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2260" windowHeight="12645"/>
  </bookViews>
  <sheets>
    <sheet name="расчет баллов" sheetId="1" r:id="rId1"/>
    <sheet name="рейтинги" sheetId="3" r:id="rId2"/>
    <sheet name="результаты опроса" sheetId="2" r:id="rId3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5" i="3" l="1"/>
  <c r="W4" i="3" l="1"/>
  <c r="W5" i="3"/>
  <c r="W3" i="3"/>
  <c r="V4" i="3"/>
  <c r="V5" i="3"/>
  <c r="V3" i="3"/>
  <c r="U4" i="3"/>
  <c r="U5" i="3"/>
  <c r="U3" i="3"/>
  <c r="T4" i="3"/>
  <c r="T5" i="3"/>
  <c r="T3" i="3"/>
  <c r="S4" i="3"/>
  <c r="S5" i="3"/>
  <c r="S3" i="3"/>
  <c r="R4" i="3"/>
  <c r="R5" i="3"/>
  <c r="R3" i="3"/>
  <c r="Q4" i="3"/>
  <c r="Q5" i="3"/>
  <c r="Q3" i="3"/>
  <c r="P4" i="3"/>
  <c r="P5" i="3"/>
  <c r="P3" i="3"/>
  <c r="O4" i="3"/>
  <c r="O5" i="3"/>
  <c r="O3" i="3"/>
  <c r="N4" i="3"/>
  <c r="N5" i="3"/>
  <c r="N3" i="3"/>
  <c r="M4" i="3"/>
  <c r="M5" i="3"/>
  <c r="M3" i="3"/>
  <c r="L4" i="3"/>
  <c r="L5" i="3"/>
  <c r="L3" i="3"/>
  <c r="J4" i="3"/>
  <c r="J5" i="3"/>
  <c r="J3" i="3"/>
  <c r="K4" i="3"/>
  <c r="K5" i="3"/>
  <c r="K3" i="3"/>
  <c r="I4" i="3"/>
  <c r="I5" i="3"/>
  <c r="I3" i="3"/>
  <c r="G4" i="3"/>
  <c r="G5" i="3"/>
  <c r="G3" i="3"/>
  <c r="F4" i="3"/>
  <c r="F5" i="3"/>
  <c r="F3" i="3"/>
  <c r="E4" i="3"/>
  <c r="E5" i="3"/>
  <c r="E3" i="3"/>
  <c r="D4" i="3"/>
  <c r="D5" i="3"/>
  <c r="D3" i="3"/>
  <c r="C4" i="3"/>
  <c r="C5" i="3"/>
  <c r="C3" i="3"/>
  <c r="B230" i="1"/>
  <c r="H256" i="2"/>
  <c r="G256" i="2"/>
  <c r="B226" i="1"/>
  <c r="H229" i="2"/>
  <c r="G229" i="2"/>
  <c r="B222" i="1"/>
  <c r="H202" i="2"/>
  <c r="G202" i="2"/>
  <c r="B218" i="1"/>
  <c r="H175" i="2"/>
  <c r="G175" i="2"/>
  <c r="B214" i="1"/>
  <c r="H148" i="2"/>
  <c r="G148" i="2"/>
  <c r="B210" i="1"/>
  <c r="H121" i="2"/>
  <c r="G121" i="2"/>
  <c r="B206" i="1"/>
  <c r="H96" i="2"/>
  <c r="G96" i="2"/>
  <c r="B168" i="1"/>
  <c r="H69" i="2"/>
  <c r="G69" i="2"/>
  <c r="D147" i="1"/>
  <c r="C147" i="1"/>
  <c r="H42" i="2"/>
  <c r="G42" i="2"/>
  <c r="B147" i="1"/>
  <c r="H15" i="2"/>
  <c r="G15" i="2"/>
  <c r="D135" i="1"/>
  <c r="C135" i="1"/>
  <c r="B131" i="1"/>
  <c r="B127" i="1"/>
  <c r="B123" i="1"/>
  <c r="B119" i="1"/>
  <c r="B115" i="1"/>
  <c r="B111" i="1"/>
  <c r="B107" i="1"/>
  <c r="B95" i="1"/>
  <c r="D87" i="1"/>
  <c r="C87" i="1"/>
  <c r="B87" i="1"/>
  <c r="D76" i="1"/>
  <c r="C76" i="1"/>
  <c r="B72" i="1"/>
  <c r="H247" i="2"/>
  <c r="G247" i="2"/>
  <c r="B68" i="1" l="1"/>
  <c r="H220" i="2"/>
  <c r="G220" i="2"/>
  <c r="B64" i="1"/>
  <c r="H193" i="2"/>
  <c r="G193" i="2"/>
  <c r="B60" i="1"/>
  <c r="H166" i="2"/>
  <c r="G166" i="2"/>
  <c r="B56" i="1"/>
  <c r="H139" i="2"/>
  <c r="G139" i="2"/>
  <c r="B52" i="1"/>
  <c r="H112" i="2"/>
  <c r="G112" i="2"/>
  <c r="B48" i="1"/>
  <c r="H87" i="2"/>
  <c r="G87" i="2"/>
  <c r="B18" i="1"/>
  <c r="H60" i="2"/>
  <c r="G60" i="2"/>
  <c r="D14" i="1"/>
  <c r="C14" i="1"/>
  <c r="H33" i="2"/>
  <c r="G33" i="2"/>
  <c r="B14" i="1"/>
  <c r="H6" i="2"/>
  <c r="G6" i="2"/>
  <c r="D3" i="1" l="1"/>
  <c r="C3" i="1"/>
</calcChain>
</file>

<file path=xl/sharedStrings.xml><?xml version="1.0" encoding="utf-8"?>
<sst xmlns="http://schemas.openxmlformats.org/spreadsheetml/2006/main" count="1088" uniqueCount="195">
  <si>
    <r>
      <t>Таблица 1. Баллы БУ «Центр культуры Нефтеюганского района»</t>
    </r>
    <r>
      <rPr>
        <sz val="18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 критерию 1.1</t>
    </r>
  </si>
  <si>
    <t>Организация</t>
  </si>
  <si>
    <t>Информативность стенда</t>
  </si>
  <si>
    <t>Информативность сайта</t>
  </si>
  <si>
    <t>Итоговый балл</t>
  </si>
  <si>
    <t>БУ «Центр культуры Нефтеюганского района»</t>
  </si>
  <si>
    <t>Таблица 2. Баллы учреждения БУ «Центр культуры Нефтеюганского района» по критерию 1.2</t>
  </si>
  <si>
    <t>Телефон</t>
  </si>
  <si>
    <t>Электронная почта</t>
  </si>
  <si>
    <t>Электронные сервисы*</t>
  </si>
  <si>
    <t>«ЧЗВ» **</t>
  </si>
  <si>
    <t>Анкета или ссылка на нее***</t>
  </si>
  <si>
    <t>+</t>
  </si>
  <si>
    <t>–</t>
  </si>
  <si>
    <t>*Форма для подачи электронного обращения или получения консультации</t>
  </si>
  <si>
    <t>**Часто задаваемые вопросы</t>
  </si>
  <si>
    <t>***Обеспечение технической возможности выражения получателями услуг мнения о качестве оказания услуг</t>
  </si>
  <si>
    <t/>
  </si>
  <si>
    <t>Комбинационная таблица VAR00002 * Удовлетворены ли Вы открытостью и полнотой информации о деятельности организации, размещенной на информационных стендах в помещении организации?</t>
  </si>
  <si>
    <t>Количество</t>
  </si>
  <si>
    <t>Удовлетворены ли Вы открытостью и полнотой информации о деятельности организации, размещенной на информационных стендах в помещении организации?</t>
  </si>
  <si>
    <t>Всего</t>
  </si>
  <si>
    <t>Да</t>
  </si>
  <si>
    <t>Нет</t>
  </si>
  <si>
    <t>VAR00002</t>
  </si>
  <si>
    <t>2.1 Обособленное подразделение БУ «Центр культуры Нефтеюганского района» Культурно-досуговый центр «Сияние Севера»</t>
  </si>
  <si>
    <t>2.2 Обособленное подразделение БУ «Центр культуры Нефтеюганского района» Дом культуры «Жемчужина Югры»</t>
  </si>
  <si>
    <t>2.3 Обособленное подразделение БУ «Центр культуры Нефтеюганского района» Дом культуры «Кедровый»</t>
  </si>
  <si>
    <t>2.4 Обособленное подразделение БУ «Центр культуры Нефтеюганского района» Дом культуры «Ника»</t>
  </si>
  <si>
    <t>2.5 Обособленное подразделение БУ «Центр культуры Нефтеюганского района» Дом культуры «Кедр»</t>
  </si>
  <si>
    <t>2.6 Обособленное подразделение БУ «Центр культуры Нефтеюганского района» Дом культуры «Камертон»</t>
  </si>
  <si>
    <t>2.7 Обособленное подразделение БУ «Центр культуры Нефтеюганского района» Дом культуры «Успех»</t>
  </si>
  <si>
    <t>2.8 Обособленное подразделение БУ «Центр культуры Нефтеюганского района» Дом культуры «Галактика»</t>
  </si>
  <si>
    <t>2.9 Обособленное подразделение БУ «Центр культуры Нефтеюганского района» Дом культуры «Гармония»</t>
  </si>
  <si>
    <t>3.1 Структурное подразделение Бюджетного учреждения Нефтеюганского района «Межпоселенческая библиотека» Пойковская поселенческая библиотека «Наследие»</t>
  </si>
  <si>
    <t>3.10 Структурное подразделение Бюджетного учреждения Нефтеюганского района «Межпоселенческая библиотека» Сингапайская поселенческая библиотека</t>
  </si>
  <si>
    <t>3.11 Структурное подразделение Бюджетного учреждения Нефтеюганского района «Межпоселенческая библиотека» Чеускинская поселенческая библиотека</t>
  </si>
  <si>
    <t>3.12 Структурное подразделение Бюджетного учреждения Нефтеюганского района «Межпоселенческая библиотека» Обь-Юганская поселенческая библиотека</t>
  </si>
  <si>
    <t>3.2 Структурное подразделение Бюджетного учреждения Нефтеюганского района «Межпоселенческая библиотека» Пойковская поселенческая детская библиотека «Радость»</t>
  </si>
  <si>
    <t>3.3 Структурное подразделение Бюджетного учреждения Нефтеюганского района «Межпоселенческая библиотека» Салымская поселенческая модельная библиотека им. А.С.Тарханова</t>
  </si>
  <si>
    <t>3.4 Структурное подразделение Бюджетного учреждения Нефтеюганского района «Межпоселенческая библиотека» Салымская поселенческая библиотека</t>
  </si>
  <si>
    <t>3.5 Структурное подразделение Бюджетного учреждения Нефтеюганского района «Межпоселенческая библиотека» Сентябрьская поселенческая библиотека №1</t>
  </si>
  <si>
    <t>3.7 Структурное подразделение Бюджетного учреждения Нефтеюганского района «Межпоселенческая библиотека» Каркатеевская поселенческая модельная библиотека</t>
  </si>
  <si>
    <t>3.8 Структурное подразделение Бюджетного учреждения Нефтеюганского района «Межпоселенческая библиотека» Куть-Яхская поселенческая библиотека</t>
  </si>
  <si>
    <t>3.9 Структурное подразделение Бюджетного учреждения Нефтеюганского района «Межпоселенческая библиотека» Лемпинская поселенческая библиотека имени Е.Д. Айпина</t>
  </si>
  <si>
    <t>Таблица 3. Баллы учреждения БУ «Центр культуры Нефтеюганского района» по критерию 1.3</t>
  </si>
  <si>
    <t>Удовлетворенность стендом</t>
  </si>
  <si>
    <t>Удовлетворенность сайтом</t>
  </si>
  <si>
    <t>Комбинационная таблица VAR00002 * Удовлетворены ли Вы открытостью и полнотой информации о деятельности организации, размещенной на ее официальном сайте в сети «Интернет»?</t>
  </si>
  <si>
    <t>Удовлетворены ли Вы открытостью и полнотой информации о деятельности организации, размещенной на ее официальном сайте в сети «Интернет»?</t>
  </si>
  <si>
    <t>Комбинационная таблица VAR00002 * Комфортно ли Вам находиться в данной организации? (есть сидячие места; есть указатели и подписи на кабинетах; есть питьевая вода; есть туалет; чистые комнаты, кабинеты и коридоры)</t>
  </si>
  <si>
    <t>Комфортно ли Вам находиться в данной организации? (есть сидячие места; есть указатели и подписи на кабинетах; есть питьевая вода; есть туалет; чистые комнаты, кабинеты и коридоры)</t>
  </si>
  <si>
    <t>Удовлетворенность комфортностью</t>
  </si>
  <si>
    <t>Таблица 4. Баллы учреждения БУ «Центр культуры Нефтеюганского района» по критерию 2.3</t>
  </si>
  <si>
    <t>Оборудование входных групп пандусами</t>
  </si>
  <si>
    <t>Наличие выделенных стоянок для автотранспортных средств инвалидов</t>
  </si>
  <si>
    <t>Наличие адаптированных лифтов, поручней, расширенных дверных проемов</t>
  </si>
  <si>
    <t>Наличие сменных кресел-колясок</t>
  </si>
  <si>
    <t>Наличие специально оборудованного санитарно-гигиенического помещения</t>
  </si>
  <si>
    <t>ДК Кедр</t>
  </si>
  <si>
    <t>-</t>
  </si>
  <si>
    <t>КДЦ Сияние Севера</t>
  </si>
  <si>
    <t>ДК Кедровый</t>
  </si>
  <si>
    <t>ДК Жемчужина Югры</t>
  </si>
  <si>
    <t>ДК Успех</t>
  </si>
  <si>
    <t>ДК Гармония</t>
  </si>
  <si>
    <t>ДК Галактика</t>
  </si>
  <si>
    <t>ДК Ника</t>
  </si>
  <si>
    <t>ДК Камертон</t>
  </si>
  <si>
    <t>Таблица 5. Баллы учреждения БУ «Центр культуры Нефтеюганского района» по критерию 3.1</t>
  </si>
  <si>
    <t>Таблица 6. Баллы учреждения БУ «Центр культуры Нефтеюганского района» по критерию 3.2</t>
  </si>
  <si>
    <t>Дублирование для инвалидов по слуху и зрению звуковой и зрительной информации</t>
  </si>
  <si>
    <t>Дублирование надписей, знаков и иной текстовой и графической информации знаками, выполненными рельефно-точечным шрифтом Брайля</t>
  </si>
  <si>
    <t>Возможность предоставления инвалидам по слуху (слуху и зрению) услуг сурдопереводчика (тифлосурдопереводчика)</t>
  </si>
  <si>
    <t>Наличие альтернативной версии сайта организации для инвалидов по зрению</t>
  </si>
  <si>
    <t>Помощь, оказываемая работниками организации, прошедшими необходимое обучение по сопровождению инвалидов в организации</t>
  </si>
  <si>
    <t>Наличие возможности предоставления образовательных услуг в дистанционном режиме или на дому</t>
  </si>
  <si>
    <t>Комбинационная таблица VAR00002 * Удовлетворены ли Вы доступностью предоставления услуг для инвалидов в организации?</t>
  </si>
  <si>
    <t>Удовлетворены ли Вы доступностью предоставления услуг для инвалидов в организации?</t>
  </si>
  <si>
    <t>Таблица 7. Баллы учреждения БУ «Центр культуры Нефтеюганского района» по критерию 3.3</t>
  </si>
  <si>
    <t>Удовлетворенность доступностью</t>
  </si>
  <si>
    <t>Удовлетворены ли Вы доброжелательностью и вежливостью работников организации, обеспечивающих первичный контакт и информирование получателя образовательной услуги при непосредственном обращении в организацию (работники секретариата, приемной комиссии, учеб</t>
  </si>
  <si>
    <t xml:space="preserve">Комбинационная таблица VAR00002 * Удовлетворены ли Вы доброжелательностью и вежливостью работников организации, обеспечивающих первичный контакт и информирование получателя услуги при непосредственном обращении в организацию </t>
  </si>
  <si>
    <t>Таблица 8. Баллы учреждения БУ «Центр культуры Нефтеюганского района» по критерию 4.1</t>
  </si>
  <si>
    <t>Удовлетворённость доброжелательностью и вежливостью</t>
  </si>
  <si>
    <t>Баллы учреждения БУ «Центр культуры Нефтеюганского района</t>
  </si>
  <si>
    <t>Удовлетворены ли Вы доброжелательностью и вежливостью работников организации обеспечивающих непосредственное оказание образовательной услуги (преподаватели, воспитатели, тренеры, инструкторы и т.д.)?</t>
  </si>
  <si>
    <t xml:space="preserve">Комбинационная таблица VAR00002 * Удовлетворены ли Вы доброжелательностью и вежливостью работников организации обеспечивающих непосредственное оказание  услуги </t>
  </si>
  <si>
    <t>Таблица 9. Баллы учреждения БУ «Центр культуры Нефтеюганского района» по критерию 4.2</t>
  </si>
  <si>
    <t>Комбинационная таблица VAR00002 * Когда Вы обращались в организацию по телефону или через Интернет, были ли вежливы и доброжелательны работники организации, с которыми Вы контактировали?</t>
  </si>
  <si>
    <t>Когда Вы обращались в организацию по телефону или через Интернет, были ли вежливы и доброжелательны работники организации, с которыми Вы контактировали?</t>
  </si>
  <si>
    <t>Таблица 10. Баллы учреждения БУ «Центр культуры Нефтеюганского района» по критерию 4.3</t>
  </si>
  <si>
    <t>Комбинационная таблица VAR00002 * Рекомендовали бы Вы данную организацию своим родственникам или знакомым? (если бы можно было выбрать организацию)</t>
  </si>
  <si>
    <t>Рекомендовали бы Вы данную организацию своим родственникам или знакомым? (если бы можно было выбрать организацию)</t>
  </si>
  <si>
    <t>Таблица 11. Баллы учреждения БУ «Центр культуры Нефтеюганского района» по критерию 5.1</t>
  </si>
  <si>
    <t>Готовность рекомендовать</t>
  </si>
  <si>
    <t>БУ «Центр культуры Нефтеюганского района</t>
  </si>
  <si>
    <t>Комбинационная таблица VAR00002 * Удобен ли для Вас график работы организации или ее специалистов, а также навигация внутри организации (т. е. наличие информационных табличек, указателей, сигнальных табло и т.д.)?</t>
  </si>
  <si>
    <t>Удобен ли для Вас график работы организации или ее специалистов, а также навигация внутри организации (т. е. наличие информационных табличек, указателей, сигнальных табло и т.д.)?</t>
  </si>
  <si>
    <t>Таблица 12. Баллы учреждения БУ «Центр культуры Нефтеюганского района» по критерию 5.2</t>
  </si>
  <si>
    <t>Удовлетворенность организационными условиями</t>
  </si>
  <si>
    <t>Комбинационная таблица VAR00002 * Удовлетворены ли Вы в целом условиями оказания услуг в организации?</t>
  </si>
  <si>
    <t>Удовлетворены ли Вы в целом условиями оказания услуг в организации?</t>
  </si>
  <si>
    <t>Таблица 13. Баллы учреждения БУ «Центр культуры Нефтеюганского района» по критерию 5.3</t>
  </si>
  <si>
    <t>Удовлетворенность в целом условиями</t>
  </si>
  <si>
    <t xml:space="preserve">Наличие комфортной зоны отдыха </t>
  </si>
  <si>
    <t>Наличие и понятность навигации внутри организации</t>
  </si>
  <si>
    <t>Наличие и доступность питьевой воды</t>
  </si>
  <si>
    <t>Наличие и доступность санитарно-гигиеничес-ких помещений</t>
  </si>
  <si>
    <t>Санитарное состояние помещений организации</t>
  </si>
  <si>
    <t>Доступность записи на получение услуги</t>
  </si>
  <si>
    <t>Оборудование входных групп пандуса-ми</t>
  </si>
  <si>
    <t>Таблица 28. Баллы учреждения Межпоселенческая библиотека по критерию 1.1</t>
  </si>
  <si>
    <t>Межпоселенческая библиотека</t>
  </si>
  <si>
    <t>Таблица 29. Баллы учреждения Межпоселенческая библиотека по критерию 1.2</t>
  </si>
  <si>
    <t>Электронные сервисы**</t>
  </si>
  <si>
    <t>«ЧЗВ» ***</t>
  </si>
  <si>
    <t>Анкета или ссылка на нее****</t>
  </si>
  <si>
    <t>–*</t>
  </si>
  <si>
    <t>* Форма обратной связи присутствует на сайте учреждения, однако ответ на запрос не был получен</t>
  </si>
  <si>
    <t>**Форма для подачи электронного обращения или получения консультации</t>
  </si>
  <si>
    <t>***Часто задаваемые вопросы</t>
  </si>
  <si>
    <t>****Обеспечение технической возможности выражения получателями услуг мнения о качестве оказания услуг</t>
  </si>
  <si>
    <t>Таблица 30. Баллы учреждения Межпоселенческая библиотека по критерию 1.3</t>
  </si>
  <si>
    <t>Таблица 31. Баллы учреждения Межпоселенческая библиотека по критерию 2.1</t>
  </si>
  <si>
    <t>Чеускинская ПБ</t>
  </si>
  <si>
    <t>Обь-Юганская ПБ</t>
  </si>
  <si>
    <t>Усть-Юганская ПБ</t>
  </si>
  <si>
    <t>Каркатеевская ПМБ</t>
  </si>
  <si>
    <t>Сингапайская ПБ</t>
  </si>
  <si>
    <t>Сентябрьская ПБ №1</t>
  </si>
  <si>
    <t>Сентябрьская ПБ №2*</t>
  </si>
  <si>
    <t>Куть-Яхская МБ</t>
  </si>
  <si>
    <t>Салымская ПБ</t>
  </si>
  <si>
    <t xml:space="preserve">Салымская ПМБ </t>
  </si>
  <si>
    <t>Лемпинская ПБ</t>
  </si>
  <si>
    <t>ПБ Радость</t>
  </si>
  <si>
    <t>ПБ Наследие</t>
  </si>
  <si>
    <t>Таблица 32. Баллы учреждения Межпоселенческая библиотека по критерию 2.3</t>
  </si>
  <si>
    <t>Таблица 33. Баллы учреждения Межпоселенческая библиотека по критерию 3.1</t>
  </si>
  <si>
    <t>Таблица 34. Баллы учреждения Межпоселенческая библиотека по критерию 3.2</t>
  </si>
  <si>
    <t>Таблица 35. Баллы учреждения Межпоселенческая библиотека по критерию 3.3</t>
  </si>
  <si>
    <t>Таблица 36. Баллы учреждения Межпоселенческая библиотека по критерию 4.1</t>
  </si>
  <si>
    <t>Таблица 37. Баллы учреждения Межпоселенческая библиотека по критерию 4.2</t>
  </si>
  <si>
    <t>Таблица 38. Баллы учреждения Межпоселенческая библиотека по критерию 4.3</t>
  </si>
  <si>
    <t>Таблица 39. Баллы учреждения Межпоселенческая библиотека по критерию 5.1</t>
  </si>
  <si>
    <t>Таблица 40. Баллы учреждения Межпоселенческая библиотека по критерию 5.2</t>
  </si>
  <si>
    <t>Таблица 41. Баллы учреждения Межпоселенческая библиотека по критерию 5.3</t>
  </si>
  <si>
    <t>№ п/п</t>
  </si>
  <si>
    <t>Организация культуры</t>
  </si>
  <si>
    <t>Показатели характеризующие открытость и доступность информации об организации</t>
  </si>
  <si>
    <t>Итого по критерию 1</t>
  </si>
  <si>
    <t>Показатели характеризующие комфортность условий оказания услуг</t>
  </si>
  <si>
    <t>Итого по критерию 2</t>
  </si>
  <si>
    <t>Показатели характеризующие доступность услуг для инвалидов</t>
  </si>
  <si>
    <t>Итого по критерию 3</t>
  </si>
  <si>
    <t>Показатели характеризующие доброжелательность и вежливость работников организации</t>
  </si>
  <si>
    <t>Итого по критерию 4</t>
  </si>
  <si>
    <t>Показатели характеризующие удовлетворенность условиями оказания услуг</t>
  </si>
  <si>
    <t>Итого по критерию 5</t>
  </si>
  <si>
    <t>Итоговый балл по учреждению</t>
  </si>
  <si>
    <t>2.2*</t>
  </si>
  <si>
    <t>max значение</t>
  </si>
  <si>
    <t>1.1</t>
  </si>
  <si>
    <t>1.2</t>
  </si>
  <si>
    <t>1.3</t>
  </si>
  <si>
    <t>2.1</t>
  </si>
  <si>
    <t>2.3</t>
  </si>
  <si>
    <t>3.1</t>
  </si>
  <si>
    <t>3.2</t>
  </si>
  <si>
    <t>3.3</t>
  </si>
  <si>
    <t>4.1</t>
  </si>
  <si>
    <t>4.2</t>
  </si>
  <si>
    <t>4.3</t>
  </si>
  <si>
    <t>5.1</t>
  </si>
  <si>
    <t>5.2</t>
  </si>
  <si>
    <t>5.3</t>
  </si>
  <si>
    <t>БУ Нефтеюганского района "Межпоселенческая библиотека"</t>
  </si>
  <si>
    <t>ср.балл</t>
  </si>
  <si>
    <t>ПМБУ «Центр культуры и досуга «РОДНИКИ»</t>
  </si>
  <si>
    <t>Таблица 14. Баллы ПМБУ «Центр культуры и досуга «РОДНИКИ» по критерию 1.1</t>
  </si>
  <si>
    <t>Таблица 15. Баллы учреждения ПМБУ «Центр культуры и досуга «РОДНИКИ» по критерию 1.2</t>
  </si>
  <si>
    <t>Таблица 16. Баллы учреждения ПМБУ «Центр культуры и досуга «РОДНИКИ» по критерию 1.3</t>
  </si>
  <si>
    <t>Таблица 17. Баллы учреждения ПМБУ «Центр культуры и досуга «РОДНИКИ» по критерию 2.1</t>
  </si>
  <si>
    <t>Таблица 18. Баллы учреждения ПМБУ «Центр культуры и досуга «РОДНИКИ» по критерию 2.3</t>
  </si>
  <si>
    <t>Таблица 19. Баллы учреждения ПМБУ «Центр культуры и досуга «РОДНИКИ» по критерию 3.1</t>
  </si>
  <si>
    <t>Таблица 20. Баллы учреждения ПМБУ «Центр культуры и досуга «РОДНИКИ» по критерию 3.2</t>
  </si>
  <si>
    <t>Таблица 21. Баллы учреждения ПМБУ «Центр культуры и досуга «РОДНИКИ» по критерию 3.3</t>
  </si>
  <si>
    <t>Таблица 22. Баллы учреждения ПМБУ «Центр культуры и досуга «РОДНИКИ» по критерию 4.1</t>
  </si>
  <si>
    <t>Таблица 23. Баллы учреждения ПМБУ «Центр культуры и досуга «РОДНИКИ» по критерию 4.2</t>
  </si>
  <si>
    <t>Таблица 24. Баллы учреждения ПМБУ «Центр культуры и досуга «РОДНИКИ» по критерию 4.3</t>
  </si>
  <si>
    <t>Таблица 25. Баллы учреждения ПМБУ «Центр культуры и досуга «РОДНИКИ» по критерию 5.1</t>
  </si>
  <si>
    <t>Таблица 26. Баллы учреждения ПМБУ «Центр культуры и досуга «РОДНИКИ» по критерию 5.2</t>
  </si>
  <si>
    <t>Таблица 27. Баллы учреждения ПМБУ «Центр культуры и досуга «РОДНИКИ» по критерию 5.3</t>
  </si>
  <si>
    <t>1. Пойковское муниципальное бюджетное учреждение Центр культуры и досуга «РОДНИКИ» (г.п. Пойковский)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</si>
</sst>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##0"/>
  </numFmts>
  <fonts count="20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A"/>
      <name val="Times New Roman"/>
      <family val="1"/>
      <charset val="204"/>
    </font>
    <font>
      <sz val="10"/>
      <name val="Arial"/>
    </font>
    <font>
      <b/>
      <sz val="11"/>
      <color indexed="60"/>
      <name val="Arial Bold"/>
    </font>
    <font>
      <sz val="9"/>
      <color indexed="60"/>
      <name val="Arial"/>
    </font>
    <font>
      <sz val="9"/>
      <color indexed="62"/>
      <name val="Arial"/>
    </font>
    <font>
      <sz val="10"/>
      <name val="Arial"/>
      <family val="2"/>
      <charset val="204"/>
    </font>
    <font>
      <sz val="9"/>
      <color indexed="60"/>
      <name val="Arial"/>
      <family val="2"/>
      <charset val="204"/>
    </font>
    <font>
      <sz val="9"/>
      <color indexed="62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rgb="FF00000A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A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D9D9D9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justify" vertical="center"/>
    </xf>
    <xf numFmtId="0" fontId="5" fillId="0" borderId="0" xfId="1"/>
    <xf numFmtId="0" fontId="7" fillId="2" borderId="0" xfId="1" applyFont="1" applyFill="1"/>
    <xf numFmtId="0" fontId="8" fillId="0" borderId="0" xfId="1" applyFont="1" applyBorder="1" applyAlignment="1">
      <alignment horizontal="left" wrapText="1"/>
    </xf>
    <xf numFmtId="0" fontId="8" fillId="0" borderId="7" xfId="1" applyFont="1" applyBorder="1" applyAlignment="1">
      <alignment horizontal="center" wrapText="1"/>
    </xf>
    <xf numFmtId="0" fontId="8" fillId="0" borderId="8" xfId="1" applyFont="1" applyBorder="1" applyAlignment="1">
      <alignment horizontal="left" wrapText="1"/>
    </xf>
    <xf numFmtId="0" fontId="8" fillId="0" borderId="9" xfId="1" applyFont="1" applyBorder="1" applyAlignment="1">
      <alignment horizontal="center" wrapText="1"/>
    </xf>
    <xf numFmtId="0" fontId="8" fillId="0" borderId="10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8" fillId="3" borderId="12" xfId="1" applyFont="1" applyFill="1" applyBorder="1" applyAlignment="1">
      <alignment horizontal="left" vertical="top" wrapText="1"/>
    </xf>
    <xf numFmtId="165" fontId="7" fillId="0" borderId="13" xfId="1" applyNumberFormat="1" applyFont="1" applyBorder="1" applyAlignment="1">
      <alignment horizontal="right" vertical="top"/>
    </xf>
    <xf numFmtId="165" fontId="7" fillId="0" borderId="14" xfId="1" applyNumberFormat="1" applyFont="1" applyBorder="1" applyAlignment="1">
      <alignment horizontal="right" vertical="top"/>
    </xf>
    <xf numFmtId="165" fontId="7" fillId="0" borderId="15" xfId="1" applyNumberFormat="1" applyFont="1" applyBorder="1" applyAlignment="1">
      <alignment horizontal="right" vertical="top"/>
    </xf>
    <xf numFmtId="0" fontId="8" fillId="3" borderId="16" xfId="1" applyFont="1" applyFill="1" applyBorder="1" applyAlignment="1">
      <alignment horizontal="left" vertical="top" wrapText="1"/>
    </xf>
    <xf numFmtId="165" fontId="7" fillId="0" borderId="17" xfId="1" applyNumberFormat="1" applyFont="1" applyBorder="1" applyAlignment="1">
      <alignment horizontal="right" vertical="top"/>
    </xf>
    <xf numFmtId="165" fontId="7" fillId="0" borderId="18" xfId="1" applyNumberFormat="1" applyFont="1" applyBorder="1" applyAlignment="1">
      <alignment horizontal="right" vertical="top"/>
    </xf>
    <xf numFmtId="165" fontId="7" fillId="0" borderId="19" xfId="1" applyNumberFormat="1" applyFont="1" applyBorder="1" applyAlignment="1">
      <alignment horizontal="right" vertical="top"/>
    </xf>
    <xf numFmtId="0" fontId="8" fillId="3" borderId="20" xfId="1" applyFont="1" applyFill="1" applyBorder="1" applyAlignment="1">
      <alignment horizontal="left" vertical="top" wrapText="1"/>
    </xf>
    <xf numFmtId="165" fontId="7" fillId="0" borderId="21" xfId="1" applyNumberFormat="1" applyFont="1" applyBorder="1" applyAlignment="1">
      <alignment horizontal="right" vertical="top"/>
    </xf>
    <xf numFmtId="165" fontId="7" fillId="0" borderId="22" xfId="1" applyNumberFormat="1" applyFont="1" applyBorder="1" applyAlignment="1">
      <alignment horizontal="right" vertical="top"/>
    </xf>
    <xf numFmtId="165" fontId="7" fillId="0" borderId="23" xfId="1" applyNumberFormat="1" applyFont="1" applyBorder="1" applyAlignment="1">
      <alignment horizontal="right" vertical="top"/>
    </xf>
    <xf numFmtId="165" fontId="0" fillId="0" borderId="0" xfId="0" applyNumberFormat="1"/>
    <xf numFmtId="0" fontId="9" fillId="0" borderId="0" xfId="2"/>
    <xf numFmtId="0" fontId="10" fillId="2" borderId="0" xfId="2" applyFont="1" applyFill="1"/>
    <xf numFmtId="0" fontId="11" fillId="0" borderId="0" xfId="2" applyFont="1" applyBorder="1" applyAlignment="1">
      <alignment horizontal="left" wrapText="1"/>
    </xf>
    <xf numFmtId="0" fontId="11" fillId="0" borderId="7" xfId="2" applyFont="1" applyBorder="1" applyAlignment="1">
      <alignment horizontal="center" wrapText="1"/>
    </xf>
    <xf numFmtId="0" fontId="11" fillId="0" borderId="8" xfId="2" applyFont="1" applyBorder="1" applyAlignment="1">
      <alignment horizontal="left" wrapText="1"/>
    </xf>
    <xf numFmtId="0" fontId="11" fillId="0" borderId="9" xfId="2" applyFont="1" applyBorder="1" applyAlignment="1">
      <alignment horizontal="center" wrapText="1"/>
    </xf>
    <xf numFmtId="0" fontId="11" fillId="0" borderId="10" xfId="2" applyFont="1" applyBorder="1" applyAlignment="1">
      <alignment horizontal="center" wrapText="1"/>
    </xf>
    <xf numFmtId="0" fontId="11" fillId="0" borderId="11" xfId="2" applyFont="1" applyBorder="1" applyAlignment="1">
      <alignment horizontal="center" wrapText="1"/>
    </xf>
    <xf numFmtId="0" fontId="11" fillId="3" borderId="12" xfId="2" applyFont="1" applyFill="1" applyBorder="1" applyAlignment="1">
      <alignment horizontal="left" vertical="top" wrapText="1"/>
    </xf>
    <xf numFmtId="165" fontId="10" fillId="0" borderId="13" xfId="2" applyNumberFormat="1" applyFont="1" applyBorder="1" applyAlignment="1">
      <alignment horizontal="right" vertical="top"/>
    </xf>
    <xf numFmtId="165" fontId="10" fillId="0" borderId="14" xfId="2" applyNumberFormat="1" applyFont="1" applyBorder="1" applyAlignment="1">
      <alignment horizontal="right" vertical="top"/>
    </xf>
    <xf numFmtId="165" fontId="10" fillId="0" borderId="15" xfId="2" applyNumberFormat="1" applyFont="1" applyBorder="1" applyAlignment="1">
      <alignment horizontal="right" vertical="top"/>
    </xf>
    <xf numFmtId="0" fontId="11" fillId="3" borderId="16" xfId="2" applyFont="1" applyFill="1" applyBorder="1" applyAlignment="1">
      <alignment horizontal="left" vertical="top" wrapText="1"/>
    </xf>
    <xf numFmtId="165" fontId="10" fillId="0" borderId="17" xfId="2" applyNumberFormat="1" applyFont="1" applyBorder="1" applyAlignment="1">
      <alignment horizontal="right" vertical="top"/>
    </xf>
    <xf numFmtId="165" fontId="10" fillId="0" borderId="18" xfId="2" applyNumberFormat="1" applyFont="1" applyBorder="1" applyAlignment="1">
      <alignment horizontal="right" vertical="top"/>
    </xf>
    <xf numFmtId="165" fontId="10" fillId="0" borderId="19" xfId="2" applyNumberFormat="1" applyFont="1" applyBorder="1" applyAlignment="1">
      <alignment horizontal="right" vertical="top"/>
    </xf>
    <xf numFmtId="0" fontId="11" fillId="3" borderId="20" xfId="2" applyFont="1" applyFill="1" applyBorder="1" applyAlignment="1">
      <alignment horizontal="left" vertical="top" wrapText="1"/>
    </xf>
    <xf numFmtId="165" fontId="10" fillId="0" borderId="21" xfId="2" applyNumberFormat="1" applyFont="1" applyBorder="1" applyAlignment="1">
      <alignment horizontal="right" vertical="top"/>
    </xf>
    <xf numFmtId="165" fontId="10" fillId="0" borderId="22" xfId="2" applyNumberFormat="1" applyFont="1" applyBorder="1" applyAlignment="1">
      <alignment horizontal="right" vertical="top"/>
    </xf>
    <xf numFmtId="165" fontId="10" fillId="0" borderId="23" xfId="2" applyNumberFormat="1" applyFont="1" applyBorder="1" applyAlignment="1">
      <alignment horizontal="right" vertical="top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textRotation="90" wrapText="1"/>
    </xf>
    <xf numFmtId="0" fontId="12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49" fontId="0" fillId="0" borderId="0" xfId="0" applyNumberFormat="1"/>
    <xf numFmtId="49" fontId="17" fillId="0" borderId="24" xfId="0" applyNumberFormat="1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24" xfId="0" applyFont="1" applyBorder="1" applyAlignment="1">
      <alignment wrapText="1"/>
    </xf>
    <xf numFmtId="0" fontId="17" fillId="4" borderId="24" xfId="0" applyFont="1" applyFill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left" vertical="center" wrapText="1"/>
    </xf>
    <xf numFmtId="164" fontId="17" fillId="0" borderId="24" xfId="0" applyNumberFormat="1" applyFont="1" applyBorder="1" applyAlignment="1">
      <alignment horizontal="center" vertical="center" wrapText="1"/>
    </xf>
    <xf numFmtId="164" fontId="17" fillId="4" borderId="24" xfId="0" applyNumberFormat="1" applyFont="1" applyFill="1" applyBorder="1" applyAlignment="1">
      <alignment horizontal="center" vertical="center" wrapText="1"/>
    </xf>
    <xf numFmtId="164" fontId="19" fillId="0" borderId="24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17" fillId="4" borderId="24" xfId="0" applyFont="1" applyFill="1" applyBorder="1" applyAlignment="1">
      <alignment horizontal="center" vertical="center" textRotation="90" wrapText="1"/>
    </xf>
    <xf numFmtId="0" fontId="17" fillId="0" borderId="24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textRotation="90" wrapText="1"/>
    </xf>
    <xf numFmtId="0" fontId="11" fillId="0" borderId="5" xfId="2" applyFont="1" applyBorder="1" applyAlignment="1">
      <alignment horizontal="center" wrapText="1"/>
    </xf>
    <xf numFmtId="0" fontId="11" fillId="0" borderId="6" xfId="2" applyFont="1" applyBorder="1" applyAlignment="1">
      <alignment horizontal="center" wrapText="1"/>
    </xf>
    <xf numFmtId="0" fontId="6" fillId="0" borderId="0" xfId="2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wrapText="1"/>
    </xf>
    <xf numFmtId="0" fontId="8" fillId="0" borderId="6" xfId="1" applyFont="1" applyBorder="1" applyAlignment="1">
      <alignment horizontal="center" wrapText="1"/>
    </xf>
  </cellXfs>
  <cellStyles count="3">
    <cellStyle name="Обычный" xfId="0" builtinId="0"/>
    <cellStyle name="Обычный_результаты опроса" xfId="1"/>
    <cellStyle name="Обычный_результаты опроса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0"/>
  <sheetViews>
    <sheetView tabSelected="1" workbookViewId="0">
      <selection activeCell="A76" sqref="A76"/>
    </sheetView>
  </sheetViews>
  <sheetFormatPr defaultRowHeight="15"/>
  <cols>
    <col min="1" max="1" width="26.7109375" customWidth="1"/>
    <col min="2" max="2" width="21.28515625" customWidth="1"/>
    <col min="3" max="3" width="18.42578125" customWidth="1"/>
    <col min="4" max="4" width="10.28515625" customWidth="1"/>
  </cols>
  <sheetData>
    <row r="1" spans="1:7" ht="24" thickBot="1">
      <c r="A1" s="1" t="s">
        <v>0</v>
      </c>
    </row>
    <row r="2" spans="1:7" ht="28.15" customHeight="1" thickBot="1">
      <c r="A2" s="2" t="s">
        <v>1</v>
      </c>
      <c r="B2" s="3" t="s">
        <v>2</v>
      </c>
      <c r="C2" s="3" t="s">
        <v>3</v>
      </c>
      <c r="D2" s="3" t="s">
        <v>4</v>
      </c>
    </row>
    <row r="3" spans="1:7" ht="30.75" thickBot="1">
      <c r="A3" s="4" t="s">
        <v>5</v>
      </c>
      <c r="B3" s="5">
        <v>100</v>
      </c>
      <c r="C3" s="6">
        <f>(12/13)*100</f>
        <v>92.307692307692307</v>
      </c>
      <c r="D3" s="6">
        <f>AVERAGE(B3:C3)</f>
        <v>96.15384615384616</v>
      </c>
    </row>
    <row r="5" spans="1:7" ht="19.5" thickBot="1">
      <c r="A5" s="1" t="s">
        <v>6</v>
      </c>
    </row>
    <row r="6" spans="1:7" ht="73.150000000000006" customHeight="1" thickBot="1">
      <c r="A6" s="2" t="s">
        <v>1</v>
      </c>
      <c r="B6" s="7" t="s">
        <v>7</v>
      </c>
      <c r="C6" s="7" t="s">
        <v>8</v>
      </c>
      <c r="D6" s="7" t="s">
        <v>9</v>
      </c>
      <c r="E6" s="7" t="s">
        <v>10</v>
      </c>
      <c r="F6" s="7" t="s">
        <v>11</v>
      </c>
      <c r="G6" s="3" t="s">
        <v>4</v>
      </c>
    </row>
    <row r="7" spans="1:7" ht="30.75" thickBot="1">
      <c r="A7" s="4" t="s">
        <v>5</v>
      </c>
      <c r="B7" s="5" t="s">
        <v>12</v>
      </c>
      <c r="C7" s="5" t="s">
        <v>12</v>
      </c>
      <c r="D7" s="5" t="s">
        <v>12</v>
      </c>
      <c r="E7" s="5" t="s">
        <v>13</v>
      </c>
      <c r="F7" s="5" t="s">
        <v>13</v>
      </c>
      <c r="G7" s="5">
        <v>90</v>
      </c>
    </row>
    <row r="8" spans="1:7" ht="93.75">
      <c r="A8" s="8" t="s">
        <v>14</v>
      </c>
    </row>
    <row r="9" spans="1:7" ht="37.5">
      <c r="A9" s="8" t="s">
        <v>15</v>
      </c>
    </row>
    <row r="10" spans="1:7" ht="131.25">
      <c r="A10" s="8" t="s">
        <v>16</v>
      </c>
    </row>
    <row r="12" spans="1:7" ht="19.5" thickBot="1">
      <c r="A12" s="1" t="s">
        <v>45</v>
      </c>
    </row>
    <row r="13" spans="1:7" ht="30.75" thickBot="1">
      <c r="A13" s="2" t="s">
        <v>1</v>
      </c>
      <c r="B13" s="3" t="s">
        <v>46</v>
      </c>
      <c r="C13" s="3" t="s">
        <v>47</v>
      </c>
      <c r="D13" s="3" t="s">
        <v>4</v>
      </c>
    </row>
    <row r="14" spans="1:7" ht="30.75" thickBot="1">
      <c r="A14" s="4" t="s">
        <v>5</v>
      </c>
      <c r="B14" s="6">
        <f>(557/561)*100</f>
        <v>99.286987522281649</v>
      </c>
      <c r="C14" s="6">
        <f>(519/522)*100</f>
        <v>99.425287356321832</v>
      </c>
      <c r="D14" s="6">
        <f>AVERAGE(B14:C14)</f>
        <v>99.356137439301733</v>
      </c>
    </row>
    <row r="16" spans="1:7" ht="19.5" thickBot="1">
      <c r="A16" s="1" t="s">
        <v>53</v>
      </c>
    </row>
    <row r="17" spans="1:7" ht="30.75" thickBot="1">
      <c r="A17" s="2" t="s">
        <v>1</v>
      </c>
      <c r="B17" s="3" t="s">
        <v>52</v>
      </c>
    </row>
    <row r="18" spans="1:7" ht="30.75" thickBot="1">
      <c r="A18" s="4" t="s">
        <v>5</v>
      </c>
      <c r="B18" s="6">
        <f>(598/625)*100</f>
        <v>95.679999999999993</v>
      </c>
    </row>
    <row r="20" spans="1:7" ht="19.5" thickBot="1">
      <c r="A20" s="1" t="s">
        <v>69</v>
      </c>
    </row>
    <row r="21" spans="1:7" ht="142.5" thickBot="1">
      <c r="A21" s="50" t="s">
        <v>1</v>
      </c>
      <c r="B21" s="51" t="s">
        <v>54</v>
      </c>
      <c r="C21" s="51" t="s">
        <v>55</v>
      </c>
      <c r="D21" s="51" t="s">
        <v>56</v>
      </c>
      <c r="E21" s="51" t="s">
        <v>57</v>
      </c>
      <c r="F21" s="51" t="s">
        <v>58</v>
      </c>
      <c r="G21" s="52" t="s">
        <v>4</v>
      </c>
    </row>
    <row r="22" spans="1:7" ht="26.25" thickBot="1">
      <c r="A22" s="53" t="s">
        <v>5</v>
      </c>
      <c r="B22" s="54" t="s">
        <v>12</v>
      </c>
      <c r="C22" s="54" t="s">
        <v>12</v>
      </c>
      <c r="D22" s="54" t="s">
        <v>12</v>
      </c>
      <c r="E22" s="54" t="s">
        <v>12</v>
      </c>
      <c r="F22" s="54" t="s">
        <v>12</v>
      </c>
      <c r="G22" s="54">
        <v>100</v>
      </c>
    </row>
    <row r="23" spans="1:7" ht="15.75" thickBot="1">
      <c r="A23" s="55" t="s">
        <v>59</v>
      </c>
      <c r="B23" s="56" t="s">
        <v>12</v>
      </c>
      <c r="C23" s="56" t="s">
        <v>13</v>
      </c>
      <c r="D23" s="56" t="s">
        <v>12</v>
      </c>
      <c r="E23" s="56" t="s">
        <v>13</v>
      </c>
      <c r="F23" s="56" t="s">
        <v>12</v>
      </c>
      <c r="G23" s="56" t="s">
        <v>60</v>
      </c>
    </row>
    <row r="24" spans="1:7" ht="15.75" thickBot="1">
      <c r="A24" s="55" t="s">
        <v>61</v>
      </c>
      <c r="B24" s="56" t="s">
        <v>12</v>
      </c>
      <c r="C24" s="56" t="s">
        <v>13</v>
      </c>
      <c r="D24" s="56" t="s">
        <v>12</v>
      </c>
      <c r="E24" s="56" t="s">
        <v>12</v>
      </c>
      <c r="F24" s="56" t="s">
        <v>12</v>
      </c>
      <c r="G24" s="56" t="s">
        <v>60</v>
      </c>
    </row>
    <row r="25" spans="1:7" ht="15.75" thickBot="1">
      <c r="A25" s="55" t="s">
        <v>62</v>
      </c>
      <c r="B25" s="56" t="s">
        <v>12</v>
      </c>
      <c r="C25" s="56" t="s">
        <v>13</v>
      </c>
      <c r="D25" s="56" t="s">
        <v>12</v>
      </c>
      <c r="E25" s="56" t="s">
        <v>13</v>
      </c>
      <c r="F25" s="56" t="s">
        <v>13</v>
      </c>
      <c r="G25" s="56" t="s">
        <v>60</v>
      </c>
    </row>
    <row r="26" spans="1:7" ht="15.75" thickBot="1">
      <c r="A26" s="55" t="s">
        <v>63</v>
      </c>
      <c r="B26" s="56" t="s">
        <v>12</v>
      </c>
      <c r="C26" s="56" t="s">
        <v>12</v>
      </c>
      <c r="D26" s="56" t="s">
        <v>12</v>
      </c>
      <c r="E26" s="56" t="s">
        <v>12</v>
      </c>
      <c r="F26" s="56" t="s">
        <v>12</v>
      </c>
      <c r="G26" s="56" t="s">
        <v>60</v>
      </c>
    </row>
    <row r="27" spans="1:7" ht="15.75" thickBot="1">
      <c r="A27" s="55" t="s">
        <v>64</v>
      </c>
      <c r="B27" s="56" t="s">
        <v>12</v>
      </c>
      <c r="C27" s="56" t="s">
        <v>13</v>
      </c>
      <c r="D27" s="56" t="s">
        <v>12</v>
      </c>
      <c r="E27" s="56" t="s">
        <v>13</v>
      </c>
      <c r="F27" s="56" t="s">
        <v>12</v>
      </c>
      <c r="G27" s="56" t="s">
        <v>60</v>
      </c>
    </row>
    <row r="28" spans="1:7" ht="15.75" thickBot="1">
      <c r="A28" s="55" t="s">
        <v>65</v>
      </c>
      <c r="B28" s="56" t="s">
        <v>12</v>
      </c>
      <c r="C28" s="56" t="s">
        <v>13</v>
      </c>
      <c r="D28" s="56" t="s">
        <v>12</v>
      </c>
      <c r="E28" s="56" t="s">
        <v>12</v>
      </c>
      <c r="F28" s="56" t="s">
        <v>13</v>
      </c>
      <c r="G28" s="56" t="s">
        <v>60</v>
      </c>
    </row>
    <row r="29" spans="1:7" ht="15.75" thickBot="1">
      <c r="A29" s="55" t="s">
        <v>66</v>
      </c>
      <c r="B29" s="56" t="s">
        <v>12</v>
      </c>
      <c r="C29" s="56" t="s">
        <v>13</v>
      </c>
      <c r="D29" s="56" t="s">
        <v>12</v>
      </c>
      <c r="E29" s="56" t="s">
        <v>13</v>
      </c>
      <c r="F29" s="56" t="s">
        <v>12</v>
      </c>
      <c r="G29" s="56" t="s">
        <v>60</v>
      </c>
    </row>
    <row r="30" spans="1:7" ht="15.75" thickBot="1">
      <c r="A30" s="55" t="s">
        <v>67</v>
      </c>
      <c r="B30" s="56" t="s">
        <v>12</v>
      </c>
      <c r="C30" s="56" t="s">
        <v>12</v>
      </c>
      <c r="D30" s="56" t="s">
        <v>12</v>
      </c>
      <c r="E30" s="56" t="s">
        <v>13</v>
      </c>
      <c r="F30" s="56" t="s">
        <v>12</v>
      </c>
      <c r="G30" s="56" t="s">
        <v>60</v>
      </c>
    </row>
    <row r="31" spans="1:7" ht="15.75" thickBot="1">
      <c r="A31" s="55" t="s">
        <v>68</v>
      </c>
      <c r="B31" s="56" t="s">
        <v>12</v>
      </c>
      <c r="C31" s="56" t="s">
        <v>12</v>
      </c>
      <c r="D31" s="56" t="s">
        <v>12</v>
      </c>
      <c r="E31" s="56" t="s">
        <v>12</v>
      </c>
      <c r="F31" s="56" t="s">
        <v>12</v>
      </c>
      <c r="G31" s="56" t="s">
        <v>60</v>
      </c>
    </row>
    <row r="33" spans="1:8" ht="19.5" thickBot="1">
      <c r="A33" s="1" t="s">
        <v>70</v>
      </c>
    </row>
    <row r="34" spans="1:8" ht="222" thickBot="1">
      <c r="A34" s="50" t="s">
        <v>1</v>
      </c>
      <c r="B34" s="51" t="s">
        <v>71</v>
      </c>
      <c r="C34" s="51" t="s">
        <v>72</v>
      </c>
      <c r="D34" s="51" t="s">
        <v>73</v>
      </c>
      <c r="E34" s="51" t="s">
        <v>74</v>
      </c>
      <c r="F34" s="51" t="s">
        <v>75</v>
      </c>
      <c r="G34" s="51" t="s">
        <v>76</v>
      </c>
      <c r="H34" s="51" t="s">
        <v>4</v>
      </c>
    </row>
    <row r="35" spans="1:8" ht="26.25" thickBot="1">
      <c r="A35" s="53" t="s">
        <v>5</v>
      </c>
      <c r="B35" s="57" t="s">
        <v>12</v>
      </c>
      <c r="C35" s="57" t="s">
        <v>12</v>
      </c>
      <c r="D35" s="57" t="s">
        <v>13</v>
      </c>
      <c r="E35" s="57" t="s">
        <v>12</v>
      </c>
      <c r="F35" s="57" t="s">
        <v>12</v>
      </c>
      <c r="G35" s="57" t="s">
        <v>12</v>
      </c>
      <c r="H35" s="57">
        <v>100</v>
      </c>
    </row>
    <row r="36" spans="1:8" ht="15.75" thickBot="1">
      <c r="A36" s="55" t="s">
        <v>59</v>
      </c>
      <c r="B36" s="5" t="s">
        <v>13</v>
      </c>
      <c r="C36" s="5" t="s">
        <v>13</v>
      </c>
      <c r="D36" s="5" t="s">
        <v>13</v>
      </c>
      <c r="E36" s="5" t="s">
        <v>12</v>
      </c>
      <c r="F36" s="5" t="s">
        <v>12</v>
      </c>
      <c r="G36" s="5" t="s">
        <v>12</v>
      </c>
      <c r="H36" s="5" t="s">
        <v>60</v>
      </c>
    </row>
    <row r="37" spans="1:8" ht="15.75" thickBot="1">
      <c r="A37" s="55" t="s">
        <v>61</v>
      </c>
      <c r="B37" s="5" t="s">
        <v>12</v>
      </c>
      <c r="C37" s="5" t="s">
        <v>13</v>
      </c>
      <c r="D37" s="5" t="s">
        <v>13</v>
      </c>
      <c r="E37" s="5" t="s">
        <v>12</v>
      </c>
      <c r="F37" s="5" t="s">
        <v>12</v>
      </c>
      <c r="G37" s="5" t="s">
        <v>12</v>
      </c>
      <c r="H37" s="5" t="s">
        <v>60</v>
      </c>
    </row>
    <row r="38" spans="1:8" ht="15.75" thickBot="1">
      <c r="A38" s="55" t="s">
        <v>62</v>
      </c>
      <c r="B38" s="5" t="s">
        <v>12</v>
      </c>
      <c r="C38" s="5" t="s">
        <v>13</v>
      </c>
      <c r="D38" s="5" t="s">
        <v>13</v>
      </c>
      <c r="E38" s="5" t="s">
        <v>12</v>
      </c>
      <c r="F38" s="5" t="s">
        <v>12</v>
      </c>
      <c r="G38" s="5" t="s">
        <v>12</v>
      </c>
      <c r="H38" s="5" t="s">
        <v>60</v>
      </c>
    </row>
    <row r="39" spans="1:8" ht="15.75" thickBot="1">
      <c r="A39" s="55" t="s">
        <v>63</v>
      </c>
      <c r="B39" s="5" t="s">
        <v>13</v>
      </c>
      <c r="C39" s="5" t="s">
        <v>13</v>
      </c>
      <c r="D39" s="5" t="s">
        <v>13</v>
      </c>
      <c r="E39" s="5" t="s">
        <v>12</v>
      </c>
      <c r="F39" s="5" t="s">
        <v>12</v>
      </c>
      <c r="G39" s="5" t="s">
        <v>12</v>
      </c>
      <c r="H39" s="5" t="s">
        <v>60</v>
      </c>
    </row>
    <row r="40" spans="1:8" ht="15.75" thickBot="1">
      <c r="A40" s="55" t="s">
        <v>64</v>
      </c>
      <c r="B40" s="5" t="s">
        <v>13</v>
      </c>
      <c r="C40" s="5" t="s">
        <v>13</v>
      </c>
      <c r="D40" s="5" t="s">
        <v>13</v>
      </c>
      <c r="E40" s="5" t="s">
        <v>12</v>
      </c>
      <c r="F40" s="5" t="s">
        <v>12</v>
      </c>
      <c r="G40" s="5" t="s">
        <v>12</v>
      </c>
      <c r="H40" s="5" t="s">
        <v>60</v>
      </c>
    </row>
    <row r="41" spans="1:8" ht="15.75" thickBot="1">
      <c r="A41" s="55" t="s">
        <v>65</v>
      </c>
      <c r="B41" s="5" t="s">
        <v>13</v>
      </c>
      <c r="C41" s="5" t="s">
        <v>13</v>
      </c>
      <c r="D41" s="5" t="s">
        <v>13</v>
      </c>
      <c r="E41" s="5" t="s">
        <v>12</v>
      </c>
      <c r="F41" s="5" t="s">
        <v>12</v>
      </c>
      <c r="G41" s="5" t="s">
        <v>12</v>
      </c>
      <c r="H41" s="5" t="s">
        <v>60</v>
      </c>
    </row>
    <row r="42" spans="1:8" ht="15.75" thickBot="1">
      <c r="A42" s="55" t="s">
        <v>66</v>
      </c>
      <c r="B42" s="5" t="s">
        <v>13</v>
      </c>
      <c r="C42" s="5" t="s">
        <v>13</v>
      </c>
      <c r="D42" s="5" t="s">
        <v>13</v>
      </c>
      <c r="E42" s="5" t="s">
        <v>12</v>
      </c>
      <c r="F42" s="5" t="s">
        <v>12</v>
      </c>
      <c r="G42" s="5" t="s">
        <v>12</v>
      </c>
      <c r="H42" s="5" t="s">
        <v>60</v>
      </c>
    </row>
    <row r="43" spans="1:8" ht="15.75" thickBot="1">
      <c r="A43" s="55" t="s">
        <v>67</v>
      </c>
      <c r="B43" s="5" t="s">
        <v>12</v>
      </c>
      <c r="C43" s="5" t="s">
        <v>13</v>
      </c>
      <c r="D43" s="5" t="s">
        <v>13</v>
      </c>
      <c r="E43" s="5" t="s">
        <v>12</v>
      </c>
      <c r="F43" s="5" t="s">
        <v>12</v>
      </c>
      <c r="G43" s="5" t="s">
        <v>12</v>
      </c>
      <c r="H43" s="5" t="s">
        <v>60</v>
      </c>
    </row>
    <row r="44" spans="1:8" ht="15.75" thickBot="1">
      <c r="A44" s="55" t="s">
        <v>68</v>
      </c>
      <c r="B44" s="5" t="s">
        <v>13</v>
      </c>
      <c r="C44" s="5" t="s">
        <v>12</v>
      </c>
      <c r="D44" s="5" t="s">
        <v>13</v>
      </c>
      <c r="E44" s="5" t="s">
        <v>12</v>
      </c>
      <c r="F44" s="5" t="s">
        <v>12</v>
      </c>
      <c r="G44" s="5" t="s">
        <v>12</v>
      </c>
      <c r="H44" s="5" t="s">
        <v>60</v>
      </c>
    </row>
    <row r="46" spans="1:8" ht="19.5" thickBot="1">
      <c r="A46" s="1" t="s">
        <v>79</v>
      </c>
    </row>
    <row r="47" spans="1:8" ht="30.75" thickBot="1">
      <c r="A47" s="2" t="s">
        <v>1</v>
      </c>
      <c r="B47" s="3" t="s">
        <v>80</v>
      </c>
    </row>
    <row r="48" spans="1:8" ht="30.75" thickBot="1">
      <c r="A48" s="4" t="s">
        <v>5</v>
      </c>
      <c r="B48" s="6">
        <f>(60/68)*100</f>
        <v>88.235294117647058</v>
      </c>
    </row>
    <row r="50" spans="1:2" ht="19.5" thickBot="1">
      <c r="A50" s="1" t="s">
        <v>83</v>
      </c>
    </row>
    <row r="51" spans="1:2" ht="45.75" thickBot="1">
      <c r="A51" s="2" t="s">
        <v>1</v>
      </c>
      <c r="B51" s="3" t="s">
        <v>84</v>
      </c>
    </row>
    <row r="52" spans="1:2" ht="45.75" thickBot="1">
      <c r="A52" s="4" t="s">
        <v>85</v>
      </c>
      <c r="B52" s="5">
        <f>(615/625)*100</f>
        <v>98.4</v>
      </c>
    </row>
    <row r="54" spans="1:2" ht="19.5" thickBot="1">
      <c r="A54" s="1" t="s">
        <v>88</v>
      </c>
    </row>
    <row r="55" spans="1:2" ht="45.75" thickBot="1">
      <c r="A55" s="2" t="s">
        <v>1</v>
      </c>
      <c r="B55" s="3" t="s">
        <v>84</v>
      </c>
    </row>
    <row r="56" spans="1:2" ht="45.75" thickBot="1">
      <c r="A56" s="4" t="s">
        <v>85</v>
      </c>
      <c r="B56" s="5">
        <f>(620/625)*100</f>
        <v>99.2</v>
      </c>
    </row>
    <row r="58" spans="1:2" ht="19.5" thickBot="1">
      <c r="A58" s="1" t="s">
        <v>91</v>
      </c>
    </row>
    <row r="59" spans="1:2" ht="45.75" thickBot="1">
      <c r="A59" s="2" t="s">
        <v>1</v>
      </c>
      <c r="B59" s="3" t="s">
        <v>84</v>
      </c>
    </row>
    <row r="60" spans="1:2" ht="45.75" thickBot="1">
      <c r="A60" s="4" t="s">
        <v>85</v>
      </c>
      <c r="B60" s="6">
        <f>(515/516)*100</f>
        <v>99.806201550387598</v>
      </c>
    </row>
    <row r="62" spans="1:2" ht="19.5" thickBot="1">
      <c r="A62" s="1" t="s">
        <v>94</v>
      </c>
    </row>
    <row r="63" spans="1:2" ht="30.75" thickBot="1">
      <c r="A63" s="2" t="s">
        <v>1</v>
      </c>
      <c r="B63" s="3" t="s">
        <v>95</v>
      </c>
    </row>
    <row r="64" spans="1:2" ht="30.75" thickBot="1">
      <c r="A64" s="4" t="s">
        <v>96</v>
      </c>
      <c r="B64" s="6">
        <f>(611/625)*100</f>
        <v>97.76</v>
      </c>
    </row>
    <row r="66" spans="1:7" ht="19.5" thickBot="1">
      <c r="A66" s="1" t="s">
        <v>99</v>
      </c>
    </row>
    <row r="67" spans="1:7" ht="45.75" thickBot="1">
      <c r="A67" s="2" t="s">
        <v>1</v>
      </c>
      <c r="B67" s="3" t="s">
        <v>100</v>
      </c>
    </row>
    <row r="68" spans="1:7" ht="30.75" thickBot="1">
      <c r="A68" s="4" t="s">
        <v>96</v>
      </c>
      <c r="B68" s="6">
        <f>(613/625)*100</f>
        <v>98.08</v>
      </c>
    </row>
    <row r="70" spans="1:7" ht="19.5" thickBot="1">
      <c r="A70" s="1" t="s">
        <v>103</v>
      </c>
    </row>
    <row r="71" spans="1:7" ht="30.75" thickBot="1">
      <c r="A71" s="2" t="s">
        <v>1</v>
      </c>
      <c r="B71" s="3" t="s">
        <v>104</v>
      </c>
    </row>
    <row r="72" spans="1:7" ht="30.75" thickBot="1">
      <c r="A72" s="4" t="s">
        <v>96</v>
      </c>
      <c r="B72" s="6">
        <f>(611/625)*100</f>
        <v>97.76</v>
      </c>
    </row>
    <row r="74" spans="1:7" ht="19.5" thickBot="1">
      <c r="A74" s="1" t="s">
        <v>180</v>
      </c>
    </row>
    <row r="75" spans="1:7" ht="30.75" thickBot="1">
      <c r="A75" s="2" t="s">
        <v>1</v>
      </c>
      <c r="B75" s="3" t="s">
        <v>2</v>
      </c>
      <c r="C75" s="3" t="s">
        <v>3</v>
      </c>
      <c r="D75" s="3" t="s">
        <v>4</v>
      </c>
    </row>
    <row r="76" spans="1:7" ht="30.75" thickBot="1">
      <c r="A76" s="4" t="s">
        <v>179</v>
      </c>
      <c r="B76" s="5">
        <v>100</v>
      </c>
      <c r="C76" s="6">
        <f>(10/13)*100</f>
        <v>76.923076923076934</v>
      </c>
      <c r="D76" s="6">
        <f>AVERAGE(B76:C76)</f>
        <v>88.461538461538467</v>
      </c>
    </row>
    <row r="78" spans="1:7" ht="19.5" thickBot="1">
      <c r="A78" s="1" t="s">
        <v>181</v>
      </c>
    </row>
    <row r="79" spans="1:7" ht="70.150000000000006" customHeight="1" thickBot="1">
      <c r="A79" s="2" t="s">
        <v>1</v>
      </c>
      <c r="B79" s="7" t="s">
        <v>7</v>
      </c>
      <c r="C79" s="7" t="s">
        <v>8</v>
      </c>
      <c r="D79" s="7" t="s">
        <v>9</v>
      </c>
      <c r="E79" s="7" t="s">
        <v>10</v>
      </c>
      <c r="F79" s="7" t="s">
        <v>11</v>
      </c>
      <c r="G79" s="3" t="s">
        <v>4</v>
      </c>
    </row>
    <row r="80" spans="1:7" ht="30.75" thickBot="1">
      <c r="A80" s="4" t="s">
        <v>179</v>
      </c>
      <c r="B80" s="5" t="s">
        <v>12</v>
      </c>
      <c r="C80" s="5" t="s">
        <v>12</v>
      </c>
      <c r="D80" s="5" t="s">
        <v>12</v>
      </c>
      <c r="E80" s="5" t="s">
        <v>13</v>
      </c>
      <c r="F80" s="5" t="s">
        <v>12</v>
      </c>
      <c r="G80" s="5">
        <v>100</v>
      </c>
    </row>
    <row r="81" spans="1:8" ht="93.75">
      <c r="A81" s="8" t="s">
        <v>14</v>
      </c>
    </row>
    <row r="82" spans="1:8" ht="37.5">
      <c r="A82" s="8" t="s">
        <v>15</v>
      </c>
    </row>
    <row r="83" spans="1:8" ht="131.25">
      <c r="A83" s="8" t="s">
        <v>16</v>
      </c>
    </row>
    <row r="85" spans="1:8" ht="19.5" thickBot="1">
      <c r="A85" s="1" t="s">
        <v>182</v>
      </c>
    </row>
    <row r="86" spans="1:8" ht="30.75" thickBot="1">
      <c r="A86" s="2" t="s">
        <v>1</v>
      </c>
      <c r="B86" s="3" t="s">
        <v>46</v>
      </c>
      <c r="C86" s="3" t="s">
        <v>47</v>
      </c>
      <c r="D86" s="3" t="s">
        <v>4</v>
      </c>
    </row>
    <row r="87" spans="1:8" ht="30.75" thickBot="1">
      <c r="A87" s="4" t="s">
        <v>179</v>
      </c>
      <c r="B87" s="6">
        <f>(591/601)*100</f>
        <v>98.336106489184687</v>
      </c>
      <c r="C87" s="6">
        <f>(526/538)*100</f>
        <v>97.769516728624538</v>
      </c>
      <c r="D87" s="6">
        <f>AVERAGE(B87:C87)</f>
        <v>98.052811608904619</v>
      </c>
    </row>
    <row r="89" spans="1:8" ht="19.5" thickBot="1">
      <c r="A89" s="1" t="s">
        <v>183</v>
      </c>
    </row>
    <row r="90" spans="1:8" ht="170.25" thickBot="1">
      <c r="A90" s="2" t="s">
        <v>1</v>
      </c>
      <c r="B90" s="7" t="s">
        <v>105</v>
      </c>
      <c r="C90" s="7" t="s">
        <v>106</v>
      </c>
      <c r="D90" s="7" t="s">
        <v>107</v>
      </c>
      <c r="E90" s="7" t="s">
        <v>108</v>
      </c>
      <c r="F90" s="7" t="s">
        <v>109</v>
      </c>
      <c r="G90" s="7" t="s">
        <v>110</v>
      </c>
      <c r="H90" s="3" t="s">
        <v>4</v>
      </c>
    </row>
    <row r="91" spans="1:8" ht="30.75" thickBot="1">
      <c r="A91" s="4" t="s">
        <v>179</v>
      </c>
      <c r="B91" s="57" t="s">
        <v>12</v>
      </c>
      <c r="C91" s="57" t="s">
        <v>12</v>
      </c>
      <c r="D91" s="57" t="s">
        <v>12</v>
      </c>
      <c r="E91" s="57" t="s">
        <v>12</v>
      </c>
      <c r="F91" s="57" t="s">
        <v>12</v>
      </c>
      <c r="G91" s="57" t="s">
        <v>12</v>
      </c>
      <c r="H91" s="57">
        <v>100</v>
      </c>
    </row>
    <row r="93" spans="1:8" ht="19.5" thickBot="1">
      <c r="A93" s="1" t="s">
        <v>184</v>
      </c>
    </row>
    <row r="94" spans="1:8" ht="30.75" thickBot="1">
      <c r="A94" s="2" t="s">
        <v>1</v>
      </c>
      <c r="B94" s="3" t="s">
        <v>52</v>
      </c>
    </row>
    <row r="95" spans="1:8" ht="30.75" thickBot="1">
      <c r="A95" s="4" t="s">
        <v>179</v>
      </c>
      <c r="B95" s="6">
        <f>(599/623)*100</f>
        <v>96.147672552166924</v>
      </c>
    </row>
    <row r="97" spans="1:8" ht="19.5" thickBot="1">
      <c r="A97" s="1" t="s">
        <v>185</v>
      </c>
    </row>
    <row r="98" spans="1:8" ht="189" thickBot="1">
      <c r="A98" s="2" t="s">
        <v>1</v>
      </c>
      <c r="B98" s="7" t="s">
        <v>54</v>
      </c>
      <c r="C98" s="7" t="s">
        <v>55</v>
      </c>
      <c r="D98" s="7" t="s">
        <v>56</v>
      </c>
      <c r="E98" s="7" t="s">
        <v>57</v>
      </c>
      <c r="F98" s="7" t="s">
        <v>58</v>
      </c>
      <c r="G98" s="3" t="s">
        <v>4</v>
      </c>
    </row>
    <row r="99" spans="1:8" ht="30.75" thickBot="1">
      <c r="A99" s="4" t="s">
        <v>179</v>
      </c>
      <c r="B99" s="5" t="s">
        <v>12</v>
      </c>
      <c r="C99" s="5" t="s">
        <v>12</v>
      </c>
      <c r="D99" s="5" t="s">
        <v>12</v>
      </c>
      <c r="E99" s="5" t="s">
        <v>13</v>
      </c>
      <c r="F99" s="5" t="s">
        <v>12</v>
      </c>
      <c r="G99" s="5">
        <v>80</v>
      </c>
    </row>
    <row r="101" spans="1:8" ht="19.5" thickBot="1">
      <c r="A101" s="1" t="s">
        <v>186</v>
      </c>
    </row>
    <row r="102" spans="1:8" ht="222" thickBot="1">
      <c r="A102" s="50" t="s">
        <v>1</v>
      </c>
      <c r="B102" s="51" t="s">
        <v>71</v>
      </c>
      <c r="C102" s="51" t="s">
        <v>72</v>
      </c>
      <c r="D102" s="51" t="s">
        <v>73</v>
      </c>
      <c r="E102" s="51" t="s">
        <v>74</v>
      </c>
      <c r="F102" s="51" t="s">
        <v>75</v>
      </c>
      <c r="G102" s="51" t="s">
        <v>76</v>
      </c>
      <c r="H102" s="51" t="s">
        <v>4</v>
      </c>
    </row>
    <row r="103" spans="1:8" ht="30.75" thickBot="1">
      <c r="A103" s="4" t="s">
        <v>179</v>
      </c>
      <c r="B103" s="57" t="s">
        <v>12</v>
      </c>
      <c r="C103" s="57" t="s">
        <v>12</v>
      </c>
      <c r="D103" s="57" t="s">
        <v>13</v>
      </c>
      <c r="E103" s="57" t="s">
        <v>12</v>
      </c>
      <c r="F103" s="57" t="s">
        <v>12</v>
      </c>
      <c r="G103" s="5" t="s">
        <v>12</v>
      </c>
      <c r="H103" s="5">
        <v>100</v>
      </c>
    </row>
    <row r="105" spans="1:8" ht="19.5" thickBot="1">
      <c r="A105" s="1" t="s">
        <v>187</v>
      </c>
    </row>
    <row r="106" spans="1:8" ht="30.75" thickBot="1">
      <c r="A106" s="2" t="s">
        <v>1</v>
      </c>
      <c r="B106" s="3" t="s">
        <v>80</v>
      </c>
    </row>
    <row r="107" spans="1:8" ht="30.75" thickBot="1">
      <c r="A107" s="4" t="s">
        <v>179</v>
      </c>
      <c r="B107" s="6">
        <f>(236/243)*100</f>
        <v>97.119341563786008</v>
      </c>
    </row>
    <row r="109" spans="1:8" ht="19.5" thickBot="1">
      <c r="A109" s="1" t="s">
        <v>188</v>
      </c>
    </row>
    <row r="110" spans="1:8" ht="45.75" thickBot="1">
      <c r="A110" s="2" t="s">
        <v>1</v>
      </c>
      <c r="B110" s="3" t="s">
        <v>84</v>
      </c>
    </row>
    <row r="111" spans="1:8" ht="30.75" thickBot="1">
      <c r="A111" s="4" t="s">
        <v>179</v>
      </c>
      <c r="B111" s="6">
        <f>(616/623)*100</f>
        <v>98.876404494382015</v>
      </c>
    </row>
    <row r="113" spans="1:2" ht="19.5" thickBot="1">
      <c r="A113" s="1" t="s">
        <v>189</v>
      </c>
    </row>
    <row r="114" spans="1:2" ht="45.75" thickBot="1">
      <c r="A114" s="2" t="s">
        <v>1</v>
      </c>
      <c r="B114" s="3" t="s">
        <v>84</v>
      </c>
    </row>
    <row r="115" spans="1:2" ht="30.75" thickBot="1">
      <c r="A115" s="4" t="s">
        <v>179</v>
      </c>
      <c r="B115" s="6">
        <f>(617/623)*100</f>
        <v>99.036918138041727</v>
      </c>
    </row>
    <row r="117" spans="1:2" ht="19.5" thickBot="1">
      <c r="A117" s="1" t="s">
        <v>190</v>
      </c>
    </row>
    <row r="118" spans="1:2" ht="45.75" thickBot="1">
      <c r="A118" s="2" t="s">
        <v>1</v>
      </c>
      <c r="B118" s="3" t="s">
        <v>84</v>
      </c>
    </row>
    <row r="119" spans="1:2" ht="30.75" thickBot="1">
      <c r="A119" s="4" t="s">
        <v>179</v>
      </c>
      <c r="B119" s="6">
        <f>(593/597)*100</f>
        <v>99.329983249581247</v>
      </c>
    </row>
    <row r="121" spans="1:2" ht="19.5" thickBot="1">
      <c r="A121" s="1" t="s">
        <v>191</v>
      </c>
    </row>
    <row r="122" spans="1:2" ht="30.75" thickBot="1">
      <c r="A122" s="2" t="s">
        <v>1</v>
      </c>
      <c r="B122" s="3" t="s">
        <v>95</v>
      </c>
    </row>
    <row r="123" spans="1:2" ht="30.75" thickBot="1">
      <c r="A123" s="4" t="s">
        <v>179</v>
      </c>
      <c r="B123" s="6">
        <f>(618/623)*100</f>
        <v>99.197431781701439</v>
      </c>
    </row>
    <row r="125" spans="1:2" ht="19.5" thickBot="1">
      <c r="A125" s="1" t="s">
        <v>192</v>
      </c>
    </row>
    <row r="126" spans="1:2" ht="45.75" thickBot="1">
      <c r="A126" s="2" t="s">
        <v>1</v>
      </c>
      <c r="B126" s="3" t="s">
        <v>100</v>
      </c>
    </row>
    <row r="127" spans="1:2" ht="30.75" thickBot="1">
      <c r="A127" s="4" t="s">
        <v>179</v>
      </c>
      <c r="B127" s="6">
        <f>(620/623)*100</f>
        <v>99.518459069020864</v>
      </c>
    </row>
    <row r="129" spans="1:7" ht="19.5" thickBot="1">
      <c r="A129" s="1" t="s">
        <v>193</v>
      </c>
    </row>
    <row r="130" spans="1:7" ht="30.75" thickBot="1">
      <c r="A130" s="2" t="s">
        <v>1</v>
      </c>
      <c r="B130" s="3" t="s">
        <v>104</v>
      </c>
    </row>
    <row r="131" spans="1:7" ht="30.75" thickBot="1">
      <c r="A131" s="4" t="s">
        <v>179</v>
      </c>
      <c r="B131" s="6">
        <f>(620/623)*100</f>
        <v>99.518459069020864</v>
      </c>
    </row>
    <row r="133" spans="1:7" ht="19.5" thickBot="1">
      <c r="A133" s="1" t="s">
        <v>112</v>
      </c>
    </row>
    <row r="134" spans="1:7" ht="30.75" thickBot="1">
      <c r="A134" s="2" t="s">
        <v>1</v>
      </c>
      <c r="B134" s="3" t="s">
        <v>2</v>
      </c>
      <c r="C134" s="3" t="s">
        <v>3</v>
      </c>
      <c r="D134" s="3" t="s">
        <v>4</v>
      </c>
    </row>
    <row r="135" spans="1:7" ht="30.75" thickBot="1">
      <c r="A135" s="58" t="s">
        <v>113</v>
      </c>
      <c r="B135" s="5">
        <v>100</v>
      </c>
      <c r="C135" s="5">
        <f>(13/13)*100</f>
        <v>100</v>
      </c>
      <c r="D135" s="5">
        <f>AVERAGE(B135:C135)</f>
        <v>100</v>
      </c>
    </row>
    <row r="137" spans="1:7" ht="19.5" thickBot="1">
      <c r="A137" s="1" t="s">
        <v>114</v>
      </c>
    </row>
    <row r="138" spans="1:7" ht="94.5" thickBot="1">
      <c r="A138" s="2" t="s">
        <v>1</v>
      </c>
      <c r="B138" s="7" t="s">
        <v>7</v>
      </c>
      <c r="C138" s="7" t="s">
        <v>8</v>
      </c>
      <c r="D138" s="7" t="s">
        <v>115</v>
      </c>
      <c r="E138" s="7" t="s">
        <v>116</v>
      </c>
      <c r="F138" s="7" t="s">
        <v>117</v>
      </c>
      <c r="G138" s="3" t="s">
        <v>4</v>
      </c>
    </row>
    <row r="139" spans="1:7" ht="30.75" thickBot="1">
      <c r="A139" s="58" t="s">
        <v>113</v>
      </c>
      <c r="B139" s="5" t="s">
        <v>12</v>
      </c>
      <c r="C139" s="5" t="s">
        <v>12</v>
      </c>
      <c r="D139" s="5" t="s">
        <v>118</v>
      </c>
      <c r="E139" s="5" t="s">
        <v>13</v>
      </c>
      <c r="F139" s="5" t="s">
        <v>12</v>
      </c>
      <c r="G139" s="5">
        <v>90</v>
      </c>
    </row>
    <row r="140" spans="1:7" ht="112.5">
      <c r="A140" s="8" t="s">
        <v>119</v>
      </c>
    </row>
    <row r="141" spans="1:7" ht="93.75">
      <c r="A141" s="8" t="s">
        <v>120</v>
      </c>
    </row>
    <row r="142" spans="1:7" ht="37.5">
      <c r="A142" s="8" t="s">
        <v>121</v>
      </c>
    </row>
    <row r="143" spans="1:7" ht="131.25">
      <c r="A143" s="8" t="s">
        <v>122</v>
      </c>
    </row>
    <row r="145" spans="1:8" ht="19.5" thickBot="1">
      <c r="A145" s="1" t="s">
        <v>123</v>
      </c>
    </row>
    <row r="146" spans="1:8" ht="30.75" thickBot="1">
      <c r="A146" s="2" t="s">
        <v>1</v>
      </c>
      <c r="B146" s="3" t="s">
        <v>46</v>
      </c>
      <c r="C146" s="3" t="s">
        <v>47</v>
      </c>
      <c r="D146" s="3" t="s">
        <v>4</v>
      </c>
    </row>
    <row r="147" spans="1:8" ht="30.75" thickBot="1">
      <c r="A147" s="58" t="s">
        <v>113</v>
      </c>
      <c r="B147" s="5">
        <f>(587/587)*100</f>
        <v>100</v>
      </c>
      <c r="C147" s="6">
        <f>(543/546)*100</f>
        <v>99.45054945054946</v>
      </c>
      <c r="D147" s="6">
        <f>AVERAGE(B147:C147)</f>
        <v>99.72527472527473</v>
      </c>
    </row>
    <row r="149" spans="1:8" ht="19.5" thickBot="1">
      <c r="A149" s="1" t="s">
        <v>124</v>
      </c>
    </row>
    <row r="150" spans="1:8" ht="105" thickBot="1">
      <c r="A150" s="50" t="s">
        <v>1</v>
      </c>
      <c r="B150" s="51" t="s">
        <v>105</v>
      </c>
      <c r="C150" s="51" t="s">
        <v>106</v>
      </c>
      <c r="D150" s="51" t="s">
        <v>107</v>
      </c>
      <c r="E150" s="51" t="s">
        <v>108</v>
      </c>
      <c r="F150" s="51" t="s">
        <v>109</v>
      </c>
      <c r="G150" s="51" t="s">
        <v>110</v>
      </c>
      <c r="H150" s="52" t="s">
        <v>4</v>
      </c>
    </row>
    <row r="151" spans="1:8" ht="26.25" thickBot="1">
      <c r="A151" s="53" t="s">
        <v>113</v>
      </c>
      <c r="B151" s="54" t="s">
        <v>12</v>
      </c>
      <c r="C151" s="54" t="s">
        <v>12</v>
      </c>
      <c r="D151" s="54" t="s">
        <v>12</v>
      </c>
      <c r="E151" s="54" t="s">
        <v>12</v>
      </c>
      <c r="F151" s="54" t="s">
        <v>12</v>
      </c>
      <c r="G151" s="54" t="s">
        <v>12</v>
      </c>
      <c r="H151" s="54">
        <v>100</v>
      </c>
    </row>
    <row r="152" spans="1:8" ht="15.75" thickBot="1">
      <c r="A152" s="55" t="s">
        <v>125</v>
      </c>
      <c r="B152" s="56" t="s">
        <v>12</v>
      </c>
      <c r="C152" s="56" t="s">
        <v>12</v>
      </c>
      <c r="D152" s="56" t="s">
        <v>12</v>
      </c>
      <c r="E152" s="56" t="s">
        <v>12</v>
      </c>
      <c r="F152" s="56" t="s">
        <v>12</v>
      </c>
      <c r="G152" s="56" t="s">
        <v>12</v>
      </c>
      <c r="H152" s="56" t="s">
        <v>60</v>
      </c>
    </row>
    <row r="153" spans="1:8" ht="15.75" thickBot="1">
      <c r="A153" s="55" t="s">
        <v>126</v>
      </c>
      <c r="B153" s="56" t="s">
        <v>12</v>
      </c>
      <c r="C153" s="56" t="s">
        <v>12</v>
      </c>
      <c r="D153" s="56" t="s">
        <v>12</v>
      </c>
      <c r="E153" s="56" t="s">
        <v>12</v>
      </c>
      <c r="F153" s="56" t="s">
        <v>12</v>
      </c>
      <c r="G153" s="56" t="s">
        <v>12</v>
      </c>
      <c r="H153" s="56" t="s">
        <v>60</v>
      </c>
    </row>
    <row r="154" spans="1:8" ht="15.75" thickBot="1">
      <c r="A154" s="55" t="s">
        <v>127</v>
      </c>
      <c r="B154" s="56" t="s">
        <v>12</v>
      </c>
      <c r="C154" s="56" t="s">
        <v>12</v>
      </c>
      <c r="D154" s="56" t="s">
        <v>12</v>
      </c>
      <c r="E154" s="56" t="s">
        <v>12</v>
      </c>
      <c r="F154" s="56" t="s">
        <v>12</v>
      </c>
      <c r="G154" s="56" t="s">
        <v>12</v>
      </c>
      <c r="H154" s="56" t="s">
        <v>60</v>
      </c>
    </row>
    <row r="155" spans="1:8" ht="15.75" thickBot="1">
      <c r="A155" s="55" t="s">
        <v>128</v>
      </c>
      <c r="B155" s="56" t="s">
        <v>12</v>
      </c>
      <c r="C155" s="56" t="s">
        <v>12</v>
      </c>
      <c r="D155" s="56" t="s">
        <v>12</v>
      </c>
      <c r="E155" s="56" t="s">
        <v>12</v>
      </c>
      <c r="F155" s="56" t="s">
        <v>12</v>
      </c>
      <c r="G155" s="56" t="s">
        <v>12</v>
      </c>
      <c r="H155" s="56" t="s">
        <v>60</v>
      </c>
    </row>
    <row r="156" spans="1:8" ht="15.75" thickBot="1">
      <c r="A156" s="55" t="s">
        <v>129</v>
      </c>
      <c r="B156" s="56" t="s">
        <v>12</v>
      </c>
      <c r="C156" s="56" t="s">
        <v>12</v>
      </c>
      <c r="D156" s="56" t="s">
        <v>12</v>
      </c>
      <c r="E156" s="56" t="s">
        <v>12</v>
      </c>
      <c r="F156" s="56" t="s">
        <v>12</v>
      </c>
      <c r="G156" s="56" t="s">
        <v>12</v>
      </c>
      <c r="H156" s="56" t="s">
        <v>60</v>
      </c>
    </row>
    <row r="157" spans="1:8" ht="15.75" thickBot="1">
      <c r="A157" s="55" t="s">
        <v>130</v>
      </c>
      <c r="B157" s="56" t="s">
        <v>12</v>
      </c>
      <c r="C157" s="56" t="s">
        <v>12</v>
      </c>
      <c r="D157" s="56" t="s">
        <v>12</v>
      </c>
      <c r="E157" s="56" t="s">
        <v>12</v>
      </c>
      <c r="F157" s="56" t="s">
        <v>12</v>
      </c>
      <c r="G157" s="56" t="s">
        <v>12</v>
      </c>
      <c r="H157" s="56" t="s">
        <v>60</v>
      </c>
    </row>
    <row r="158" spans="1:8" ht="15.75" thickBot="1">
      <c r="A158" s="55" t="s">
        <v>131</v>
      </c>
      <c r="B158" s="56"/>
      <c r="C158" s="56"/>
      <c r="D158" s="56"/>
      <c r="E158" s="56"/>
      <c r="F158" s="56"/>
      <c r="G158" s="56"/>
      <c r="H158" s="56" t="s">
        <v>60</v>
      </c>
    </row>
    <row r="159" spans="1:8" ht="15.75" thickBot="1">
      <c r="A159" s="55" t="s">
        <v>132</v>
      </c>
      <c r="B159" s="56" t="s">
        <v>12</v>
      </c>
      <c r="C159" s="56" t="s">
        <v>12</v>
      </c>
      <c r="D159" s="56" t="s">
        <v>12</v>
      </c>
      <c r="E159" s="56" t="s">
        <v>12</v>
      </c>
      <c r="F159" s="56" t="s">
        <v>12</v>
      </c>
      <c r="G159" s="56" t="s">
        <v>12</v>
      </c>
      <c r="H159" s="56" t="s">
        <v>60</v>
      </c>
    </row>
    <row r="160" spans="1:8" ht="15.75" thickBot="1">
      <c r="A160" s="55" t="s">
        <v>133</v>
      </c>
      <c r="B160" s="56" t="s">
        <v>12</v>
      </c>
      <c r="C160" s="56" t="s">
        <v>12</v>
      </c>
      <c r="D160" s="56" t="s">
        <v>12</v>
      </c>
      <c r="E160" s="56" t="s">
        <v>12</v>
      </c>
      <c r="F160" s="56" t="s">
        <v>12</v>
      </c>
      <c r="G160" s="56" t="s">
        <v>12</v>
      </c>
      <c r="H160" s="56" t="s">
        <v>60</v>
      </c>
    </row>
    <row r="161" spans="1:8" ht="15.75" thickBot="1">
      <c r="A161" s="55" t="s">
        <v>134</v>
      </c>
      <c r="B161" s="56" t="s">
        <v>12</v>
      </c>
      <c r="C161" s="56" t="s">
        <v>12</v>
      </c>
      <c r="D161" s="56" t="s">
        <v>12</v>
      </c>
      <c r="E161" s="56" t="s">
        <v>12</v>
      </c>
      <c r="F161" s="56" t="s">
        <v>12</v>
      </c>
      <c r="G161" s="56" t="s">
        <v>12</v>
      </c>
      <c r="H161" s="56" t="s">
        <v>60</v>
      </c>
    </row>
    <row r="162" spans="1:8" ht="15.75" thickBot="1">
      <c r="A162" s="55" t="s">
        <v>135</v>
      </c>
      <c r="B162" s="56" t="s">
        <v>12</v>
      </c>
      <c r="C162" s="56" t="s">
        <v>12</v>
      </c>
      <c r="D162" s="56" t="s">
        <v>12</v>
      </c>
      <c r="E162" s="56" t="s">
        <v>12</v>
      </c>
      <c r="F162" s="56" t="s">
        <v>12</v>
      </c>
      <c r="G162" s="56" t="s">
        <v>12</v>
      </c>
      <c r="H162" s="56" t="s">
        <v>60</v>
      </c>
    </row>
    <row r="163" spans="1:8" ht="15.75" thickBot="1">
      <c r="A163" s="55" t="s">
        <v>136</v>
      </c>
      <c r="B163" s="56" t="s">
        <v>12</v>
      </c>
      <c r="C163" s="56" t="s">
        <v>12</v>
      </c>
      <c r="D163" s="56" t="s">
        <v>12</v>
      </c>
      <c r="E163" s="56" t="s">
        <v>12</v>
      </c>
      <c r="F163" s="56" t="s">
        <v>12</v>
      </c>
      <c r="G163" s="56" t="s">
        <v>12</v>
      </c>
      <c r="H163" s="56" t="s">
        <v>60</v>
      </c>
    </row>
    <row r="164" spans="1:8" ht="15.75" thickBot="1">
      <c r="A164" s="59" t="s">
        <v>137</v>
      </c>
      <c r="B164" s="56" t="s">
        <v>12</v>
      </c>
      <c r="C164" s="56" t="s">
        <v>12</v>
      </c>
      <c r="D164" s="56" t="s">
        <v>12</v>
      </c>
      <c r="E164" s="56" t="s">
        <v>12</v>
      </c>
      <c r="F164" s="56" t="s">
        <v>12</v>
      </c>
      <c r="G164" s="56" t="s">
        <v>12</v>
      </c>
      <c r="H164" s="56" t="s">
        <v>60</v>
      </c>
    </row>
    <row r="166" spans="1:8" ht="19.5" thickBot="1">
      <c r="A166" s="1" t="s">
        <v>138</v>
      </c>
    </row>
    <row r="167" spans="1:8" ht="30.75" thickBot="1">
      <c r="A167" s="2" t="s">
        <v>1</v>
      </c>
      <c r="B167" s="3" t="s">
        <v>52</v>
      </c>
    </row>
    <row r="168" spans="1:8" ht="30.75" thickBot="1">
      <c r="A168" s="58" t="s">
        <v>113</v>
      </c>
      <c r="B168" s="6">
        <f>(624/627)*100</f>
        <v>99.52153110047847</v>
      </c>
    </row>
    <row r="170" spans="1:8" ht="19.5" thickBot="1">
      <c r="A170" s="1" t="s">
        <v>139</v>
      </c>
    </row>
    <row r="171" spans="1:8" ht="142.5" thickBot="1">
      <c r="A171" s="50" t="s">
        <v>1</v>
      </c>
      <c r="B171" s="51" t="s">
        <v>111</v>
      </c>
      <c r="C171" s="51" t="s">
        <v>55</v>
      </c>
      <c r="D171" s="51" t="s">
        <v>56</v>
      </c>
      <c r="E171" s="51" t="s">
        <v>57</v>
      </c>
      <c r="F171" s="51" t="s">
        <v>58</v>
      </c>
      <c r="G171" s="52" t="s">
        <v>4</v>
      </c>
    </row>
    <row r="172" spans="1:8" ht="26.25" thickBot="1">
      <c r="A172" s="53" t="s">
        <v>113</v>
      </c>
      <c r="B172" s="54" t="s">
        <v>12</v>
      </c>
      <c r="C172" s="54" t="s">
        <v>12</v>
      </c>
      <c r="D172" s="54" t="s">
        <v>12</v>
      </c>
      <c r="E172" s="54" t="s">
        <v>13</v>
      </c>
      <c r="F172" s="54" t="s">
        <v>12</v>
      </c>
      <c r="G172" s="54">
        <v>100</v>
      </c>
    </row>
    <row r="173" spans="1:8" ht="15.75" thickBot="1">
      <c r="A173" s="55" t="s">
        <v>125</v>
      </c>
      <c r="B173" s="56" t="s">
        <v>12</v>
      </c>
      <c r="C173" s="56" t="s">
        <v>13</v>
      </c>
      <c r="D173" s="56" t="s">
        <v>12</v>
      </c>
      <c r="E173" s="56" t="s">
        <v>13</v>
      </c>
      <c r="F173" s="56" t="s">
        <v>12</v>
      </c>
      <c r="G173" s="56" t="s">
        <v>60</v>
      </c>
    </row>
    <row r="174" spans="1:8" ht="15.75" thickBot="1">
      <c r="A174" s="55" t="s">
        <v>126</v>
      </c>
      <c r="B174" s="56" t="s">
        <v>12</v>
      </c>
      <c r="C174" s="56" t="s">
        <v>13</v>
      </c>
      <c r="D174" s="56" t="s">
        <v>12</v>
      </c>
      <c r="E174" s="56" t="s">
        <v>12</v>
      </c>
      <c r="F174" s="56" t="s">
        <v>13</v>
      </c>
      <c r="G174" s="56" t="s">
        <v>60</v>
      </c>
    </row>
    <row r="175" spans="1:8" ht="15.75" thickBot="1">
      <c r="A175" s="55" t="s">
        <v>127</v>
      </c>
      <c r="B175" s="56" t="s">
        <v>12</v>
      </c>
      <c r="C175" s="56" t="s">
        <v>13</v>
      </c>
      <c r="D175" s="56" t="s">
        <v>13</v>
      </c>
      <c r="E175" s="56" t="s">
        <v>13</v>
      </c>
      <c r="F175" s="56" t="s">
        <v>13</v>
      </c>
      <c r="G175" s="56" t="s">
        <v>60</v>
      </c>
    </row>
    <row r="176" spans="1:8" ht="15.75" thickBot="1">
      <c r="A176" s="55" t="s">
        <v>128</v>
      </c>
      <c r="B176" s="56" t="s">
        <v>12</v>
      </c>
      <c r="C176" s="56" t="s">
        <v>12</v>
      </c>
      <c r="D176" s="56" t="s">
        <v>13</v>
      </c>
      <c r="E176" s="56" t="s">
        <v>13</v>
      </c>
      <c r="F176" s="56" t="s">
        <v>12</v>
      </c>
      <c r="G176" s="56" t="s">
        <v>60</v>
      </c>
    </row>
    <row r="177" spans="1:8" ht="15.75" thickBot="1">
      <c r="A177" s="55" t="s">
        <v>129</v>
      </c>
      <c r="B177" s="56" t="s">
        <v>12</v>
      </c>
      <c r="C177" s="56" t="s">
        <v>12</v>
      </c>
      <c r="D177" s="56" t="s">
        <v>12</v>
      </c>
      <c r="E177" s="56" t="s">
        <v>12</v>
      </c>
      <c r="F177" s="56" t="s">
        <v>12</v>
      </c>
      <c r="G177" s="56" t="s">
        <v>60</v>
      </c>
    </row>
    <row r="178" spans="1:8" ht="15.75" thickBot="1">
      <c r="A178" s="55" t="s">
        <v>130</v>
      </c>
      <c r="B178" s="56" t="s">
        <v>12</v>
      </c>
      <c r="C178" s="56" t="s">
        <v>12</v>
      </c>
      <c r="D178" s="56" t="s">
        <v>12</v>
      </c>
      <c r="E178" s="56" t="s">
        <v>12</v>
      </c>
      <c r="F178" s="56" t="s">
        <v>12</v>
      </c>
      <c r="G178" s="56" t="s">
        <v>60</v>
      </c>
    </row>
    <row r="179" spans="1:8" ht="15.75" thickBot="1">
      <c r="A179" s="55" t="s">
        <v>131</v>
      </c>
      <c r="B179" s="56"/>
      <c r="C179" s="56"/>
      <c r="D179" s="56"/>
      <c r="E179" s="56"/>
      <c r="F179" s="56"/>
      <c r="G179" s="56" t="s">
        <v>60</v>
      </c>
    </row>
    <row r="180" spans="1:8" ht="15.75" thickBot="1">
      <c r="A180" s="55" t="s">
        <v>132</v>
      </c>
      <c r="B180" s="56" t="s">
        <v>12</v>
      </c>
      <c r="C180" s="56" t="s">
        <v>13</v>
      </c>
      <c r="D180" s="56" t="s">
        <v>12</v>
      </c>
      <c r="E180" s="56" t="s">
        <v>13</v>
      </c>
      <c r="F180" s="56" t="s">
        <v>13</v>
      </c>
      <c r="G180" s="56" t="s">
        <v>60</v>
      </c>
    </row>
    <row r="181" spans="1:8" ht="15.75" thickBot="1">
      <c r="A181" s="55" t="s">
        <v>133</v>
      </c>
      <c r="B181" s="56" t="s">
        <v>13</v>
      </c>
      <c r="C181" s="56" t="s">
        <v>13</v>
      </c>
      <c r="D181" s="56" t="s">
        <v>13</v>
      </c>
      <c r="E181" s="56" t="s">
        <v>13</v>
      </c>
      <c r="F181" s="56" t="s">
        <v>13</v>
      </c>
      <c r="G181" s="56" t="s">
        <v>60</v>
      </c>
    </row>
    <row r="182" spans="1:8" ht="15.75" thickBot="1">
      <c r="A182" s="55" t="s">
        <v>134</v>
      </c>
      <c r="B182" s="56" t="s">
        <v>12</v>
      </c>
      <c r="C182" s="56" t="s">
        <v>13</v>
      </c>
      <c r="D182" s="56" t="s">
        <v>12</v>
      </c>
      <c r="E182" s="56" t="s">
        <v>13</v>
      </c>
      <c r="F182" s="56" t="s">
        <v>13</v>
      </c>
      <c r="G182" s="56" t="s">
        <v>60</v>
      </c>
    </row>
    <row r="183" spans="1:8" ht="15.75" thickBot="1">
      <c r="A183" s="55" t="s">
        <v>135</v>
      </c>
      <c r="B183" s="56" t="s">
        <v>12</v>
      </c>
      <c r="C183" s="56" t="s">
        <v>13</v>
      </c>
      <c r="D183" s="56" t="s">
        <v>13</v>
      </c>
      <c r="E183" s="56" t="s">
        <v>13</v>
      </c>
      <c r="F183" s="56" t="s">
        <v>12</v>
      </c>
      <c r="G183" s="56" t="s">
        <v>60</v>
      </c>
    </row>
    <row r="184" spans="1:8" ht="15.75" thickBot="1">
      <c r="A184" s="55" t="s">
        <v>136</v>
      </c>
      <c r="B184" s="56" t="s">
        <v>12</v>
      </c>
      <c r="C184" s="56" t="s">
        <v>13</v>
      </c>
      <c r="D184" s="56" t="s">
        <v>12</v>
      </c>
      <c r="E184" s="56" t="s">
        <v>13</v>
      </c>
      <c r="F184" s="56" t="s">
        <v>12</v>
      </c>
      <c r="G184" s="56" t="s">
        <v>60</v>
      </c>
    </row>
    <row r="185" spans="1:8" ht="15.75" thickBot="1">
      <c r="A185" s="55" t="s">
        <v>137</v>
      </c>
      <c r="B185" s="56" t="s">
        <v>12</v>
      </c>
      <c r="C185" s="56" t="s">
        <v>13</v>
      </c>
      <c r="D185" s="56" t="s">
        <v>12</v>
      </c>
      <c r="E185" s="56" t="s">
        <v>13</v>
      </c>
      <c r="F185" s="56" t="s">
        <v>12</v>
      </c>
      <c r="G185" s="56" t="s">
        <v>60</v>
      </c>
    </row>
    <row r="187" spans="1:8" ht="19.5" thickBot="1">
      <c r="A187" s="1" t="s">
        <v>140</v>
      </c>
    </row>
    <row r="188" spans="1:8" ht="222" thickBot="1">
      <c r="A188" s="50" t="s">
        <v>1</v>
      </c>
      <c r="B188" s="51" t="s">
        <v>71</v>
      </c>
      <c r="C188" s="51" t="s">
        <v>72</v>
      </c>
      <c r="D188" s="51" t="s">
        <v>73</v>
      </c>
      <c r="E188" s="51" t="s">
        <v>74</v>
      </c>
      <c r="F188" s="51" t="s">
        <v>75</v>
      </c>
      <c r="G188" s="51" t="s">
        <v>76</v>
      </c>
      <c r="H188" s="51" t="s">
        <v>4</v>
      </c>
    </row>
    <row r="189" spans="1:8" ht="26.25" thickBot="1">
      <c r="A189" s="53" t="s">
        <v>113</v>
      </c>
      <c r="B189" s="57" t="s">
        <v>12</v>
      </c>
      <c r="C189" s="57" t="s">
        <v>12</v>
      </c>
      <c r="D189" s="57" t="s">
        <v>13</v>
      </c>
      <c r="E189" s="57" t="s">
        <v>12</v>
      </c>
      <c r="F189" s="57" t="s">
        <v>12</v>
      </c>
      <c r="G189" s="57" t="s">
        <v>12</v>
      </c>
      <c r="H189" s="57">
        <v>100</v>
      </c>
    </row>
    <row r="190" spans="1:8" ht="15.75" thickBot="1">
      <c r="A190" s="55" t="s">
        <v>125</v>
      </c>
      <c r="B190" s="5" t="s">
        <v>12</v>
      </c>
      <c r="C190" s="5" t="s">
        <v>12</v>
      </c>
      <c r="D190" s="5" t="s">
        <v>13</v>
      </c>
      <c r="E190" s="5" t="s">
        <v>12</v>
      </c>
      <c r="F190" s="5" t="s">
        <v>12</v>
      </c>
      <c r="G190" s="5" t="s">
        <v>12</v>
      </c>
      <c r="H190" s="5" t="s">
        <v>60</v>
      </c>
    </row>
    <row r="191" spans="1:8" ht="15.75" thickBot="1">
      <c r="A191" s="55" t="s">
        <v>126</v>
      </c>
      <c r="B191" s="5" t="s">
        <v>13</v>
      </c>
      <c r="C191" s="5" t="s">
        <v>12</v>
      </c>
      <c r="D191" s="5" t="s">
        <v>13</v>
      </c>
      <c r="E191" s="5" t="s">
        <v>12</v>
      </c>
      <c r="F191" s="5" t="s">
        <v>12</v>
      </c>
      <c r="G191" s="5" t="s">
        <v>12</v>
      </c>
      <c r="H191" s="5" t="s">
        <v>60</v>
      </c>
    </row>
    <row r="192" spans="1:8" ht="15.75" thickBot="1">
      <c r="A192" s="55" t="s">
        <v>127</v>
      </c>
      <c r="B192" s="5" t="s">
        <v>13</v>
      </c>
      <c r="C192" s="5" t="s">
        <v>12</v>
      </c>
      <c r="D192" s="5" t="s">
        <v>13</v>
      </c>
      <c r="E192" s="5" t="s">
        <v>12</v>
      </c>
      <c r="F192" s="5" t="s">
        <v>12</v>
      </c>
      <c r="G192" s="5" t="s">
        <v>12</v>
      </c>
      <c r="H192" s="5" t="s">
        <v>60</v>
      </c>
    </row>
    <row r="193" spans="1:8" ht="15.75" thickBot="1">
      <c r="A193" s="55" t="s">
        <v>128</v>
      </c>
      <c r="B193" s="5" t="s">
        <v>12</v>
      </c>
      <c r="C193" s="5" t="s">
        <v>12</v>
      </c>
      <c r="D193" s="5" t="s">
        <v>13</v>
      </c>
      <c r="E193" s="5" t="s">
        <v>12</v>
      </c>
      <c r="F193" s="5" t="s">
        <v>12</v>
      </c>
      <c r="G193" s="5" t="s">
        <v>12</v>
      </c>
      <c r="H193" s="5" t="s">
        <v>60</v>
      </c>
    </row>
    <row r="194" spans="1:8" ht="15.75" thickBot="1">
      <c r="A194" s="55" t="s">
        <v>129</v>
      </c>
      <c r="B194" s="5" t="s">
        <v>13</v>
      </c>
      <c r="C194" s="5" t="s">
        <v>12</v>
      </c>
      <c r="D194" s="5" t="s">
        <v>13</v>
      </c>
      <c r="E194" s="5" t="s">
        <v>12</v>
      </c>
      <c r="F194" s="5" t="s">
        <v>12</v>
      </c>
      <c r="G194" s="5" t="s">
        <v>12</v>
      </c>
      <c r="H194" s="5" t="s">
        <v>60</v>
      </c>
    </row>
    <row r="195" spans="1:8" ht="15.75" thickBot="1">
      <c r="A195" s="55" t="s">
        <v>130</v>
      </c>
      <c r="B195" s="5" t="s">
        <v>13</v>
      </c>
      <c r="C195" s="5" t="s">
        <v>12</v>
      </c>
      <c r="D195" s="5" t="s">
        <v>13</v>
      </c>
      <c r="E195" s="5" t="s">
        <v>12</v>
      </c>
      <c r="F195" s="5" t="s">
        <v>12</v>
      </c>
      <c r="G195" s="5" t="s">
        <v>12</v>
      </c>
      <c r="H195" s="5" t="s">
        <v>60</v>
      </c>
    </row>
    <row r="196" spans="1:8" ht="15.75" thickBot="1">
      <c r="A196" s="55" t="s">
        <v>131</v>
      </c>
      <c r="B196" s="5"/>
      <c r="C196" s="5"/>
      <c r="D196" s="5"/>
      <c r="E196" s="5"/>
      <c r="F196" s="5"/>
      <c r="G196" s="5"/>
      <c r="H196" s="5" t="s">
        <v>60</v>
      </c>
    </row>
    <row r="197" spans="1:8" ht="15.75" thickBot="1">
      <c r="A197" s="55" t="s">
        <v>132</v>
      </c>
      <c r="B197" s="5" t="s">
        <v>12</v>
      </c>
      <c r="C197" s="5" t="s">
        <v>12</v>
      </c>
      <c r="D197" s="5" t="s">
        <v>13</v>
      </c>
      <c r="E197" s="5" t="s">
        <v>12</v>
      </c>
      <c r="F197" s="5" t="s">
        <v>12</v>
      </c>
      <c r="G197" s="5" t="s">
        <v>12</v>
      </c>
      <c r="H197" s="5" t="s">
        <v>60</v>
      </c>
    </row>
    <row r="198" spans="1:8" ht="15.75" thickBot="1">
      <c r="A198" s="55" t="s">
        <v>133</v>
      </c>
      <c r="B198" s="5" t="s">
        <v>13</v>
      </c>
      <c r="C198" s="5" t="s">
        <v>13</v>
      </c>
      <c r="D198" s="5" t="s">
        <v>13</v>
      </c>
      <c r="E198" s="5" t="s">
        <v>12</v>
      </c>
      <c r="F198" s="5" t="s">
        <v>12</v>
      </c>
      <c r="G198" s="5" t="s">
        <v>12</v>
      </c>
      <c r="H198" s="5" t="s">
        <v>60</v>
      </c>
    </row>
    <row r="199" spans="1:8" ht="15.75" thickBot="1">
      <c r="A199" s="55" t="s">
        <v>134</v>
      </c>
      <c r="B199" s="5" t="s">
        <v>12</v>
      </c>
      <c r="C199" s="5" t="s">
        <v>12</v>
      </c>
      <c r="D199" s="5" t="s">
        <v>13</v>
      </c>
      <c r="E199" s="5" t="s">
        <v>12</v>
      </c>
      <c r="F199" s="5" t="s">
        <v>12</v>
      </c>
      <c r="G199" s="5" t="s">
        <v>12</v>
      </c>
      <c r="H199" s="5" t="s">
        <v>60</v>
      </c>
    </row>
    <row r="200" spans="1:8" ht="15.75" thickBot="1">
      <c r="A200" s="55" t="s">
        <v>135</v>
      </c>
      <c r="B200" s="5" t="s">
        <v>12</v>
      </c>
      <c r="C200" s="5" t="s">
        <v>12</v>
      </c>
      <c r="D200" s="5" t="s">
        <v>13</v>
      </c>
      <c r="E200" s="5" t="s">
        <v>12</v>
      </c>
      <c r="F200" s="5" t="s">
        <v>12</v>
      </c>
      <c r="G200" s="5" t="s">
        <v>12</v>
      </c>
      <c r="H200" s="5" t="s">
        <v>60</v>
      </c>
    </row>
    <row r="201" spans="1:8" ht="15.75" thickBot="1">
      <c r="A201" s="55" t="s">
        <v>136</v>
      </c>
      <c r="B201" s="5" t="s">
        <v>12</v>
      </c>
      <c r="C201" s="5" t="s">
        <v>12</v>
      </c>
      <c r="D201" s="5" t="s">
        <v>13</v>
      </c>
      <c r="E201" s="5" t="s">
        <v>12</v>
      </c>
      <c r="F201" s="5" t="s">
        <v>12</v>
      </c>
      <c r="G201" s="5" t="s">
        <v>12</v>
      </c>
      <c r="H201" s="5" t="s">
        <v>60</v>
      </c>
    </row>
    <row r="202" spans="1:8" ht="15.75" thickBot="1">
      <c r="A202" s="55" t="s">
        <v>137</v>
      </c>
      <c r="B202" s="5" t="s">
        <v>12</v>
      </c>
      <c r="C202" s="5" t="s">
        <v>12</v>
      </c>
      <c r="D202" s="5" t="s">
        <v>13</v>
      </c>
      <c r="E202" s="5" t="s">
        <v>12</v>
      </c>
      <c r="F202" s="5" t="s">
        <v>12</v>
      </c>
      <c r="G202" s="5" t="s">
        <v>12</v>
      </c>
      <c r="H202" s="5" t="s">
        <v>60</v>
      </c>
    </row>
    <row r="204" spans="1:8" ht="19.5" thickBot="1">
      <c r="A204" s="1" t="s">
        <v>141</v>
      </c>
    </row>
    <row r="205" spans="1:8" ht="30.75" thickBot="1">
      <c r="A205" s="2" t="s">
        <v>1</v>
      </c>
      <c r="B205" s="3" t="s">
        <v>80</v>
      </c>
    </row>
    <row r="206" spans="1:8" ht="30.75" thickBot="1">
      <c r="A206" s="60" t="s">
        <v>113</v>
      </c>
      <c r="B206" s="6">
        <f>(139/144)*100</f>
        <v>96.527777777777786</v>
      </c>
    </row>
    <row r="208" spans="1:8" ht="19.5" thickBot="1">
      <c r="A208" s="1" t="s">
        <v>142</v>
      </c>
    </row>
    <row r="209" spans="1:2" ht="45.75" thickBot="1">
      <c r="A209" s="2" t="s">
        <v>1</v>
      </c>
      <c r="B209" s="3" t="s">
        <v>84</v>
      </c>
    </row>
    <row r="210" spans="1:2" ht="30.75" thickBot="1">
      <c r="A210" s="4" t="s">
        <v>113</v>
      </c>
      <c r="B210" s="6">
        <f>(623/627)*100</f>
        <v>99.362041467304635</v>
      </c>
    </row>
    <row r="212" spans="1:2" ht="19.5" thickBot="1">
      <c r="A212" s="1" t="s">
        <v>143</v>
      </c>
    </row>
    <row r="213" spans="1:2" ht="45.75" thickBot="1">
      <c r="A213" s="2" t="s">
        <v>1</v>
      </c>
      <c r="B213" s="3" t="s">
        <v>84</v>
      </c>
    </row>
    <row r="214" spans="1:2" ht="30.75" thickBot="1">
      <c r="A214" s="4" t="s">
        <v>113</v>
      </c>
      <c r="B214" s="6">
        <f>(626/627)*100</f>
        <v>99.840510366826152</v>
      </c>
    </row>
    <row r="216" spans="1:2" ht="19.5" thickBot="1">
      <c r="A216" s="1" t="s">
        <v>144</v>
      </c>
    </row>
    <row r="217" spans="1:2" ht="45.75" thickBot="1">
      <c r="A217" s="2" t="s">
        <v>1</v>
      </c>
      <c r="B217" s="3" t="s">
        <v>84</v>
      </c>
    </row>
    <row r="218" spans="1:2" ht="30.75" thickBot="1">
      <c r="A218" s="4" t="s">
        <v>113</v>
      </c>
      <c r="B218" s="5">
        <f>(579/579)*100</f>
        <v>100</v>
      </c>
    </row>
    <row r="220" spans="1:2" ht="19.5" thickBot="1">
      <c r="A220" s="1" t="s">
        <v>145</v>
      </c>
    </row>
    <row r="221" spans="1:2" ht="30.75" thickBot="1">
      <c r="A221" s="2" t="s">
        <v>1</v>
      </c>
      <c r="B221" s="3" t="s">
        <v>95</v>
      </c>
    </row>
    <row r="222" spans="1:2" ht="30.75" thickBot="1">
      <c r="A222" s="4" t="s">
        <v>113</v>
      </c>
      <c r="B222" s="6">
        <f>(622/627)*100</f>
        <v>99.202551834130787</v>
      </c>
    </row>
    <row r="224" spans="1:2" ht="19.5" thickBot="1">
      <c r="A224" s="1" t="s">
        <v>146</v>
      </c>
    </row>
    <row r="225" spans="1:2" ht="45.75" thickBot="1">
      <c r="A225" s="2" t="s">
        <v>1</v>
      </c>
      <c r="B225" s="3" t="s">
        <v>100</v>
      </c>
    </row>
    <row r="226" spans="1:2" ht="30.75" thickBot="1">
      <c r="A226" s="4" t="s">
        <v>113</v>
      </c>
      <c r="B226" s="6">
        <f>(626/627)*100</f>
        <v>99.840510366826152</v>
      </c>
    </row>
    <row r="228" spans="1:2" ht="19.5" thickBot="1">
      <c r="A228" s="1" t="s">
        <v>147</v>
      </c>
    </row>
    <row r="229" spans="1:2" ht="30.75" thickBot="1">
      <c r="A229" s="2" t="s">
        <v>1</v>
      </c>
      <c r="B229" s="3" t="s">
        <v>104</v>
      </c>
    </row>
    <row r="230" spans="1:2" ht="30.75" thickBot="1">
      <c r="A230" s="4" t="s">
        <v>113</v>
      </c>
      <c r="B230" s="6">
        <f>(626/627)*100</f>
        <v>99.840510366826152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workbookViewId="0">
      <selection activeCell="F23" sqref="F23"/>
    </sheetView>
  </sheetViews>
  <sheetFormatPr defaultRowHeight="15"/>
  <cols>
    <col min="2" max="2" width="21.140625" customWidth="1"/>
  </cols>
  <sheetData>
    <row r="1" spans="1:25" ht="36" customHeight="1">
      <c r="A1" s="73" t="s">
        <v>148</v>
      </c>
      <c r="B1" s="73" t="s">
        <v>149</v>
      </c>
      <c r="C1" s="74" t="s">
        <v>150</v>
      </c>
      <c r="D1" s="74"/>
      <c r="E1" s="74"/>
      <c r="F1" s="72" t="s">
        <v>151</v>
      </c>
      <c r="G1" s="74" t="s">
        <v>152</v>
      </c>
      <c r="H1" s="74"/>
      <c r="I1" s="74"/>
      <c r="J1" s="72" t="s">
        <v>153</v>
      </c>
      <c r="K1" s="74" t="s">
        <v>154</v>
      </c>
      <c r="L1" s="74"/>
      <c r="M1" s="74"/>
      <c r="N1" s="72" t="s">
        <v>155</v>
      </c>
      <c r="O1" s="74" t="s">
        <v>156</v>
      </c>
      <c r="P1" s="74"/>
      <c r="Q1" s="74"/>
      <c r="R1" s="72" t="s">
        <v>157</v>
      </c>
      <c r="S1" s="74" t="s">
        <v>158</v>
      </c>
      <c r="T1" s="74"/>
      <c r="U1" s="74"/>
      <c r="V1" s="72" t="s">
        <v>159</v>
      </c>
      <c r="W1" s="75" t="s">
        <v>160</v>
      </c>
    </row>
    <row r="2" spans="1:25" s="61" customFormat="1">
      <c r="A2" s="73"/>
      <c r="B2" s="73"/>
      <c r="C2" s="62" t="s">
        <v>163</v>
      </c>
      <c r="D2" s="62" t="s">
        <v>164</v>
      </c>
      <c r="E2" s="62" t="s">
        <v>165</v>
      </c>
      <c r="F2" s="72"/>
      <c r="G2" s="62" t="s">
        <v>166</v>
      </c>
      <c r="H2" s="62" t="s">
        <v>161</v>
      </c>
      <c r="I2" s="62" t="s">
        <v>167</v>
      </c>
      <c r="J2" s="72"/>
      <c r="K2" s="62" t="s">
        <v>168</v>
      </c>
      <c r="L2" s="62" t="s">
        <v>169</v>
      </c>
      <c r="M2" s="62" t="s">
        <v>170</v>
      </c>
      <c r="N2" s="72"/>
      <c r="O2" s="62" t="s">
        <v>171</v>
      </c>
      <c r="P2" s="62" t="s">
        <v>172</v>
      </c>
      <c r="Q2" s="62" t="s">
        <v>173</v>
      </c>
      <c r="R2" s="72"/>
      <c r="S2" s="62" t="s">
        <v>174</v>
      </c>
      <c r="T2" s="62" t="s">
        <v>175</v>
      </c>
      <c r="U2" s="62" t="s">
        <v>176</v>
      </c>
      <c r="V2" s="72"/>
      <c r="W2" s="75"/>
    </row>
    <row r="3" spans="1:25" ht="24.75">
      <c r="A3" s="63">
        <v>1</v>
      </c>
      <c r="B3" s="64" t="s">
        <v>5</v>
      </c>
      <c r="C3" s="68">
        <f>C10*0.3</f>
        <v>28.86</v>
      </c>
      <c r="D3" s="63">
        <f>D10*0.3</f>
        <v>27</v>
      </c>
      <c r="E3" s="68">
        <f>E10*0.4</f>
        <v>39.760000000000005</v>
      </c>
      <c r="F3" s="69">
        <f>SUM(C3:E3)</f>
        <v>95.62</v>
      </c>
      <c r="G3" s="63">
        <f>G10*0.5</f>
        <v>50</v>
      </c>
      <c r="H3" s="63"/>
      <c r="I3" s="68">
        <f>I10*0.5</f>
        <v>47.85</v>
      </c>
      <c r="J3" s="69">
        <f>SUM(G3:I3)</f>
        <v>97.85</v>
      </c>
      <c r="K3" s="63">
        <f>K10*0.3</f>
        <v>30</v>
      </c>
      <c r="L3" s="63">
        <f>L10*0.4</f>
        <v>40</v>
      </c>
      <c r="M3" s="68">
        <f>M10*0.3</f>
        <v>26.46</v>
      </c>
      <c r="N3" s="69">
        <f>SUM(K3:M3)</f>
        <v>96.460000000000008</v>
      </c>
      <c r="O3" s="68">
        <f>O10*0.4</f>
        <v>39.360000000000007</v>
      </c>
      <c r="P3" s="68">
        <f>P10*0.4</f>
        <v>39.680000000000007</v>
      </c>
      <c r="Q3" s="68">
        <f>Q10*0.2</f>
        <v>19.96</v>
      </c>
      <c r="R3" s="69">
        <f>SUM(O3:Q3)</f>
        <v>99.000000000000028</v>
      </c>
      <c r="S3" s="68">
        <f>S10*0.3</f>
        <v>29.339999999999996</v>
      </c>
      <c r="T3" s="68">
        <f>T10*0.2</f>
        <v>19.62</v>
      </c>
      <c r="U3" s="68">
        <f>U10*0.5</f>
        <v>48.75</v>
      </c>
      <c r="V3" s="69">
        <f>SUM(S3:U3)</f>
        <v>97.71</v>
      </c>
      <c r="W3" s="70">
        <f>(F3+J3+N3+R3+V3)/5</f>
        <v>97.328000000000003</v>
      </c>
    </row>
    <row r="4" spans="1:25" ht="24.75">
      <c r="A4" s="63">
        <v>2</v>
      </c>
      <c r="B4" s="64" t="s">
        <v>179</v>
      </c>
      <c r="C4" s="68">
        <f t="shared" ref="C4:D5" si="0">C11*0.3</f>
        <v>26.55</v>
      </c>
      <c r="D4" s="63">
        <f t="shared" si="0"/>
        <v>30</v>
      </c>
      <c r="E4" s="68">
        <f t="shared" ref="E4:E5" si="1">E11*0.4</f>
        <v>39.24</v>
      </c>
      <c r="F4" s="69">
        <f t="shared" ref="F4:F5" si="2">SUM(C4:E4)</f>
        <v>95.789999999999992</v>
      </c>
      <c r="G4" s="63">
        <f t="shared" ref="G4:G5" si="3">G11*0.5</f>
        <v>50</v>
      </c>
      <c r="H4" s="63"/>
      <c r="I4" s="68">
        <f t="shared" ref="I4:I5" si="4">I11*0.5</f>
        <v>48.05</v>
      </c>
      <c r="J4" s="69">
        <f t="shared" ref="J4:J5" si="5">SUM(G4:I4)</f>
        <v>98.05</v>
      </c>
      <c r="K4" s="63">
        <f t="shared" ref="K4:K5" si="6">K11*0.3</f>
        <v>24</v>
      </c>
      <c r="L4" s="63">
        <f t="shared" ref="L4:L5" si="7">L11*0.4</f>
        <v>40</v>
      </c>
      <c r="M4" s="68">
        <f t="shared" ref="M4:M5" si="8">M11*0.3</f>
        <v>29.129999999999995</v>
      </c>
      <c r="N4" s="69">
        <f t="shared" ref="N4:N5" si="9">SUM(K4:M4)</f>
        <v>93.13</v>
      </c>
      <c r="O4" s="68">
        <f t="shared" ref="O4:P5" si="10">O11*0.4</f>
        <v>39.56</v>
      </c>
      <c r="P4" s="68">
        <f t="shared" si="10"/>
        <v>39.6</v>
      </c>
      <c r="Q4" s="68">
        <f t="shared" ref="Q4:Q5" si="11">Q11*0.2</f>
        <v>19.86</v>
      </c>
      <c r="R4" s="69">
        <f t="shared" ref="R4:R5" si="12">SUM(O4:Q4)</f>
        <v>99.02</v>
      </c>
      <c r="S4" s="68">
        <f t="shared" ref="S4:S5" si="13">S11*0.3</f>
        <v>29.759999999999998</v>
      </c>
      <c r="T4" s="68">
        <f t="shared" ref="T4:T5" si="14">T11*0.2</f>
        <v>19.900000000000002</v>
      </c>
      <c r="U4" s="68">
        <f t="shared" ref="U4:U5" si="15">U11*0.5</f>
        <v>49.75</v>
      </c>
      <c r="V4" s="69">
        <f t="shared" ref="V4:V5" si="16">SUM(S4:U4)</f>
        <v>99.41</v>
      </c>
      <c r="W4" s="70">
        <f t="shared" ref="W4:W5" si="17">(F4+J4+N4+R4+V4)/5</f>
        <v>97.08</v>
      </c>
    </row>
    <row r="5" spans="1:25" ht="48">
      <c r="A5" s="63">
        <v>3</v>
      </c>
      <c r="B5" s="67" t="s">
        <v>177</v>
      </c>
      <c r="C5" s="68">
        <f t="shared" si="0"/>
        <v>30</v>
      </c>
      <c r="D5" s="63">
        <f t="shared" si="0"/>
        <v>27</v>
      </c>
      <c r="E5" s="68">
        <f t="shared" si="1"/>
        <v>39.880000000000003</v>
      </c>
      <c r="F5" s="69">
        <f t="shared" si="2"/>
        <v>96.88</v>
      </c>
      <c r="G5" s="63">
        <f t="shared" si="3"/>
        <v>50</v>
      </c>
      <c r="H5" s="63"/>
      <c r="I5" s="68">
        <f t="shared" si="4"/>
        <v>49.75</v>
      </c>
      <c r="J5" s="69">
        <f t="shared" si="5"/>
        <v>99.75</v>
      </c>
      <c r="K5" s="63">
        <f t="shared" si="6"/>
        <v>30</v>
      </c>
      <c r="L5" s="63">
        <f t="shared" si="7"/>
        <v>40</v>
      </c>
      <c r="M5" s="68">
        <f t="shared" si="8"/>
        <v>28.95</v>
      </c>
      <c r="N5" s="69">
        <f t="shared" si="9"/>
        <v>98.95</v>
      </c>
      <c r="O5" s="68">
        <f t="shared" si="10"/>
        <v>39.760000000000005</v>
      </c>
      <c r="P5" s="68">
        <f t="shared" si="10"/>
        <v>39.92</v>
      </c>
      <c r="Q5" s="68">
        <f t="shared" si="11"/>
        <v>20</v>
      </c>
      <c r="R5" s="69">
        <f t="shared" si="12"/>
        <v>99.68</v>
      </c>
      <c r="S5" s="68">
        <f t="shared" si="13"/>
        <v>29.759999999999998</v>
      </c>
      <c r="T5" s="68">
        <f t="shared" si="14"/>
        <v>19.96</v>
      </c>
      <c r="U5" s="68">
        <f t="shared" si="15"/>
        <v>49.9</v>
      </c>
      <c r="V5" s="69">
        <f t="shared" si="16"/>
        <v>99.62</v>
      </c>
      <c r="W5" s="70">
        <f t="shared" si="17"/>
        <v>98.975999999999999</v>
      </c>
      <c r="X5" t="s">
        <v>178</v>
      </c>
      <c r="Y5" s="71">
        <f>AVERAGE(W3:W5)</f>
        <v>97.794666666666672</v>
      </c>
    </row>
    <row r="6" spans="1:25">
      <c r="A6" s="74" t="s">
        <v>162</v>
      </c>
      <c r="B6" s="74"/>
      <c r="C6" s="63">
        <v>30</v>
      </c>
      <c r="D6" s="63">
        <v>30</v>
      </c>
      <c r="E6" s="63">
        <v>40</v>
      </c>
      <c r="F6" s="65">
        <v>100</v>
      </c>
      <c r="G6" s="63">
        <v>50</v>
      </c>
      <c r="H6" s="63" t="s">
        <v>13</v>
      </c>
      <c r="I6" s="63">
        <v>50</v>
      </c>
      <c r="J6" s="65">
        <v>100</v>
      </c>
      <c r="K6" s="63">
        <v>30</v>
      </c>
      <c r="L6" s="63">
        <v>40</v>
      </c>
      <c r="M6" s="63">
        <v>30</v>
      </c>
      <c r="N6" s="65">
        <v>100</v>
      </c>
      <c r="O6" s="63">
        <v>40</v>
      </c>
      <c r="P6" s="63">
        <v>40</v>
      </c>
      <c r="Q6" s="63">
        <v>20</v>
      </c>
      <c r="R6" s="65">
        <v>100</v>
      </c>
      <c r="S6" s="63">
        <v>30</v>
      </c>
      <c r="T6" s="63">
        <v>20</v>
      </c>
      <c r="U6" s="63">
        <v>50</v>
      </c>
      <c r="V6" s="65">
        <v>100</v>
      </c>
      <c r="W6" s="66">
        <v>100</v>
      </c>
    </row>
    <row r="8" spans="1:25" ht="37.15" customHeight="1">
      <c r="A8" s="73" t="s">
        <v>148</v>
      </c>
      <c r="B8" s="73" t="s">
        <v>149</v>
      </c>
      <c r="C8" s="74" t="s">
        <v>150</v>
      </c>
      <c r="D8" s="74"/>
      <c r="E8" s="74"/>
      <c r="F8" s="72" t="s">
        <v>151</v>
      </c>
      <c r="G8" s="74" t="s">
        <v>152</v>
      </c>
      <c r="H8" s="74"/>
      <c r="I8" s="74"/>
      <c r="J8" s="72" t="s">
        <v>153</v>
      </c>
      <c r="K8" s="74" t="s">
        <v>154</v>
      </c>
      <c r="L8" s="74"/>
      <c r="M8" s="74"/>
      <c r="N8" s="72" t="s">
        <v>155</v>
      </c>
      <c r="O8" s="74" t="s">
        <v>156</v>
      </c>
      <c r="P8" s="74"/>
      <c r="Q8" s="74"/>
      <c r="R8" s="72" t="s">
        <v>157</v>
      </c>
      <c r="S8" s="74" t="s">
        <v>158</v>
      </c>
      <c r="T8" s="74"/>
      <c r="U8" s="74"/>
      <c r="V8" s="72" t="s">
        <v>159</v>
      </c>
      <c r="W8" s="75" t="s">
        <v>160</v>
      </c>
    </row>
    <row r="9" spans="1:25">
      <c r="A9" s="73"/>
      <c r="B9" s="73"/>
      <c r="C9" s="62" t="s">
        <v>163</v>
      </c>
      <c r="D9" s="62" t="s">
        <v>164</v>
      </c>
      <c r="E9" s="62" t="s">
        <v>165</v>
      </c>
      <c r="F9" s="72"/>
      <c r="G9" s="62" t="s">
        <v>166</v>
      </c>
      <c r="H9" s="62" t="s">
        <v>161</v>
      </c>
      <c r="I9" s="62" t="s">
        <v>167</v>
      </c>
      <c r="J9" s="72"/>
      <c r="K9" s="62" t="s">
        <v>168</v>
      </c>
      <c r="L9" s="62" t="s">
        <v>169</v>
      </c>
      <c r="M9" s="62" t="s">
        <v>170</v>
      </c>
      <c r="N9" s="72"/>
      <c r="O9" s="62" t="s">
        <v>171</v>
      </c>
      <c r="P9" s="62" t="s">
        <v>172</v>
      </c>
      <c r="Q9" s="62" t="s">
        <v>173</v>
      </c>
      <c r="R9" s="72"/>
      <c r="S9" s="62" t="s">
        <v>174</v>
      </c>
      <c r="T9" s="62" t="s">
        <v>175</v>
      </c>
      <c r="U9" s="62" t="s">
        <v>176</v>
      </c>
      <c r="V9" s="72"/>
      <c r="W9" s="75"/>
    </row>
    <row r="10" spans="1:25" ht="24.75">
      <c r="A10" s="63">
        <v>1</v>
      </c>
      <c r="B10" s="64" t="s">
        <v>5</v>
      </c>
      <c r="C10" s="63">
        <v>96.2</v>
      </c>
      <c r="D10" s="63">
        <v>90</v>
      </c>
      <c r="E10" s="63">
        <v>99.4</v>
      </c>
      <c r="F10" s="65"/>
      <c r="G10" s="63">
        <v>100</v>
      </c>
      <c r="H10" s="63"/>
      <c r="I10" s="63">
        <v>95.7</v>
      </c>
      <c r="J10" s="65"/>
      <c r="K10" s="63">
        <v>100</v>
      </c>
      <c r="L10" s="63">
        <v>100</v>
      </c>
      <c r="M10" s="63">
        <v>88.2</v>
      </c>
      <c r="N10" s="65"/>
      <c r="O10" s="63">
        <v>98.4</v>
      </c>
      <c r="P10" s="63">
        <v>99.2</v>
      </c>
      <c r="Q10" s="63">
        <v>99.8</v>
      </c>
      <c r="R10" s="65"/>
      <c r="S10" s="63">
        <v>97.8</v>
      </c>
      <c r="T10" s="63">
        <v>98.1</v>
      </c>
      <c r="U10" s="63">
        <v>97.5</v>
      </c>
      <c r="V10" s="65"/>
      <c r="W10" s="66"/>
    </row>
    <row r="11" spans="1:25" ht="24.75">
      <c r="A11" s="63">
        <v>2</v>
      </c>
      <c r="B11" s="64" t="s">
        <v>179</v>
      </c>
      <c r="C11" s="63">
        <v>88.5</v>
      </c>
      <c r="D11" s="63">
        <v>100</v>
      </c>
      <c r="E11" s="63">
        <v>98.1</v>
      </c>
      <c r="F11" s="65"/>
      <c r="G11" s="63">
        <v>100</v>
      </c>
      <c r="H11" s="63"/>
      <c r="I11" s="63">
        <v>96.1</v>
      </c>
      <c r="J11" s="65"/>
      <c r="K11" s="63">
        <v>80</v>
      </c>
      <c r="L11" s="63">
        <v>100</v>
      </c>
      <c r="M11" s="63">
        <v>97.1</v>
      </c>
      <c r="N11" s="65"/>
      <c r="O11" s="63">
        <v>98.9</v>
      </c>
      <c r="P11" s="63">
        <v>99</v>
      </c>
      <c r="Q11" s="63">
        <v>99.3</v>
      </c>
      <c r="R11" s="65"/>
      <c r="S11" s="63">
        <v>99.2</v>
      </c>
      <c r="T11" s="63">
        <v>99.5</v>
      </c>
      <c r="U11" s="63">
        <v>99.5</v>
      </c>
      <c r="V11" s="65"/>
      <c r="W11" s="66"/>
    </row>
    <row r="12" spans="1:25" ht="48">
      <c r="A12" s="63">
        <v>3</v>
      </c>
      <c r="B12" s="67" t="s">
        <v>177</v>
      </c>
      <c r="C12" s="63">
        <v>100</v>
      </c>
      <c r="D12" s="63">
        <v>90</v>
      </c>
      <c r="E12" s="63">
        <v>99.7</v>
      </c>
      <c r="F12" s="65"/>
      <c r="G12" s="63">
        <v>100</v>
      </c>
      <c r="H12" s="63"/>
      <c r="I12" s="63">
        <v>99.5</v>
      </c>
      <c r="J12" s="65"/>
      <c r="K12" s="63">
        <v>100</v>
      </c>
      <c r="L12" s="63">
        <v>100</v>
      </c>
      <c r="M12" s="63">
        <v>96.5</v>
      </c>
      <c r="N12" s="65"/>
      <c r="O12" s="63">
        <v>99.4</v>
      </c>
      <c r="P12" s="63">
        <v>99.8</v>
      </c>
      <c r="Q12" s="63">
        <v>100</v>
      </c>
      <c r="R12" s="65"/>
      <c r="S12" s="63">
        <v>99.2</v>
      </c>
      <c r="T12" s="63">
        <v>99.8</v>
      </c>
      <c r="U12" s="63">
        <v>99.8</v>
      </c>
      <c r="V12" s="65"/>
      <c r="W12" s="66"/>
    </row>
    <row r="13" spans="1:25">
      <c r="A13" s="74" t="s">
        <v>162</v>
      </c>
      <c r="B13" s="74"/>
      <c r="C13" s="63">
        <v>30</v>
      </c>
      <c r="D13" s="63">
        <v>30</v>
      </c>
      <c r="E13" s="63">
        <v>40</v>
      </c>
      <c r="F13" s="65">
        <v>100</v>
      </c>
      <c r="G13" s="63">
        <v>50</v>
      </c>
      <c r="H13" s="63" t="s">
        <v>13</v>
      </c>
      <c r="I13" s="63">
        <v>50</v>
      </c>
      <c r="J13" s="65">
        <v>100</v>
      </c>
      <c r="K13" s="63">
        <v>30</v>
      </c>
      <c r="L13" s="63">
        <v>40</v>
      </c>
      <c r="M13" s="63">
        <v>30</v>
      </c>
      <c r="N13" s="65">
        <v>100</v>
      </c>
      <c r="O13" s="63">
        <v>40</v>
      </c>
      <c r="P13" s="63">
        <v>40</v>
      </c>
      <c r="Q13" s="63">
        <v>20</v>
      </c>
      <c r="R13" s="65">
        <v>100</v>
      </c>
      <c r="S13" s="63">
        <v>30</v>
      </c>
      <c r="T13" s="63">
        <v>20</v>
      </c>
      <c r="U13" s="63">
        <v>50</v>
      </c>
      <c r="V13" s="65">
        <v>100</v>
      </c>
      <c r="W13" s="66">
        <v>100</v>
      </c>
    </row>
  </sheetData>
  <mergeCells count="28">
    <mergeCell ref="O8:Q8"/>
    <mergeCell ref="R8:R9"/>
    <mergeCell ref="S8:U8"/>
    <mergeCell ref="V8:V9"/>
    <mergeCell ref="W8:W9"/>
    <mergeCell ref="A13:B13"/>
    <mergeCell ref="W1:W2"/>
    <mergeCell ref="A6:B6"/>
    <mergeCell ref="A8:A9"/>
    <mergeCell ref="B8:B9"/>
    <mergeCell ref="C8:E8"/>
    <mergeCell ref="F8:F9"/>
    <mergeCell ref="G8:I8"/>
    <mergeCell ref="J8:J9"/>
    <mergeCell ref="K8:M8"/>
    <mergeCell ref="N8:N9"/>
    <mergeCell ref="K1:M1"/>
    <mergeCell ref="N1:N2"/>
    <mergeCell ref="O1:Q1"/>
    <mergeCell ref="R1:R2"/>
    <mergeCell ref="S1:U1"/>
    <mergeCell ref="V1:V2"/>
    <mergeCell ref="A1:A2"/>
    <mergeCell ref="B1:B2"/>
    <mergeCell ref="C1:E1"/>
    <mergeCell ref="F1:F2"/>
    <mergeCell ref="G1:I1"/>
    <mergeCell ref="J1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7"/>
  <sheetViews>
    <sheetView topLeftCell="A267" workbookViewId="0">
      <selection activeCell="A296" sqref="A296:B300"/>
    </sheetView>
  </sheetViews>
  <sheetFormatPr defaultRowHeight="15"/>
  <cols>
    <col min="2" max="2" width="29.42578125" customWidth="1"/>
  </cols>
  <sheetData>
    <row r="1" spans="1:8" ht="56.45" customHeight="1">
      <c r="A1" s="79" t="s">
        <v>18</v>
      </c>
      <c r="B1" s="79"/>
      <c r="C1" s="79"/>
      <c r="D1" s="79"/>
      <c r="E1" s="79"/>
      <c r="F1" s="9"/>
    </row>
    <row r="2" spans="1:8">
      <c r="A2" s="10" t="s">
        <v>19</v>
      </c>
      <c r="B2" s="9"/>
      <c r="C2" s="9"/>
      <c r="D2" s="9"/>
      <c r="E2" s="9"/>
      <c r="F2" s="9"/>
    </row>
    <row r="3" spans="1:8">
      <c r="A3" s="11" t="s">
        <v>17</v>
      </c>
      <c r="B3" s="11"/>
      <c r="C3" s="80" t="s">
        <v>20</v>
      </c>
      <c r="D3" s="81"/>
      <c r="E3" s="12" t="s">
        <v>21</v>
      </c>
      <c r="F3" s="9"/>
    </row>
    <row r="4" spans="1:8">
      <c r="A4" s="13"/>
      <c r="B4" s="13"/>
      <c r="C4" s="14" t="s">
        <v>22</v>
      </c>
      <c r="D4" s="15" t="s">
        <v>23</v>
      </c>
      <c r="E4" s="16"/>
      <c r="F4" s="9"/>
    </row>
    <row r="5" spans="1:8" ht="48">
      <c r="A5" s="17" t="s">
        <v>24</v>
      </c>
      <c r="B5" s="17" t="s">
        <v>194</v>
      </c>
      <c r="C5" s="18">
        <v>591</v>
      </c>
      <c r="D5" s="19">
        <v>10</v>
      </c>
      <c r="E5" s="20">
        <v>601</v>
      </c>
      <c r="F5" s="9"/>
      <c r="G5" s="20">
        <v>601</v>
      </c>
      <c r="H5" s="18">
        <v>591</v>
      </c>
    </row>
    <row r="6" spans="1:8" ht="60">
      <c r="A6" s="21"/>
      <c r="B6" s="21" t="s">
        <v>25</v>
      </c>
      <c r="C6" s="22">
        <v>78</v>
      </c>
      <c r="D6" s="23">
        <v>1</v>
      </c>
      <c r="E6" s="24">
        <v>79</v>
      </c>
      <c r="F6" s="9"/>
      <c r="G6" s="29">
        <f>SUM(E6:E14)</f>
        <v>561</v>
      </c>
      <c r="H6" s="29">
        <f>SUM(C6:C14)</f>
        <v>557</v>
      </c>
    </row>
    <row r="7" spans="1:8" ht="60">
      <c r="A7" s="21"/>
      <c r="B7" s="21" t="s">
        <v>26</v>
      </c>
      <c r="C7" s="22">
        <v>94</v>
      </c>
      <c r="D7" s="23">
        <v>0</v>
      </c>
      <c r="E7" s="24">
        <v>94</v>
      </c>
      <c r="F7" s="9"/>
    </row>
    <row r="8" spans="1:8" ht="60">
      <c r="A8" s="21"/>
      <c r="B8" s="21" t="s">
        <v>27</v>
      </c>
      <c r="C8" s="22">
        <v>46</v>
      </c>
      <c r="D8" s="23">
        <v>0</v>
      </c>
      <c r="E8" s="24">
        <v>46</v>
      </c>
      <c r="F8" s="9"/>
    </row>
    <row r="9" spans="1:8" ht="48">
      <c r="A9" s="21"/>
      <c r="B9" s="21" t="s">
        <v>28</v>
      </c>
      <c r="C9" s="22">
        <v>52</v>
      </c>
      <c r="D9" s="23">
        <v>0</v>
      </c>
      <c r="E9" s="24">
        <v>52</v>
      </c>
      <c r="F9" s="9"/>
    </row>
    <row r="10" spans="1:8" ht="48">
      <c r="A10" s="21"/>
      <c r="B10" s="21" t="s">
        <v>29</v>
      </c>
      <c r="C10" s="22">
        <v>13</v>
      </c>
      <c r="D10" s="23">
        <v>0</v>
      </c>
      <c r="E10" s="24">
        <v>13</v>
      </c>
      <c r="F10" s="9"/>
    </row>
    <row r="11" spans="1:8" ht="60">
      <c r="A11" s="21"/>
      <c r="B11" s="21" t="s">
        <v>30</v>
      </c>
      <c r="C11" s="22">
        <v>37</v>
      </c>
      <c r="D11" s="23">
        <v>0</v>
      </c>
      <c r="E11" s="24">
        <v>37</v>
      </c>
      <c r="F11" s="9"/>
    </row>
    <row r="12" spans="1:8" ht="48">
      <c r="A12" s="21"/>
      <c r="B12" s="21" t="s">
        <v>31</v>
      </c>
      <c r="C12" s="22">
        <v>106</v>
      </c>
      <c r="D12" s="23">
        <v>0</v>
      </c>
      <c r="E12" s="24">
        <v>106</v>
      </c>
      <c r="F12" s="9"/>
    </row>
    <row r="13" spans="1:8" ht="60">
      <c r="A13" s="21"/>
      <c r="B13" s="21" t="s">
        <v>32</v>
      </c>
      <c r="C13" s="22">
        <v>54</v>
      </c>
      <c r="D13" s="23">
        <v>2</v>
      </c>
      <c r="E13" s="24">
        <v>56</v>
      </c>
      <c r="F13" s="9"/>
    </row>
    <row r="14" spans="1:8" ht="60">
      <c r="A14" s="21"/>
      <c r="B14" s="21" t="s">
        <v>33</v>
      </c>
      <c r="C14" s="22">
        <v>77</v>
      </c>
      <c r="D14" s="23">
        <v>1</v>
      </c>
      <c r="E14" s="24">
        <v>78</v>
      </c>
      <c r="F14" s="9"/>
    </row>
    <row r="15" spans="1:8" ht="84">
      <c r="A15" s="21"/>
      <c r="B15" s="21" t="s">
        <v>34</v>
      </c>
      <c r="C15" s="22">
        <v>105</v>
      </c>
      <c r="D15" s="23">
        <v>0</v>
      </c>
      <c r="E15" s="24">
        <v>105</v>
      </c>
      <c r="F15" s="9"/>
      <c r="G15" s="29">
        <f>SUM(E15:E25)</f>
        <v>587</v>
      </c>
      <c r="H15" s="29">
        <f>SUM(C15:C25)</f>
        <v>587</v>
      </c>
    </row>
    <row r="16" spans="1:8" ht="72">
      <c r="A16" s="21"/>
      <c r="B16" s="21" t="s">
        <v>35</v>
      </c>
      <c r="C16" s="22">
        <v>23</v>
      </c>
      <c r="D16" s="23">
        <v>0</v>
      </c>
      <c r="E16" s="24">
        <v>23</v>
      </c>
      <c r="F16" s="9"/>
    </row>
    <row r="17" spans="1:8" ht="72">
      <c r="A17" s="21"/>
      <c r="B17" s="21" t="s">
        <v>36</v>
      </c>
      <c r="C17" s="22">
        <v>2</v>
      </c>
      <c r="D17" s="23">
        <v>0</v>
      </c>
      <c r="E17" s="24">
        <v>2</v>
      </c>
      <c r="F17" s="9"/>
    </row>
    <row r="18" spans="1:8" ht="72">
      <c r="A18" s="21"/>
      <c r="B18" s="21" t="s">
        <v>37</v>
      </c>
      <c r="C18" s="22">
        <v>102</v>
      </c>
      <c r="D18" s="23">
        <v>0</v>
      </c>
      <c r="E18" s="24">
        <v>102</v>
      </c>
      <c r="F18" s="9"/>
    </row>
    <row r="19" spans="1:8" ht="84">
      <c r="A19" s="21"/>
      <c r="B19" s="21" t="s">
        <v>38</v>
      </c>
      <c r="C19" s="22">
        <v>78</v>
      </c>
      <c r="D19" s="23">
        <v>0</v>
      </c>
      <c r="E19" s="24">
        <v>78</v>
      </c>
      <c r="F19" s="9"/>
    </row>
    <row r="20" spans="1:8" ht="84">
      <c r="A20" s="21"/>
      <c r="B20" s="21" t="s">
        <v>39</v>
      </c>
      <c r="C20" s="22">
        <v>42</v>
      </c>
      <c r="D20" s="23">
        <v>0</v>
      </c>
      <c r="E20" s="24">
        <v>42</v>
      </c>
      <c r="F20" s="9"/>
    </row>
    <row r="21" spans="1:8" ht="72">
      <c r="A21" s="21"/>
      <c r="B21" s="21" t="s">
        <v>40</v>
      </c>
      <c r="C21" s="22">
        <v>13</v>
      </c>
      <c r="D21" s="23">
        <v>0</v>
      </c>
      <c r="E21" s="24">
        <v>13</v>
      </c>
      <c r="F21" s="9"/>
    </row>
    <row r="22" spans="1:8" ht="72">
      <c r="A22" s="21"/>
      <c r="B22" s="21" t="s">
        <v>41</v>
      </c>
      <c r="C22" s="22">
        <v>26</v>
      </c>
      <c r="D22" s="23">
        <v>0</v>
      </c>
      <c r="E22" s="24">
        <v>26</v>
      </c>
      <c r="F22" s="9"/>
    </row>
    <row r="23" spans="1:8" ht="84">
      <c r="A23" s="21"/>
      <c r="B23" s="21" t="s">
        <v>42</v>
      </c>
      <c r="C23" s="22">
        <v>116</v>
      </c>
      <c r="D23" s="23">
        <v>0</v>
      </c>
      <c r="E23" s="24">
        <v>116</v>
      </c>
      <c r="F23" s="9"/>
    </row>
    <row r="24" spans="1:8" ht="72">
      <c r="A24" s="21"/>
      <c r="B24" s="21" t="s">
        <v>43</v>
      </c>
      <c r="C24" s="22">
        <v>5</v>
      </c>
      <c r="D24" s="23">
        <v>0</v>
      </c>
      <c r="E24" s="24">
        <v>5</v>
      </c>
      <c r="F24" s="9"/>
    </row>
    <row r="25" spans="1:8" ht="84">
      <c r="A25" s="21"/>
      <c r="B25" s="21" t="s">
        <v>44</v>
      </c>
      <c r="C25" s="22">
        <v>75</v>
      </c>
      <c r="D25" s="23">
        <v>0</v>
      </c>
      <c r="E25" s="24">
        <v>75</v>
      </c>
      <c r="F25" s="9"/>
    </row>
    <row r="26" spans="1:8">
      <c r="A26" s="25" t="s">
        <v>21</v>
      </c>
      <c r="B26" s="25"/>
      <c r="C26" s="26">
        <v>1735</v>
      </c>
      <c r="D26" s="27">
        <v>14</v>
      </c>
      <c r="E26" s="28">
        <v>1749</v>
      </c>
      <c r="F26" s="9"/>
    </row>
    <row r="28" spans="1:8" ht="56.45" customHeight="1">
      <c r="A28" s="78" t="s">
        <v>48</v>
      </c>
      <c r="B28" s="78"/>
      <c r="C28" s="78"/>
      <c r="D28" s="78"/>
      <c r="E28" s="78"/>
      <c r="F28" s="30"/>
    </row>
    <row r="29" spans="1:8">
      <c r="A29" s="31" t="s">
        <v>19</v>
      </c>
      <c r="B29" s="30"/>
      <c r="C29" s="30"/>
      <c r="D29" s="30"/>
      <c r="E29" s="30"/>
      <c r="F29" s="30"/>
    </row>
    <row r="30" spans="1:8">
      <c r="A30" s="32" t="s">
        <v>17</v>
      </c>
      <c r="B30" s="32"/>
      <c r="C30" s="76" t="s">
        <v>49</v>
      </c>
      <c r="D30" s="77"/>
      <c r="E30" s="33" t="s">
        <v>21</v>
      </c>
      <c r="F30" s="30"/>
    </row>
    <row r="31" spans="1:8">
      <c r="A31" s="34"/>
      <c r="B31" s="34"/>
      <c r="C31" s="35" t="s">
        <v>22</v>
      </c>
      <c r="D31" s="36" t="s">
        <v>23</v>
      </c>
      <c r="E31" s="37"/>
      <c r="F31" s="30"/>
    </row>
    <row r="32" spans="1:8" ht="48">
      <c r="A32" s="38" t="s">
        <v>24</v>
      </c>
      <c r="B32" s="17" t="s">
        <v>194</v>
      </c>
      <c r="C32" s="39">
        <v>526</v>
      </c>
      <c r="D32" s="40">
        <v>12</v>
      </c>
      <c r="E32" s="41">
        <v>538</v>
      </c>
      <c r="F32" s="30"/>
      <c r="G32" s="41">
        <v>538</v>
      </c>
      <c r="H32" s="39">
        <v>526</v>
      </c>
    </row>
    <row r="33" spans="1:8" ht="60">
      <c r="A33" s="42"/>
      <c r="B33" s="42" t="s">
        <v>25</v>
      </c>
      <c r="C33" s="43">
        <v>75</v>
      </c>
      <c r="D33" s="44">
        <v>0</v>
      </c>
      <c r="E33" s="45">
        <v>75</v>
      </c>
      <c r="F33" s="30"/>
      <c r="G33" s="29">
        <f>SUM(E33:E41)</f>
        <v>522</v>
      </c>
      <c r="H33" s="29">
        <f>SUM(C33:C41)</f>
        <v>519</v>
      </c>
    </row>
    <row r="34" spans="1:8" ht="60">
      <c r="A34" s="42"/>
      <c r="B34" s="42" t="s">
        <v>26</v>
      </c>
      <c r="C34" s="43">
        <v>92</v>
      </c>
      <c r="D34" s="44">
        <v>0</v>
      </c>
      <c r="E34" s="45">
        <v>92</v>
      </c>
      <c r="F34" s="30"/>
    </row>
    <row r="35" spans="1:8" ht="60">
      <c r="A35" s="42"/>
      <c r="B35" s="42" t="s">
        <v>27</v>
      </c>
      <c r="C35" s="43">
        <v>37</v>
      </c>
      <c r="D35" s="44">
        <v>0</v>
      </c>
      <c r="E35" s="45">
        <v>37</v>
      </c>
      <c r="F35" s="30"/>
    </row>
    <row r="36" spans="1:8" ht="48">
      <c r="A36" s="42"/>
      <c r="B36" s="42" t="s">
        <v>28</v>
      </c>
      <c r="C36" s="43">
        <v>41</v>
      </c>
      <c r="D36" s="44">
        <v>2</v>
      </c>
      <c r="E36" s="45">
        <v>43</v>
      </c>
      <c r="F36" s="30"/>
    </row>
    <row r="37" spans="1:8" ht="48">
      <c r="A37" s="42"/>
      <c r="B37" s="42" t="s">
        <v>29</v>
      </c>
      <c r="C37" s="43">
        <v>11</v>
      </c>
      <c r="D37" s="44">
        <v>0</v>
      </c>
      <c r="E37" s="45">
        <v>11</v>
      </c>
      <c r="F37" s="30"/>
    </row>
    <row r="38" spans="1:8" ht="60">
      <c r="A38" s="42"/>
      <c r="B38" s="42" t="s">
        <v>30</v>
      </c>
      <c r="C38" s="43">
        <v>32</v>
      </c>
      <c r="D38" s="44">
        <v>0</v>
      </c>
      <c r="E38" s="45">
        <v>32</v>
      </c>
      <c r="F38" s="30"/>
    </row>
    <row r="39" spans="1:8" ht="48">
      <c r="A39" s="42"/>
      <c r="B39" s="42" t="s">
        <v>31</v>
      </c>
      <c r="C39" s="43">
        <v>111</v>
      </c>
      <c r="D39" s="44">
        <v>0</v>
      </c>
      <c r="E39" s="45">
        <v>111</v>
      </c>
      <c r="F39" s="30"/>
    </row>
    <row r="40" spans="1:8" ht="60">
      <c r="A40" s="42"/>
      <c r="B40" s="42" t="s">
        <v>32</v>
      </c>
      <c r="C40" s="43">
        <v>53</v>
      </c>
      <c r="D40" s="44">
        <v>1</v>
      </c>
      <c r="E40" s="45">
        <v>54</v>
      </c>
      <c r="F40" s="30"/>
    </row>
    <row r="41" spans="1:8" ht="60">
      <c r="A41" s="42"/>
      <c r="B41" s="42" t="s">
        <v>33</v>
      </c>
      <c r="C41" s="43">
        <v>67</v>
      </c>
      <c r="D41" s="44">
        <v>0</v>
      </c>
      <c r="E41" s="45">
        <v>67</v>
      </c>
      <c r="F41" s="30"/>
    </row>
    <row r="42" spans="1:8" ht="84">
      <c r="A42" s="42"/>
      <c r="B42" s="42" t="s">
        <v>34</v>
      </c>
      <c r="C42" s="43">
        <v>95</v>
      </c>
      <c r="D42" s="44">
        <v>2</v>
      </c>
      <c r="E42" s="45">
        <v>97</v>
      </c>
      <c r="F42" s="30"/>
      <c r="G42" s="29">
        <f>SUM(E42:E52)</f>
        <v>546</v>
      </c>
      <c r="H42" s="29">
        <f>SUM(C42:C52)</f>
        <v>543</v>
      </c>
    </row>
    <row r="43" spans="1:8" ht="72">
      <c r="A43" s="42"/>
      <c r="B43" s="42" t="s">
        <v>35</v>
      </c>
      <c r="C43" s="43">
        <v>20</v>
      </c>
      <c r="D43" s="44">
        <v>0</v>
      </c>
      <c r="E43" s="45">
        <v>20</v>
      </c>
      <c r="F43" s="30"/>
    </row>
    <row r="44" spans="1:8" ht="72">
      <c r="A44" s="42"/>
      <c r="B44" s="42" t="s">
        <v>36</v>
      </c>
      <c r="C44" s="43">
        <v>2</v>
      </c>
      <c r="D44" s="44">
        <v>0</v>
      </c>
      <c r="E44" s="45">
        <v>2</v>
      </c>
      <c r="F44" s="30"/>
    </row>
    <row r="45" spans="1:8" ht="72">
      <c r="A45" s="42"/>
      <c r="B45" s="42" t="s">
        <v>37</v>
      </c>
      <c r="C45" s="43">
        <v>103</v>
      </c>
      <c r="D45" s="44">
        <v>0</v>
      </c>
      <c r="E45" s="45">
        <v>103</v>
      </c>
      <c r="F45" s="30"/>
    </row>
    <row r="46" spans="1:8" ht="84">
      <c r="A46" s="42"/>
      <c r="B46" s="42" t="s">
        <v>38</v>
      </c>
      <c r="C46" s="43">
        <v>70</v>
      </c>
      <c r="D46" s="44">
        <v>1</v>
      </c>
      <c r="E46" s="45">
        <v>71</v>
      </c>
      <c r="F46" s="30"/>
    </row>
    <row r="47" spans="1:8" ht="84">
      <c r="A47" s="42"/>
      <c r="B47" s="42" t="s">
        <v>39</v>
      </c>
      <c r="C47" s="43">
        <v>42</v>
      </c>
      <c r="D47" s="44">
        <v>0</v>
      </c>
      <c r="E47" s="45">
        <v>42</v>
      </c>
      <c r="F47" s="30"/>
    </row>
    <row r="48" spans="1:8" ht="72">
      <c r="A48" s="42"/>
      <c r="B48" s="42" t="s">
        <v>40</v>
      </c>
      <c r="C48" s="43">
        <v>14</v>
      </c>
      <c r="D48" s="44">
        <v>0</v>
      </c>
      <c r="E48" s="45">
        <v>14</v>
      </c>
      <c r="F48" s="30"/>
    </row>
    <row r="49" spans="1:8" ht="72">
      <c r="A49" s="42"/>
      <c r="B49" s="42" t="s">
        <v>41</v>
      </c>
      <c r="C49" s="43">
        <v>24</v>
      </c>
      <c r="D49" s="44">
        <v>0</v>
      </c>
      <c r="E49" s="45">
        <v>24</v>
      </c>
      <c r="F49" s="30"/>
    </row>
    <row r="50" spans="1:8" ht="84">
      <c r="A50" s="42"/>
      <c r="B50" s="42" t="s">
        <v>42</v>
      </c>
      <c r="C50" s="43">
        <v>109</v>
      </c>
      <c r="D50" s="44">
        <v>0</v>
      </c>
      <c r="E50" s="45">
        <v>109</v>
      </c>
      <c r="F50" s="30"/>
    </row>
    <row r="51" spans="1:8" ht="72">
      <c r="A51" s="42"/>
      <c r="B51" s="42" t="s">
        <v>43</v>
      </c>
      <c r="C51" s="43">
        <v>5</v>
      </c>
      <c r="D51" s="44">
        <v>0</v>
      </c>
      <c r="E51" s="45">
        <v>5</v>
      </c>
      <c r="F51" s="30"/>
    </row>
    <row r="52" spans="1:8" ht="84">
      <c r="A52" s="42"/>
      <c r="B52" s="42" t="s">
        <v>44</v>
      </c>
      <c r="C52" s="43">
        <v>59</v>
      </c>
      <c r="D52" s="44">
        <v>0</v>
      </c>
      <c r="E52" s="45">
        <v>59</v>
      </c>
      <c r="F52" s="30"/>
    </row>
    <row r="53" spans="1:8">
      <c r="A53" s="46" t="s">
        <v>21</v>
      </c>
      <c r="B53" s="46"/>
      <c r="C53" s="47">
        <v>1588</v>
      </c>
      <c r="D53" s="48">
        <v>18</v>
      </c>
      <c r="E53" s="49">
        <v>1606</v>
      </c>
      <c r="F53" s="30"/>
    </row>
    <row r="55" spans="1:8" ht="58.9" customHeight="1">
      <c r="A55" s="78" t="s">
        <v>50</v>
      </c>
      <c r="B55" s="78"/>
      <c r="C55" s="78"/>
      <c r="D55" s="78"/>
      <c r="E55" s="78"/>
      <c r="F55" s="30"/>
    </row>
    <row r="56" spans="1:8">
      <c r="A56" s="31" t="s">
        <v>19</v>
      </c>
      <c r="B56" s="30"/>
      <c r="C56" s="30"/>
      <c r="D56" s="30"/>
      <c r="E56" s="30"/>
      <c r="F56" s="30"/>
    </row>
    <row r="57" spans="1:8">
      <c r="A57" s="32" t="s">
        <v>17</v>
      </c>
      <c r="B57" s="32"/>
      <c r="C57" s="76" t="s">
        <v>51</v>
      </c>
      <c r="D57" s="77"/>
      <c r="E57" s="33" t="s">
        <v>21</v>
      </c>
      <c r="F57" s="30"/>
    </row>
    <row r="58" spans="1:8">
      <c r="A58" s="34"/>
      <c r="B58" s="34"/>
      <c r="C58" s="35" t="s">
        <v>22</v>
      </c>
      <c r="D58" s="36" t="s">
        <v>23</v>
      </c>
      <c r="E58" s="37"/>
      <c r="F58" s="30"/>
    </row>
    <row r="59" spans="1:8" ht="48">
      <c r="A59" s="38" t="s">
        <v>24</v>
      </c>
      <c r="B59" s="17" t="s">
        <v>194</v>
      </c>
      <c r="C59" s="39">
        <v>599</v>
      </c>
      <c r="D59" s="40">
        <v>24</v>
      </c>
      <c r="E59" s="41">
        <v>623</v>
      </c>
      <c r="F59" s="30"/>
      <c r="G59" s="41">
        <v>623</v>
      </c>
      <c r="H59" s="39">
        <v>599</v>
      </c>
    </row>
    <row r="60" spans="1:8" ht="60">
      <c r="A60" s="42"/>
      <c r="B60" s="42" t="s">
        <v>25</v>
      </c>
      <c r="C60" s="43">
        <v>85</v>
      </c>
      <c r="D60" s="44">
        <v>5</v>
      </c>
      <c r="E60" s="45">
        <v>90</v>
      </c>
      <c r="F60" s="30"/>
      <c r="G60" s="29">
        <f>SUM(E60:E68)</f>
        <v>625</v>
      </c>
      <c r="H60" s="29">
        <f>SUM(C60:C68)</f>
        <v>598</v>
      </c>
    </row>
    <row r="61" spans="1:8" ht="60">
      <c r="A61" s="42"/>
      <c r="B61" s="42" t="s">
        <v>26</v>
      </c>
      <c r="C61" s="43">
        <v>95</v>
      </c>
      <c r="D61" s="44">
        <v>0</v>
      </c>
      <c r="E61" s="45">
        <v>95</v>
      </c>
      <c r="F61" s="30"/>
    </row>
    <row r="62" spans="1:8" ht="60">
      <c r="A62" s="42"/>
      <c r="B62" s="42" t="s">
        <v>27</v>
      </c>
      <c r="C62" s="43">
        <v>45</v>
      </c>
      <c r="D62" s="44">
        <v>5</v>
      </c>
      <c r="E62" s="45">
        <v>50</v>
      </c>
      <c r="F62" s="30"/>
    </row>
    <row r="63" spans="1:8" ht="48">
      <c r="A63" s="42"/>
      <c r="B63" s="42" t="s">
        <v>28</v>
      </c>
      <c r="C63" s="43">
        <v>56</v>
      </c>
      <c r="D63" s="44">
        <v>5</v>
      </c>
      <c r="E63" s="45">
        <v>61</v>
      </c>
      <c r="F63" s="30"/>
    </row>
    <row r="64" spans="1:8" ht="48">
      <c r="A64" s="42"/>
      <c r="B64" s="42" t="s">
        <v>29</v>
      </c>
      <c r="C64" s="43">
        <v>15</v>
      </c>
      <c r="D64" s="44">
        <v>1</v>
      </c>
      <c r="E64" s="45">
        <v>16</v>
      </c>
      <c r="F64" s="30"/>
    </row>
    <row r="65" spans="1:8" ht="60">
      <c r="A65" s="42"/>
      <c r="B65" s="42" t="s">
        <v>30</v>
      </c>
      <c r="C65" s="43">
        <v>41</v>
      </c>
      <c r="D65" s="44">
        <v>1</v>
      </c>
      <c r="E65" s="45">
        <v>42</v>
      </c>
      <c r="F65" s="30"/>
    </row>
    <row r="66" spans="1:8" ht="48">
      <c r="A66" s="42"/>
      <c r="B66" s="42" t="s">
        <v>31</v>
      </c>
      <c r="C66" s="43">
        <v>123</v>
      </c>
      <c r="D66" s="44">
        <v>3</v>
      </c>
      <c r="E66" s="45">
        <v>126</v>
      </c>
      <c r="F66" s="30"/>
    </row>
    <row r="67" spans="1:8" ht="60">
      <c r="A67" s="42"/>
      <c r="B67" s="42" t="s">
        <v>32</v>
      </c>
      <c r="C67" s="43">
        <v>55</v>
      </c>
      <c r="D67" s="44">
        <v>1</v>
      </c>
      <c r="E67" s="45">
        <v>56</v>
      </c>
      <c r="F67" s="30"/>
    </row>
    <row r="68" spans="1:8" ht="60">
      <c r="A68" s="42"/>
      <c r="B68" s="42" t="s">
        <v>33</v>
      </c>
      <c r="C68" s="43">
        <v>83</v>
      </c>
      <c r="D68" s="44">
        <v>6</v>
      </c>
      <c r="E68" s="45">
        <v>89</v>
      </c>
      <c r="F68" s="30"/>
    </row>
    <row r="69" spans="1:8" ht="84">
      <c r="A69" s="42"/>
      <c r="B69" s="42" t="s">
        <v>34</v>
      </c>
      <c r="C69" s="43">
        <v>124</v>
      </c>
      <c r="D69" s="44">
        <v>1</v>
      </c>
      <c r="E69" s="45">
        <v>125</v>
      </c>
      <c r="F69" s="30"/>
      <c r="G69" s="29">
        <f>SUM(E69:E79)</f>
        <v>627</v>
      </c>
      <c r="H69" s="29">
        <f>SUM(C69:C79)</f>
        <v>624</v>
      </c>
    </row>
    <row r="70" spans="1:8" ht="72">
      <c r="A70" s="42"/>
      <c r="B70" s="42" t="s">
        <v>35</v>
      </c>
      <c r="C70" s="43">
        <v>27</v>
      </c>
      <c r="D70" s="44">
        <v>0</v>
      </c>
      <c r="E70" s="45">
        <v>27</v>
      </c>
      <c r="F70" s="30"/>
    </row>
    <row r="71" spans="1:8" ht="72">
      <c r="A71" s="42"/>
      <c r="B71" s="42" t="s">
        <v>36</v>
      </c>
      <c r="C71" s="43">
        <v>2</v>
      </c>
      <c r="D71" s="44">
        <v>0</v>
      </c>
      <c r="E71" s="45">
        <v>2</v>
      </c>
      <c r="F71" s="30"/>
    </row>
    <row r="72" spans="1:8" ht="72">
      <c r="A72" s="42"/>
      <c r="B72" s="42" t="s">
        <v>37</v>
      </c>
      <c r="C72" s="43">
        <v>105</v>
      </c>
      <c r="D72" s="44">
        <v>1</v>
      </c>
      <c r="E72" s="45">
        <v>106</v>
      </c>
      <c r="F72" s="30"/>
    </row>
    <row r="73" spans="1:8" ht="84">
      <c r="A73" s="42"/>
      <c r="B73" s="42" t="s">
        <v>38</v>
      </c>
      <c r="C73" s="43">
        <v>78</v>
      </c>
      <c r="D73" s="44">
        <v>0</v>
      </c>
      <c r="E73" s="45">
        <v>78</v>
      </c>
      <c r="F73" s="30"/>
    </row>
    <row r="74" spans="1:8" ht="84">
      <c r="A74" s="42"/>
      <c r="B74" s="42" t="s">
        <v>39</v>
      </c>
      <c r="C74" s="43">
        <v>44</v>
      </c>
      <c r="D74" s="44">
        <v>0</v>
      </c>
      <c r="E74" s="45">
        <v>44</v>
      </c>
      <c r="F74" s="30"/>
    </row>
    <row r="75" spans="1:8" ht="72">
      <c r="A75" s="42"/>
      <c r="B75" s="42" t="s">
        <v>40</v>
      </c>
      <c r="C75" s="43">
        <v>18</v>
      </c>
      <c r="D75" s="44">
        <v>0</v>
      </c>
      <c r="E75" s="45">
        <v>18</v>
      </c>
      <c r="F75" s="30"/>
    </row>
    <row r="76" spans="1:8" ht="72">
      <c r="A76" s="42"/>
      <c r="B76" s="42" t="s">
        <v>41</v>
      </c>
      <c r="C76" s="43">
        <v>26</v>
      </c>
      <c r="D76" s="44">
        <v>0</v>
      </c>
      <c r="E76" s="45">
        <v>26</v>
      </c>
      <c r="F76" s="30"/>
    </row>
    <row r="77" spans="1:8" ht="84">
      <c r="A77" s="42"/>
      <c r="B77" s="42" t="s">
        <v>42</v>
      </c>
      <c r="C77" s="43">
        <v>120</v>
      </c>
      <c r="D77" s="44">
        <v>1</v>
      </c>
      <c r="E77" s="45">
        <v>121</v>
      </c>
      <c r="F77" s="30"/>
    </row>
    <row r="78" spans="1:8" ht="72">
      <c r="A78" s="42"/>
      <c r="B78" s="42" t="s">
        <v>43</v>
      </c>
      <c r="C78" s="43">
        <v>5</v>
      </c>
      <c r="D78" s="44">
        <v>0</v>
      </c>
      <c r="E78" s="45">
        <v>5</v>
      </c>
      <c r="F78" s="30"/>
    </row>
    <row r="79" spans="1:8" ht="84">
      <c r="A79" s="42"/>
      <c r="B79" s="42" t="s">
        <v>44</v>
      </c>
      <c r="C79" s="43">
        <v>75</v>
      </c>
      <c r="D79" s="44">
        <v>0</v>
      </c>
      <c r="E79" s="45">
        <v>75</v>
      </c>
      <c r="F79" s="30"/>
    </row>
    <row r="80" spans="1:8">
      <c r="A80" s="46" t="s">
        <v>21</v>
      </c>
      <c r="B80" s="46"/>
      <c r="C80" s="47">
        <v>1821</v>
      </c>
      <c r="D80" s="48">
        <v>54</v>
      </c>
      <c r="E80" s="49">
        <v>1875</v>
      </c>
      <c r="F80" s="30"/>
    </row>
    <row r="82" spans="1:8" ht="40.15" customHeight="1">
      <c r="A82" s="78" t="s">
        <v>77</v>
      </c>
      <c r="B82" s="78"/>
      <c r="C82" s="78"/>
      <c r="D82" s="78"/>
      <c r="E82" s="78"/>
      <c r="F82" s="30"/>
    </row>
    <row r="83" spans="1:8">
      <c r="A83" s="31" t="s">
        <v>19</v>
      </c>
      <c r="B83" s="30"/>
      <c r="C83" s="30"/>
      <c r="D83" s="30"/>
      <c r="E83" s="30"/>
      <c r="F83" s="30"/>
    </row>
    <row r="84" spans="1:8">
      <c r="A84" s="32" t="s">
        <v>17</v>
      </c>
      <c r="B84" s="32"/>
      <c r="C84" s="76" t="s">
        <v>78</v>
      </c>
      <c r="D84" s="77"/>
      <c r="E84" s="33" t="s">
        <v>21</v>
      </c>
      <c r="F84" s="30"/>
    </row>
    <row r="85" spans="1:8">
      <c r="A85" s="34"/>
      <c r="B85" s="34"/>
      <c r="C85" s="35" t="s">
        <v>22</v>
      </c>
      <c r="D85" s="36" t="s">
        <v>23</v>
      </c>
      <c r="E85" s="37"/>
      <c r="F85" s="30"/>
    </row>
    <row r="86" spans="1:8" ht="48">
      <c r="A86" s="38" t="s">
        <v>24</v>
      </c>
      <c r="B86" s="17" t="s">
        <v>194</v>
      </c>
      <c r="C86" s="39">
        <v>236</v>
      </c>
      <c r="D86" s="40">
        <v>7</v>
      </c>
      <c r="E86" s="41">
        <v>243</v>
      </c>
      <c r="F86" s="30"/>
      <c r="G86" s="41">
        <v>243</v>
      </c>
      <c r="H86" s="39">
        <v>236</v>
      </c>
    </row>
    <row r="87" spans="1:8" ht="60">
      <c r="A87" s="42"/>
      <c r="B87" s="42" t="s">
        <v>25</v>
      </c>
      <c r="C87" s="43">
        <v>6</v>
      </c>
      <c r="D87" s="44">
        <v>0</v>
      </c>
      <c r="E87" s="45">
        <v>6</v>
      </c>
      <c r="F87" s="30"/>
      <c r="G87" s="29">
        <f>SUM(E87:E95)</f>
        <v>68</v>
      </c>
      <c r="H87" s="29">
        <f>SUM(C87:C95)</f>
        <v>60</v>
      </c>
    </row>
    <row r="88" spans="1:8" ht="60">
      <c r="A88" s="42"/>
      <c r="B88" s="42" t="s">
        <v>26</v>
      </c>
      <c r="C88" s="43">
        <v>9</v>
      </c>
      <c r="D88" s="44">
        <v>3</v>
      </c>
      <c r="E88" s="45">
        <v>12</v>
      </c>
      <c r="F88" s="30"/>
    </row>
    <row r="89" spans="1:8" ht="60">
      <c r="A89" s="42"/>
      <c r="B89" s="42" t="s">
        <v>27</v>
      </c>
      <c r="C89" s="43">
        <v>4</v>
      </c>
      <c r="D89" s="44">
        <v>1</v>
      </c>
      <c r="E89" s="45">
        <v>5</v>
      </c>
      <c r="F89" s="30"/>
    </row>
    <row r="90" spans="1:8" ht="48">
      <c r="A90" s="42"/>
      <c r="B90" s="42" t="s">
        <v>28</v>
      </c>
      <c r="C90" s="43">
        <v>13</v>
      </c>
      <c r="D90" s="44">
        <v>0</v>
      </c>
      <c r="E90" s="45">
        <v>13</v>
      </c>
      <c r="F90" s="30"/>
    </row>
    <row r="91" spans="1:8" ht="48">
      <c r="A91" s="42"/>
      <c r="B91" s="42" t="s">
        <v>29</v>
      </c>
      <c r="C91" s="43">
        <v>6</v>
      </c>
      <c r="D91" s="44">
        <v>0</v>
      </c>
      <c r="E91" s="45">
        <v>6</v>
      </c>
      <c r="F91" s="30"/>
    </row>
    <row r="92" spans="1:8" ht="60">
      <c r="A92" s="42"/>
      <c r="B92" s="42" t="s">
        <v>30</v>
      </c>
      <c r="C92" s="43">
        <v>2</v>
      </c>
      <c r="D92" s="44">
        <v>0</v>
      </c>
      <c r="E92" s="45">
        <v>2</v>
      </c>
      <c r="F92" s="30"/>
    </row>
    <row r="93" spans="1:8" ht="48">
      <c r="A93" s="42"/>
      <c r="B93" s="42" t="s">
        <v>31</v>
      </c>
      <c r="C93" s="43">
        <v>4</v>
      </c>
      <c r="D93" s="44">
        <v>3</v>
      </c>
      <c r="E93" s="45">
        <v>7</v>
      </c>
      <c r="F93" s="30"/>
    </row>
    <row r="94" spans="1:8" ht="60">
      <c r="A94" s="42"/>
      <c r="B94" s="42" t="s">
        <v>32</v>
      </c>
      <c r="C94" s="43">
        <v>10</v>
      </c>
      <c r="D94" s="44">
        <v>1</v>
      </c>
      <c r="E94" s="45">
        <v>11</v>
      </c>
      <c r="F94" s="30"/>
    </row>
    <row r="95" spans="1:8" ht="60">
      <c r="A95" s="42"/>
      <c r="B95" s="42" t="s">
        <v>33</v>
      </c>
      <c r="C95" s="43">
        <v>6</v>
      </c>
      <c r="D95" s="44">
        <v>0</v>
      </c>
      <c r="E95" s="45">
        <v>6</v>
      </c>
      <c r="F95" s="30"/>
    </row>
    <row r="96" spans="1:8" ht="84">
      <c r="A96" s="42"/>
      <c r="B96" s="42" t="s">
        <v>34</v>
      </c>
      <c r="C96" s="43">
        <v>31</v>
      </c>
      <c r="D96" s="44">
        <v>1</v>
      </c>
      <c r="E96" s="45">
        <v>32</v>
      </c>
      <c r="F96" s="30"/>
      <c r="G96" s="29">
        <f>SUM(E96:E104)</f>
        <v>144</v>
      </c>
      <c r="H96" s="29">
        <f>SUM(C96:C104)</f>
        <v>139</v>
      </c>
    </row>
    <row r="97" spans="1:8" ht="72">
      <c r="A97" s="42"/>
      <c r="B97" s="42" t="s">
        <v>35</v>
      </c>
      <c r="C97" s="43">
        <v>4</v>
      </c>
      <c r="D97" s="44">
        <v>1</v>
      </c>
      <c r="E97" s="45">
        <v>5</v>
      </c>
      <c r="F97" s="30"/>
    </row>
    <row r="98" spans="1:8" ht="72">
      <c r="A98" s="42"/>
      <c r="B98" s="42" t="s">
        <v>37</v>
      </c>
      <c r="C98" s="43">
        <v>9</v>
      </c>
      <c r="D98" s="44">
        <v>3</v>
      </c>
      <c r="E98" s="45">
        <v>12</v>
      </c>
      <c r="F98" s="30"/>
    </row>
    <row r="99" spans="1:8" ht="84">
      <c r="A99" s="42"/>
      <c r="B99" s="42" t="s">
        <v>38</v>
      </c>
      <c r="C99" s="43">
        <v>24</v>
      </c>
      <c r="D99" s="44">
        <v>0</v>
      </c>
      <c r="E99" s="45">
        <v>24</v>
      </c>
      <c r="F99" s="30"/>
    </row>
    <row r="100" spans="1:8" ht="84">
      <c r="A100" s="42"/>
      <c r="B100" s="42" t="s">
        <v>39</v>
      </c>
      <c r="C100" s="43">
        <v>14</v>
      </c>
      <c r="D100" s="44">
        <v>0</v>
      </c>
      <c r="E100" s="45">
        <v>14</v>
      </c>
      <c r="F100" s="30"/>
    </row>
    <row r="101" spans="1:8" ht="72">
      <c r="A101" s="42"/>
      <c r="B101" s="42" t="s">
        <v>41</v>
      </c>
      <c r="C101" s="43">
        <v>11</v>
      </c>
      <c r="D101" s="44">
        <v>0</v>
      </c>
      <c r="E101" s="45">
        <v>11</v>
      </c>
      <c r="F101" s="30"/>
    </row>
    <row r="102" spans="1:8" ht="84">
      <c r="A102" s="42"/>
      <c r="B102" s="42" t="s">
        <v>42</v>
      </c>
      <c r="C102" s="43">
        <v>43</v>
      </c>
      <c r="D102" s="44">
        <v>0</v>
      </c>
      <c r="E102" s="45">
        <v>43</v>
      </c>
      <c r="F102" s="30"/>
    </row>
    <row r="103" spans="1:8" ht="72">
      <c r="A103" s="42"/>
      <c r="B103" s="42" t="s">
        <v>43</v>
      </c>
      <c r="C103" s="43">
        <v>1</v>
      </c>
      <c r="D103" s="44">
        <v>0</v>
      </c>
      <c r="E103" s="45">
        <v>1</v>
      </c>
      <c r="F103" s="30"/>
    </row>
    <row r="104" spans="1:8" ht="84">
      <c r="A104" s="42"/>
      <c r="B104" s="42" t="s">
        <v>44</v>
      </c>
      <c r="C104" s="43">
        <v>2</v>
      </c>
      <c r="D104" s="44">
        <v>0</v>
      </c>
      <c r="E104" s="45">
        <v>2</v>
      </c>
      <c r="F104" s="30"/>
    </row>
    <row r="105" spans="1:8">
      <c r="A105" s="46" t="s">
        <v>21</v>
      </c>
      <c r="B105" s="46"/>
      <c r="C105" s="47">
        <v>435</v>
      </c>
      <c r="D105" s="48">
        <v>20</v>
      </c>
      <c r="E105" s="49">
        <v>455</v>
      </c>
      <c r="F105" s="30"/>
    </row>
    <row r="107" spans="1:8" ht="71.45" customHeight="1">
      <c r="A107" s="78" t="s">
        <v>82</v>
      </c>
      <c r="B107" s="78"/>
      <c r="C107" s="78"/>
      <c r="D107" s="78"/>
      <c r="E107" s="78"/>
      <c r="F107" s="30"/>
    </row>
    <row r="108" spans="1:8">
      <c r="A108" s="31" t="s">
        <v>19</v>
      </c>
      <c r="B108" s="30"/>
      <c r="C108" s="30"/>
      <c r="D108" s="30"/>
      <c r="E108" s="30"/>
      <c r="F108" s="30"/>
    </row>
    <row r="109" spans="1:8">
      <c r="A109" s="32" t="s">
        <v>17</v>
      </c>
      <c r="B109" s="32"/>
      <c r="C109" s="76" t="s">
        <v>81</v>
      </c>
      <c r="D109" s="77"/>
      <c r="E109" s="33" t="s">
        <v>21</v>
      </c>
      <c r="F109" s="30"/>
    </row>
    <row r="110" spans="1:8">
      <c r="A110" s="34"/>
      <c r="B110" s="34"/>
      <c r="C110" s="35" t="s">
        <v>22</v>
      </c>
      <c r="D110" s="36" t="s">
        <v>23</v>
      </c>
      <c r="E110" s="37"/>
      <c r="F110" s="30"/>
    </row>
    <row r="111" spans="1:8" ht="48">
      <c r="A111" s="38" t="s">
        <v>24</v>
      </c>
      <c r="B111" s="17" t="s">
        <v>194</v>
      </c>
      <c r="C111" s="39">
        <v>616</v>
      </c>
      <c r="D111" s="40">
        <v>7</v>
      </c>
      <c r="E111" s="41">
        <v>623</v>
      </c>
      <c r="F111" s="30"/>
      <c r="G111" s="41">
        <v>623</v>
      </c>
      <c r="H111" s="39">
        <v>616</v>
      </c>
    </row>
    <row r="112" spans="1:8" ht="60">
      <c r="A112" s="42"/>
      <c r="B112" s="42" t="s">
        <v>25</v>
      </c>
      <c r="C112" s="43">
        <v>89</v>
      </c>
      <c r="D112" s="44">
        <v>1</v>
      </c>
      <c r="E112" s="45">
        <v>90</v>
      </c>
      <c r="F112" s="30"/>
      <c r="G112" s="29">
        <f>SUM(E112:E120)</f>
        <v>625</v>
      </c>
      <c r="H112" s="29">
        <f>SUM(C112:C120)</f>
        <v>615</v>
      </c>
    </row>
    <row r="113" spans="1:8" ht="60">
      <c r="A113" s="42"/>
      <c r="B113" s="42" t="s">
        <v>26</v>
      </c>
      <c r="C113" s="43">
        <v>95</v>
      </c>
      <c r="D113" s="44">
        <v>0</v>
      </c>
      <c r="E113" s="45">
        <v>95</v>
      </c>
      <c r="F113" s="30"/>
    </row>
    <row r="114" spans="1:8" ht="60">
      <c r="A114" s="42"/>
      <c r="B114" s="42" t="s">
        <v>27</v>
      </c>
      <c r="C114" s="43">
        <v>49</v>
      </c>
      <c r="D114" s="44">
        <v>1</v>
      </c>
      <c r="E114" s="45">
        <v>50</v>
      </c>
      <c r="F114" s="30"/>
    </row>
    <row r="115" spans="1:8" ht="48">
      <c r="A115" s="42"/>
      <c r="B115" s="42" t="s">
        <v>28</v>
      </c>
      <c r="C115" s="43">
        <v>56</v>
      </c>
      <c r="D115" s="44">
        <v>5</v>
      </c>
      <c r="E115" s="45">
        <v>61</v>
      </c>
      <c r="F115" s="30"/>
    </row>
    <row r="116" spans="1:8" ht="48">
      <c r="A116" s="42"/>
      <c r="B116" s="42" t="s">
        <v>29</v>
      </c>
      <c r="C116" s="43">
        <v>16</v>
      </c>
      <c r="D116" s="44">
        <v>0</v>
      </c>
      <c r="E116" s="45">
        <v>16</v>
      </c>
      <c r="F116" s="30"/>
    </row>
    <row r="117" spans="1:8" ht="60">
      <c r="A117" s="42"/>
      <c r="B117" s="42" t="s">
        <v>30</v>
      </c>
      <c r="C117" s="43">
        <v>42</v>
      </c>
      <c r="D117" s="44">
        <v>0</v>
      </c>
      <c r="E117" s="45">
        <v>42</v>
      </c>
      <c r="F117" s="30"/>
    </row>
    <row r="118" spans="1:8" ht="48">
      <c r="A118" s="42"/>
      <c r="B118" s="42" t="s">
        <v>31</v>
      </c>
      <c r="C118" s="43">
        <v>125</v>
      </c>
      <c r="D118" s="44">
        <v>1</v>
      </c>
      <c r="E118" s="45">
        <v>126</v>
      </c>
      <c r="F118" s="30"/>
    </row>
    <row r="119" spans="1:8" ht="60">
      <c r="A119" s="42"/>
      <c r="B119" s="42" t="s">
        <v>32</v>
      </c>
      <c r="C119" s="43">
        <v>55</v>
      </c>
      <c r="D119" s="44">
        <v>1</v>
      </c>
      <c r="E119" s="45">
        <v>56</v>
      </c>
      <c r="F119" s="30"/>
    </row>
    <row r="120" spans="1:8" ht="60">
      <c r="A120" s="42"/>
      <c r="B120" s="42" t="s">
        <v>33</v>
      </c>
      <c r="C120" s="43">
        <v>88</v>
      </c>
      <c r="D120" s="44">
        <v>1</v>
      </c>
      <c r="E120" s="45">
        <v>89</v>
      </c>
      <c r="F120" s="30"/>
    </row>
    <row r="121" spans="1:8" ht="84">
      <c r="A121" s="42"/>
      <c r="B121" s="42" t="s">
        <v>34</v>
      </c>
      <c r="C121" s="43">
        <v>122</v>
      </c>
      <c r="D121" s="44">
        <v>3</v>
      </c>
      <c r="E121" s="45">
        <v>125</v>
      </c>
      <c r="F121" s="30"/>
      <c r="G121" s="29">
        <f>SUM(E121:E131)</f>
        <v>627</v>
      </c>
      <c r="H121" s="29">
        <f>SUM(C121:C131)</f>
        <v>623</v>
      </c>
    </row>
    <row r="122" spans="1:8" ht="72">
      <c r="A122" s="42"/>
      <c r="B122" s="42" t="s">
        <v>35</v>
      </c>
      <c r="C122" s="43">
        <v>27</v>
      </c>
      <c r="D122" s="44">
        <v>0</v>
      </c>
      <c r="E122" s="45">
        <v>27</v>
      </c>
      <c r="F122" s="30"/>
    </row>
    <row r="123" spans="1:8" ht="72">
      <c r="A123" s="42"/>
      <c r="B123" s="42" t="s">
        <v>36</v>
      </c>
      <c r="C123" s="43">
        <v>2</v>
      </c>
      <c r="D123" s="44">
        <v>0</v>
      </c>
      <c r="E123" s="45">
        <v>2</v>
      </c>
      <c r="F123" s="30"/>
    </row>
    <row r="124" spans="1:8" ht="72">
      <c r="A124" s="42"/>
      <c r="B124" s="42" t="s">
        <v>37</v>
      </c>
      <c r="C124" s="43">
        <v>106</v>
      </c>
      <c r="D124" s="44">
        <v>0</v>
      </c>
      <c r="E124" s="45">
        <v>106</v>
      </c>
      <c r="F124" s="30"/>
    </row>
    <row r="125" spans="1:8" ht="84">
      <c r="A125" s="42"/>
      <c r="B125" s="42" t="s">
        <v>38</v>
      </c>
      <c r="C125" s="43">
        <v>78</v>
      </c>
      <c r="D125" s="44">
        <v>0</v>
      </c>
      <c r="E125" s="45">
        <v>78</v>
      </c>
      <c r="F125" s="30"/>
    </row>
    <row r="126" spans="1:8" ht="84">
      <c r="A126" s="42"/>
      <c r="B126" s="42" t="s">
        <v>39</v>
      </c>
      <c r="C126" s="43">
        <v>44</v>
      </c>
      <c r="D126" s="44">
        <v>0</v>
      </c>
      <c r="E126" s="45">
        <v>44</v>
      </c>
      <c r="F126" s="30"/>
    </row>
    <row r="127" spans="1:8" ht="72">
      <c r="A127" s="42"/>
      <c r="B127" s="42" t="s">
        <v>40</v>
      </c>
      <c r="C127" s="43">
        <v>18</v>
      </c>
      <c r="D127" s="44">
        <v>0</v>
      </c>
      <c r="E127" s="45">
        <v>18</v>
      </c>
      <c r="F127" s="30"/>
    </row>
    <row r="128" spans="1:8" ht="72">
      <c r="A128" s="42"/>
      <c r="B128" s="42" t="s">
        <v>41</v>
      </c>
      <c r="C128" s="43">
        <v>26</v>
      </c>
      <c r="D128" s="44">
        <v>0</v>
      </c>
      <c r="E128" s="45">
        <v>26</v>
      </c>
      <c r="F128" s="30"/>
    </row>
    <row r="129" spans="1:8" ht="84">
      <c r="A129" s="42"/>
      <c r="B129" s="42" t="s">
        <v>42</v>
      </c>
      <c r="C129" s="43">
        <v>120</v>
      </c>
      <c r="D129" s="44">
        <v>1</v>
      </c>
      <c r="E129" s="45">
        <v>121</v>
      </c>
      <c r="F129" s="30"/>
    </row>
    <row r="130" spans="1:8" ht="72">
      <c r="A130" s="42"/>
      <c r="B130" s="42" t="s">
        <v>43</v>
      </c>
      <c r="C130" s="43">
        <v>5</v>
      </c>
      <c r="D130" s="44">
        <v>0</v>
      </c>
      <c r="E130" s="45">
        <v>5</v>
      </c>
      <c r="F130" s="30"/>
    </row>
    <row r="131" spans="1:8" ht="84">
      <c r="A131" s="42"/>
      <c r="B131" s="42" t="s">
        <v>44</v>
      </c>
      <c r="C131" s="43">
        <v>75</v>
      </c>
      <c r="D131" s="44">
        <v>0</v>
      </c>
      <c r="E131" s="45">
        <v>75</v>
      </c>
      <c r="F131" s="30"/>
    </row>
    <row r="132" spans="1:8">
      <c r="A132" s="46" t="s">
        <v>21</v>
      </c>
      <c r="B132" s="46"/>
      <c r="C132" s="47">
        <v>1854</v>
      </c>
      <c r="D132" s="48">
        <v>21</v>
      </c>
      <c r="E132" s="49">
        <v>1875</v>
      </c>
      <c r="F132" s="30"/>
    </row>
    <row r="134" spans="1:8" ht="57" customHeight="1">
      <c r="A134" s="78" t="s">
        <v>87</v>
      </c>
      <c r="B134" s="78"/>
      <c r="C134" s="78"/>
      <c r="D134" s="78"/>
      <c r="E134" s="78"/>
      <c r="F134" s="30"/>
    </row>
    <row r="135" spans="1:8">
      <c r="A135" s="31" t="s">
        <v>19</v>
      </c>
      <c r="B135" s="30"/>
      <c r="C135" s="30"/>
      <c r="D135" s="30"/>
      <c r="E135" s="30"/>
      <c r="F135" s="30"/>
    </row>
    <row r="136" spans="1:8">
      <c r="A136" s="32" t="s">
        <v>17</v>
      </c>
      <c r="B136" s="32"/>
      <c r="C136" s="76" t="s">
        <v>86</v>
      </c>
      <c r="D136" s="77"/>
      <c r="E136" s="33" t="s">
        <v>21</v>
      </c>
      <c r="F136" s="30"/>
    </row>
    <row r="137" spans="1:8">
      <c r="A137" s="34"/>
      <c r="B137" s="34"/>
      <c r="C137" s="35" t="s">
        <v>22</v>
      </c>
      <c r="D137" s="36" t="s">
        <v>23</v>
      </c>
      <c r="E137" s="37"/>
      <c r="F137" s="30"/>
    </row>
    <row r="138" spans="1:8" ht="48">
      <c r="A138" s="38" t="s">
        <v>24</v>
      </c>
      <c r="B138" s="17" t="s">
        <v>194</v>
      </c>
      <c r="C138" s="39">
        <v>617</v>
      </c>
      <c r="D138" s="40">
        <v>6</v>
      </c>
      <c r="E138" s="41">
        <v>623</v>
      </c>
      <c r="F138" s="30"/>
      <c r="G138" s="41">
        <v>623</v>
      </c>
      <c r="H138" s="39">
        <v>617</v>
      </c>
    </row>
    <row r="139" spans="1:8" ht="60">
      <c r="A139" s="42"/>
      <c r="B139" s="42" t="s">
        <v>25</v>
      </c>
      <c r="C139" s="43">
        <v>90</v>
      </c>
      <c r="D139" s="44">
        <v>0</v>
      </c>
      <c r="E139" s="45">
        <v>90</v>
      </c>
      <c r="F139" s="30"/>
      <c r="G139" s="29">
        <f>SUM(E139:E147)</f>
        <v>625</v>
      </c>
      <c r="H139" s="29">
        <f>SUM(C139:C147)</f>
        <v>620</v>
      </c>
    </row>
    <row r="140" spans="1:8" ht="60">
      <c r="A140" s="42"/>
      <c r="B140" s="42" t="s">
        <v>26</v>
      </c>
      <c r="C140" s="43">
        <v>95</v>
      </c>
      <c r="D140" s="44">
        <v>0</v>
      </c>
      <c r="E140" s="45">
        <v>95</v>
      </c>
      <c r="F140" s="30"/>
    </row>
    <row r="141" spans="1:8" ht="60">
      <c r="A141" s="42"/>
      <c r="B141" s="42" t="s">
        <v>27</v>
      </c>
      <c r="C141" s="43">
        <v>50</v>
      </c>
      <c r="D141" s="44">
        <v>0</v>
      </c>
      <c r="E141" s="45">
        <v>50</v>
      </c>
      <c r="F141" s="30"/>
    </row>
    <row r="142" spans="1:8" ht="48">
      <c r="A142" s="42"/>
      <c r="B142" s="42" t="s">
        <v>28</v>
      </c>
      <c r="C142" s="43">
        <v>58</v>
      </c>
      <c r="D142" s="44">
        <v>3</v>
      </c>
      <c r="E142" s="45">
        <v>61</v>
      </c>
      <c r="F142" s="30"/>
    </row>
    <row r="143" spans="1:8" ht="48">
      <c r="A143" s="42"/>
      <c r="B143" s="42" t="s">
        <v>29</v>
      </c>
      <c r="C143" s="43">
        <v>16</v>
      </c>
      <c r="D143" s="44">
        <v>0</v>
      </c>
      <c r="E143" s="45">
        <v>16</v>
      </c>
      <c r="F143" s="30"/>
    </row>
    <row r="144" spans="1:8" ht="60">
      <c r="A144" s="42"/>
      <c r="B144" s="42" t="s">
        <v>30</v>
      </c>
      <c r="C144" s="43">
        <v>42</v>
      </c>
      <c r="D144" s="44">
        <v>0</v>
      </c>
      <c r="E144" s="45">
        <v>42</v>
      </c>
      <c r="F144" s="30"/>
    </row>
    <row r="145" spans="1:8" ht="48">
      <c r="A145" s="42"/>
      <c r="B145" s="42" t="s">
        <v>31</v>
      </c>
      <c r="C145" s="43">
        <v>125</v>
      </c>
      <c r="D145" s="44">
        <v>1</v>
      </c>
      <c r="E145" s="45">
        <v>126</v>
      </c>
      <c r="F145" s="30"/>
    </row>
    <row r="146" spans="1:8" ht="60">
      <c r="A146" s="42"/>
      <c r="B146" s="42" t="s">
        <v>32</v>
      </c>
      <c r="C146" s="43">
        <v>56</v>
      </c>
      <c r="D146" s="44">
        <v>0</v>
      </c>
      <c r="E146" s="45">
        <v>56</v>
      </c>
      <c r="F146" s="30"/>
    </row>
    <row r="147" spans="1:8" ht="60">
      <c r="A147" s="42"/>
      <c r="B147" s="42" t="s">
        <v>33</v>
      </c>
      <c r="C147" s="43">
        <v>88</v>
      </c>
      <c r="D147" s="44">
        <v>1</v>
      </c>
      <c r="E147" s="45">
        <v>89</v>
      </c>
      <c r="F147" s="30"/>
    </row>
    <row r="148" spans="1:8" ht="84">
      <c r="A148" s="42"/>
      <c r="B148" s="42" t="s">
        <v>34</v>
      </c>
      <c r="C148" s="43">
        <v>125</v>
      </c>
      <c r="D148" s="44">
        <v>0</v>
      </c>
      <c r="E148" s="45">
        <v>125</v>
      </c>
      <c r="F148" s="30"/>
      <c r="G148" s="29">
        <f>SUM(E148:E158)</f>
        <v>627</v>
      </c>
      <c r="H148" s="29">
        <f>SUM(C148:C158)</f>
        <v>626</v>
      </c>
    </row>
    <row r="149" spans="1:8" ht="72">
      <c r="A149" s="42"/>
      <c r="B149" s="42" t="s">
        <v>35</v>
      </c>
      <c r="C149" s="43">
        <v>27</v>
      </c>
      <c r="D149" s="44">
        <v>0</v>
      </c>
      <c r="E149" s="45">
        <v>27</v>
      </c>
      <c r="F149" s="30"/>
    </row>
    <row r="150" spans="1:8" ht="72">
      <c r="A150" s="42"/>
      <c r="B150" s="42" t="s">
        <v>36</v>
      </c>
      <c r="C150" s="43">
        <v>2</v>
      </c>
      <c r="D150" s="44">
        <v>0</v>
      </c>
      <c r="E150" s="45">
        <v>2</v>
      </c>
      <c r="F150" s="30"/>
    </row>
    <row r="151" spans="1:8" ht="72">
      <c r="A151" s="42"/>
      <c r="B151" s="42" t="s">
        <v>37</v>
      </c>
      <c r="C151" s="43">
        <v>106</v>
      </c>
      <c r="D151" s="44">
        <v>0</v>
      </c>
      <c r="E151" s="45">
        <v>106</v>
      </c>
      <c r="F151" s="30"/>
    </row>
    <row r="152" spans="1:8" ht="84">
      <c r="A152" s="42"/>
      <c r="B152" s="42" t="s">
        <v>38</v>
      </c>
      <c r="C152" s="43">
        <v>78</v>
      </c>
      <c r="D152" s="44">
        <v>0</v>
      </c>
      <c r="E152" s="45">
        <v>78</v>
      </c>
      <c r="F152" s="30"/>
    </row>
    <row r="153" spans="1:8" ht="84">
      <c r="A153" s="42"/>
      <c r="B153" s="42" t="s">
        <v>39</v>
      </c>
      <c r="C153" s="43">
        <v>44</v>
      </c>
      <c r="D153" s="44">
        <v>0</v>
      </c>
      <c r="E153" s="45">
        <v>44</v>
      </c>
      <c r="F153" s="30"/>
    </row>
    <row r="154" spans="1:8" ht="72">
      <c r="A154" s="42"/>
      <c r="B154" s="42" t="s">
        <v>40</v>
      </c>
      <c r="C154" s="43">
        <v>18</v>
      </c>
      <c r="D154" s="44">
        <v>0</v>
      </c>
      <c r="E154" s="45">
        <v>18</v>
      </c>
      <c r="F154" s="30"/>
    </row>
    <row r="155" spans="1:8" ht="72">
      <c r="A155" s="42"/>
      <c r="B155" s="42" t="s">
        <v>41</v>
      </c>
      <c r="C155" s="43">
        <v>26</v>
      </c>
      <c r="D155" s="44">
        <v>0</v>
      </c>
      <c r="E155" s="45">
        <v>26</v>
      </c>
      <c r="F155" s="30"/>
    </row>
    <row r="156" spans="1:8" ht="84">
      <c r="A156" s="42"/>
      <c r="B156" s="42" t="s">
        <v>42</v>
      </c>
      <c r="C156" s="43">
        <v>120</v>
      </c>
      <c r="D156" s="44">
        <v>1</v>
      </c>
      <c r="E156" s="45">
        <v>121</v>
      </c>
      <c r="F156" s="30"/>
    </row>
    <row r="157" spans="1:8" ht="72">
      <c r="A157" s="42"/>
      <c r="B157" s="42" t="s">
        <v>43</v>
      </c>
      <c r="C157" s="43">
        <v>5</v>
      </c>
      <c r="D157" s="44">
        <v>0</v>
      </c>
      <c r="E157" s="45">
        <v>5</v>
      </c>
      <c r="F157" s="30"/>
    </row>
    <row r="158" spans="1:8" ht="84">
      <c r="A158" s="42"/>
      <c r="B158" s="42" t="s">
        <v>44</v>
      </c>
      <c r="C158" s="43">
        <v>75</v>
      </c>
      <c r="D158" s="44">
        <v>0</v>
      </c>
      <c r="E158" s="45">
        <v>75</v>
      </c>
      <c r="F158" s="30"/>
    </row>
    <row r="159" spans="1:8">
      <c r="A159" s="46" t="s">
        <v>21</v>
      </c>
      <c r="B159" s="46"/>
      <c r="C159" s="47">
        <v>1863</v>
      </c>
      <c r="D159" s="48">
        <v>12</v>
      </c>
      <c r="E159" s="49">
        <v>1875</v>
      </c>
      <c r="F159" s="30"/>
    </row>
    <row r="161" spans="1:8" ht="54.6" customHeight="1">
      <c r="A161" s="78" t="s">
        <v>89</v>
      </c>
      <c r="B161" s="78"/>
      <c r="C161" s="78"/>
      <c r="D161" s="78"/>
      <c r="E161" s="78"/>
      <c r="F161" s="30"/>
    </row>
    <row r="162" spans="1:8">
      <c r="A162" s="31" t="s">
        <v>19</v>
      </c>
      <c r="B162" s="30"/>
      <c r="C162" s="30"/>
      <c r="D162" s="30"/>
      <c r="E162" s="30"/>
      <c r="F162" s="30"/>
    </row>
    <row r="163" spans="1:8">
      <c r="A163" s="32" t="s">
        <v>17</v>
      </c>
      <c r="B163" s="32"/>
      <c r="C163" s="76" t="s">
        <v>90</v>
      </c>
      <c r="D163" s="77"/>
      <c r="E163" s="33" t="s">
        <v>21</v>
      </c>
      <c r="F163" s="30"/>
    </row>
    <row r="164" spans="1:8">
      <c r="A164" s="34"/>
      <c r="B164" s="34"/>
      <c r="C164" s="35" t="s">
        <v>22</v>
      </c>
      <c r="D164" s="36" t="s">
        <v>23</v>
      </c>
      <c r="E164" s="37"/>
      <c r="F164" s="30"/>
    </row>
    <row r="165" spans="1:8" ht="48">
      <c r="A165" s="38" t="s">
        <v>24</v>
      </c>
      <c r="B165" s="17" t="s">
        <v>194</v>
      </c>
      <c r="C165" s="39">
        <v>593</v>
      </c>
      <c r="D165" s="40">
        <v>4</v>
      </c>
      <c r="E165" s="41">
        <v>597</v>
      </c>
      <c r="F165" s="30"/>
      <c r="G165" s="41">
        <v>597</v>
      </c>
      <c r="H165" s="39">
        <v>593</v>
      </c>
    </row>
    <row r="166" spans="1:8" ht="60">
      <c r="A166" s="42"/>
      <c r="B166" s="42" t="s">
        <v>25</v>
      </c>
      <c r="C166" s="43">
        <v>71</v>
      </c>
      <c r="D166" s="44">
        <v>0</v>
      </c>
      <c r="E166" s="45">
        <v>71</v>
      </c>
      <c r="F166" s="30"/>
      <c r="G166" s="29">
        <f>SUM(E166:E174)</f>
        <v>516</v>
      </c>
      <c r="H166" s="29">
        <f>SUM(C166:C174)</f>
        <v>515</v>
      </c>
    </row>
    <row r="167" spans="1:8" ht="60">
      <c r="A167" s="42"/>
      <c r="B167" s="42" t="s">
        <v>26</v>
      </c>
      <c r="C167" s="43">
        <v>81</v>
      </c>
      <c r="D167" s="44">
        <v>0</v>
      </c>
      <c r="E167" s="45">
        <v>81</v>
      </c>
      <c r="F167" s="30"/>
    </row>
    <row r="168" spans="1:8" ht="60">
      <c r="A168" s="42"/>
      <c r="B168" s="42" t="s">
        <v>27</v>
      </c>
      <c r="C168" s="43">
        <v>35</v>
      </c>
      <c r="D168" s="44">
        <v>0</v>
      </c>
      <c r="E168" s="45">
        <v>35</v>
      </c>
      <c r="F168" s="30"/>
    </row>
    <row r="169" spans="1:8" ht="48">
      <c r="A169" s="42"/>
      <c r="B169" s="42" t="s">
        <v>28</v>
      </c>
      <c r="C169" s="43">
        <v>44</v>
      </c>
      <c r="D169" s="44">
        <v>0</v>
      </c>
      <c r="E169" s="45">
        <v>44</v>
      </c>
      <c r="F169" s="30"/>
    </row>
    <row r="170" spans="1:8" ht="48">
      <c r="A170" s="42"/>
      <c r="B170" s="42" t="s">
        <v>29</v>
      </c>
      <c r="C170" s="43">
        <v>14</v>
      </c>
      <c r="D170" s="44">
        <v>0</v>
      </c>
      <c r="E170" s="45">
        <v>14</v>
      </c>
      <c r="F170" s="30"/>
    </row>
    <row r="171" spans="1:8" ht="60">
      <c r="A171" s="42"/>
      <c r="B171" s="42" t="s">
        <v>30</v>
      </c>
      <c r="C171" s="43">
        <v>30</v>
      </c>
      <c r="D171" s="44">
        <v>0</v>
      </c>
      <c r="E171" s="45">
        <v>30</v>
      </c>
      <c r="F171" s="30"/>
    </row>
    <row r="172" spans="1:8" ht="48">
      <c r="A172" s="42"/>
      <c r="B172" s="42" t="s">
        <v>31</v>
      </c>
      <c r="C172" s="43">
        <v>116</v>
      </c>
      <c r="D172" s="44">
        <v>0</v>
      </c>
      <c r="E172" s="45">
        <v>116</v>
      </c>
      <c r="F172" s="30"/>
    </row>
    <row r="173" spans="1:8" ht="60">
      <c r="A173" s="42"/>
      <c r="B173" s="42" t="s">
        <v>32</v>
      </c>
      <c r="C173" s="43">
        <v>55</v>
      </c>
      <c r="D173" s="44">
        <v>0</v>
      </c>
      <c r="E173" s="45">
        <v>55</v>
      </c>
      <c r="F173" s="30"/>
    </row>
    <row r="174" spans="1:8" ht="60">
      <c r="A174" s="42"/>
      <c r="B174" s="42" t="s">
        <v>33</v>
      </c>
      <c r="C174" s="43">
        <v>69</v>
      </c>
      <c r="D174" s="44">
        <v>1</v>
      </c>
      <c r="E174" s="45">
        <v>70</v>
      </c>
      <c r="F174" s="30"/>
    </row>
    <row r="175" spans="1:8" ht="84">
      <c r="A175" s="42"/>
      <c r="B175" s="42" t="s">
        <v>34</v>
      </c>
      <c r="C175" s="43">
        <v>111</v>
      </c>
      <c r="D175" s="44">
        <v>0</v>
      </c>
      <c r="E175" s="45">
        <v>111</v>
      </c>
      <c r="F175" s="30"/>
      <c r="G175" s="29">
        <f>SUM(E175:E185)</f>
        <v>579</v>
      </c>
      <c r="H175" s="29">
        <f>SUM(C175:C185)</f>
        <v>579</v>
      </c>
    </row>
    <row r="176" spans="1:8" ht="72">
      <c r="A176" s="42"/>
      <c r="B176" s="42" t="s">
        <v>35</v>
      </c>
      <c r="C176" s="43">
        <v>23</v>
      </c>
      <c r="D176" s="44">
        <v>0</v>
      </c>
      <c r="E176" s="45">
        <v>23</v>
      </c>
      <c r="F176" s="30"/>
    </row>
    <row r="177" spans="1:8" ht="72">
      <c r="A177" s="42"/>
      <c r="B177" s="42" t="s">
        <v>36</v>
      </c>
      <c r="C177" s="43">
        <v>2</v>
      </c>
      <c r="D177" s="44">
        <v>0</v>
      </c>
      <c r="E177" s="45">
        <v>2</v>
      </c>
      <c r="F177" s="30"/>
    </row>
    <row r="178" spans="1:8" ht="72">
      <c r="A178" s="42"/>
      <c r="B178" s="42" t="s">
        <v>37</v>
      </c>
      <c r="C178" s="43">
        <v>103</v>
      </c>
      <c r="D178" s="44">
        <v>0</v>
      </c>
      <c r="E178" s="45">
        <v>103</v>
      </c>
      <c r="F178" s="30"/>
    </row>
    <row r="179" spans="1:8" ht="84">
      <c r="A179" s="42"/>
      <c r="B179" s="42" t="s">
        <v>38</v>
      </c>
      <c r="C179" s="43">
        <v>77</v>
      </c>
      <c r="D179" s="44">
        <v>0</v>
      </c>
      <c r="E179" s="45">
        <v>77</v>
      </c>
      <c r="F179" s="30"/>
    </row>
    <row r="180" spans="1:8" ht="84">
      <c r="A180" s="42"/>
      <c r="B180" s="42" t="s">
        <v>39</v>
      </c>
      <c r="C180" s="43">
        <v>44</v>
      </c>
      <c r="D180" s="44">
        <v>0</v>
      </c>
      <c r="E180" s="45">
        <v>44</v>
      </c>
      <c r="F180" s="30"/>
    </row>
    <row r="181" spans="1:8" ht="72">
      <c r="A181" s="42"/>
      <c r="B181" s="42" t="s">
        <v>40</v>
      </c>
      <c r="C181" s="43">
        <v>9</v>
      </c>
      <c r="D181" s="44">
        <v>0</v>
      </c>
      <c r="E181" s="45">
        <v>9</v>
      </c>
      <c r="F181" s="30"/>
    </row>
    <row r="182" spans="1:8" ht="72">
      <c r="A182" s="42"/>
      <c r="B182" s="42" t="s">
        <v>41</v>
      </c>
      <c r="C182" s="43">
        <v>25</v>
      </c>
      <c r="D182" s="44">
        <v>0</v>
      </c>
      <c r="E182" s="45">
        <v>25</v>
      </c>
      <c r="F182" s="30"/>
    </row>
    <row r="183" spans="1:8" ht="84">
      <c r="A183" s="42"/>
      <c r="B183" s="42" t="s">
        <v>42</v>
      </c>
      <c r="C183" s="43">
        <v>111</v>
      </c>
      <c r="D183" s="44">
        <v>0</v>
      </c>
      <c r="E183" s="45">
        <v>111</v>
      </c>
      <c r="F183" s="30"/>
    </row>
    <row r="184" spans="1:8" ht="72">
      <c r="A184" s="42"/>
      <c r="B184" s="42" t="s">
        <v>43</v>
      </c>
      <c r="C184" s="43">
        <v>5</v>
      </c>
      <c r="D184" s="44">
        <v>0</v>
      </c>
      <c r="E184" s="45">
        <v>5</v>
      </c>
      <c r="F184" s="30"/>
    </row>
    <row r="185" spans="1:8" ht="84">
      <c r="A185" s="42"/>
      <c r="B185" s="42" t="s">
        <v>44</v>
      </c>
      <c r="C185" s="43">
        <v>69</v>
      </c>
      <c r="D185" s="44">
        <v>0</v>
      </c>
      <c r="E185" s="45">
        <v>69</v>
      </c>
      <c r="F185" s="30"/>
    </row>
    <row r="186" spans="1:8">
      <c r="A186" s="46" t="s">
        <v>21</v>
      </c>
      <c r="B186" s="46"/>
      <c r="C186" s="47">
        <v>1687</v>
      </c>
      <c r="D186" s="48">
        <v>5</v>
      </c>
      <c r="E186" s="49">
        <v>1692</v>
      </c>
      <c r="F186" s="30"/>
    </row>
    <row r="188" spans="1:8" ht="44.45" customHeight="1">
      <c r="A188" s="78" t="s">
        <v>92</v>
      </c>
      <c r="B188" s="78"/>
      <c r="C188" s="78"/>
      <c r="D188" s="78"/>
      <c r="E188" s="78"/>
      <c r="F188" s="30"/>
    </row>
    <row r="189" spans="1:8">
      <c r="A189" s="31" t="s">
        <v>19</v>
      </c>
      <c r="B189" s="30"/>
      <c r="C189" s="30"/>
      <c r="D189" s="30"/>
      <c r="E189" s="30"/>
      <c r="F189" s="30"/>
    </row>
    <row r="190" spans="1:8">
      <c r="A190" s="32" t="s">
        <v>17</v>
      </c>
      <c r="B190" s="32"/>
      <c r="C190" s="76" t="s">
        <v>93</v>
      </c>
      <c r="D190" s="77"/>
      <c r="E190" s="33" t="s">
        <v>21</v>
      </c>
      <c r="F190" s="30"/>
    </row>
    <row r="191" spans="1:8">
      <c r="A191" s="34"/>
      <c r="B191" s="34"/>
      <c r="C191" s="35" t="s">
        <v>22</v>
      </c>
      <c r="D191" s="36" t="s">
        <v>23</v>
      </c>
      <c r="E191" s="37"/>
      <c r="F191" s="30"/>
    </row>
    <row r="192" spans="1:8" ht="48">
      <c r="A192" s="38" t="s">
        <v>24</v>
      </c>
      <c r="B192" s="17" t="s">
        <v>194</v>
      </c>
      <c r="C192" s="39">
        <v>618</v>
      </c>
      <c r="D192" s="40">
        <v>5</v>
      </c>
      <c r="E192" s="41">
        <v>623</v>
      </c>
      <c r="F192" s="30"/>
      <c r="G192" s="41">
        <v>623</v>
      </c>
      <c r="H192" s="39">
        <v>618</v>
      </c>
    </row>
    <row r="193" spans="1:8" ht="60">
      <c r="A193" s="42"/>
      <c r="B193" s="42" t="s">
        <v>25</v>
      </c>
      <c r="C193" s="43">
        <v>88</v>
      </c>
      <c r="D193" s="44">
        <v>2</v>
      </c>
      <c r="E193" s="45">
        <v>90</v>
      </c>
      <c r="F193" s="30"/>
      <c r="G193" s="29">
        <f>SUM(E193:E201)</f>
        <v>625</v>
      </c>
      <c r="H193" s="29">
        <f>SUM(C193:C201)</f>
        <v>611</v>
      </c>
    </row>
    <row r="194" spans="1:8" ht="60">
      <c r="A194" s="42"/>
      <c r="B194" s="42" t="s">
        <v>26</v>
      </c>
      <c r="C194" s="43">
        <v>95</v>
      </c>
      <c r="D194" s="44">
        <v>0</v>
      </c>
      <c r="E194" s="45">
        <v>95</v>
      </c>
      <c r="F194" s="30"/>
    </row>
    <row r="195" spans="1:8" ht="60">
      <c r="A195" s="42"/>
      <c r="B195" s="42" t="s">
        <v>27</v>
      </c>
      <c r="C195" s="43">
        <v>50</v>
      </c>
      <c r="D195" s="44">
        <v>0</v>
      </c>
      <c r="E195" s="45">
        <v>50</v>
      </c>
      <c r="F195" s="30"/>
    </row>
    <row r="196" spans="1:8" ht="48">
      <c r="A196" s="42"/>
      <c r="B196" s="42" t="s">
        <v>28</v>
      </c>
      <c r="C196" s="43">
        <v>54</v>
      </c>
      <c r="D196" s="44">
        <v>7</v>
      </c>
      <c r="E196" s="45">
        <v>61</v>
      </c>
      <c r="F196" s="30"/>
    </row>
    <row r="197" spans="1:8" ht="48">
      <c r="A197" s="42"/>
      <c r="B197" s="42" t="s">
        <v>29</v>
      </c>
      <c r="C197" s="43">
        <v>16</v>
      </c>
      <c r="D197" s="44">
        <v>0</v>
      </c>
      <c r="E197" s="45">
        <v>16</v>
      </c>
      <c r="F197" s="30"/>
    </row>
    <row r="198" spans="1:8" ht="60">
      <c r="A198" s="42"/>
      <c r="B198" s="42" t="s">
        <v>30</v>
      </c>
      <c r="C198" s="43">
        <v>41</v>
      </c>
      <c r="D198" s="44">
        <v>1</v>
      </c>
      <c r="E198" s="45">
        <v>42</v>
      </c>
      <c r="F198" s="30"/>
    </row>
    <row r="199" spans="1:8" ht="48">
      <c r="A199" s="42"/>
      <c r="B199" s="42" t="s">
        <v>31</v>
      </c>
      <c r="C199" s="43">
        <v>126</v>
      </c>
      <c r="D199" s="44">
        <v>0</v>
      </c>
      <c r="E199" s="45">
        <v>126</v>
      </c>
      <c r="F199" s="30"/>
    </row>
    <row r="200" spans="1:8" ht="60">
      <c r="A200" s="42"/>
      <c r="B200" s="42" t="s">
        <v>32</v>
      </c>
      <c r="C200" s="43">
        <v>55</v>
      </c>
      <c r="D200" s="44">
        <v>1</v>
      </c>
      <c r="E200" s="45">
        <v>56</v>
      </c>
      <c r="F200" s="30"/>
    </row>
    <row r="201" spans="1:8" ht="60">
      <c r="A201" s="42"/>
      <c r="B201" s="42" t="s">
        <v>33</v>
      </c>
      <c r="C201" s="43">
        <v>86</v>
      </c>
      <c r="D201" s="44">
        <v>3</v>
      </c>
      <c r="E201" s="45">
        <v>89</v>
      </c>
      <c r="F201" s="30"/>
    </row>
    <row r="202" spans="1:8" ht="84">
      <c r="A202" s="42"/>
      <c r="B202" s="42" t="s">
        <v>34</v>
      </c>
      <c r="C202" s="43">
        <v>124</v>
      </c>
      <c r="D202" s="44">
        <v>1</v>
      </c>
      <c r="E202" s="45">
        <v>125</v>
      </c>
      <c r="F202" s="30"/>
      <c r="G202" s="29">
        <f>SUM(E202:E212)</f>
        <v>627</v>
      </c>
      <c r="H202" s="29">
        <f>SUM(C202:C212)</f>
        <v>622</v>
      </c>
    </row>
    <row r="203" spans="1:8" ht="72">
      <c r="A203" s="42"/>
      <c r="B203" s="42" t="s">
        <v>35</v>
      </c>
      <c r="C203" s="43">
        <v>27</v>
      </c>
      <c r="D203" s="44">
        <v>0</v>
      </c>
      <c r="E203" s="45">
        <v>27</v>
      </c>
      <c r="F203" s="30"/>
    </row>
    <row r="204" spans="1:8" ht="72">
      <c r="A204" s="42"/>
      <c r="B204" s="42" t="s">
        <v>36</v>
      </c>
      <c r="C204" s="43">
        <v>2</v>
      </c>
      <c r="D204" s="44">
        <v>0</v>
      </c>
      <c r="E204" s="45">
        <v>2</v>
      </c>
      <c r="F204" s="30"/>
    </row>
    <row r="205" spans="1:8" ht="72">
      <c r="A205" s="42"/>
      <c r="B205" s="42" t="s">
        <v>37</v>
      </c>
      <c r="C205" s="43">
        <v>104</v>
      </c>
      <c r="D205" s="44">
        <v>2</v>
      </c>
      <c r="E205" s="45">
        <v>106</v>
      </c>
      <c r="F205" s="30"/>
    </row>
    <row r="206" spans="1:8" ht="84">
      <c r="A206" s="42"/>
      <c r="B206" s="42" t="s">
        <v>38</v>
      </c>
      <c r="C206" s="43">
        <v>78</v>
      </c>
      <c r="D206" s="44">
        <v>0</v>
      </c>
      <c r="E206" s="45">
        <v>78</v>
      </c>
      <c r="F206" s="30"/>
    </row>
    <row r="207" spans="1:8" ht="84">
      <c r="A207" s="42"/>
      <c r="B207" s="42" t="s">
        <v>39</v>
      </c>
      <c r="C207" s="43">
        <v>43</v>
      </c>
      <c r="D207" s="44">
        <v>1</v>
      </c>
      <c r="E207" s="45">
        <v>44</v>
      </c>
      <c r="F207" s="30"/>
    </row>
    <row r="208" spans="1:8" ht="72">
      <c r="A208" s="42"/>
      <c r="B208" s="42" t="s">
        <v>40</v>
      </c>
      <c r="C208" s="43">
        <v>18</v>
      </c>
      <c r="D208" s="44">
        <v>0</v>
      </c>
      <c r="E208" s="45">
        <v>18</v>
      </c>
      <c r="F208" s="30"/>
    </row>
    <row r="209" spans="1:8" ht="72">
      <c r="A209" s="42"/>
      <c r="B209" s="42" t="s">
        <v>41</v>
      </c>
      <c r="C209" s="43">
        <v>26</v>
      </c>
      <c r="D209" s="44">
        <v>0</v>
      </c>
      <c r="E209" s="45">
        <v>26</v>
      </c>
      <c r="F209" s="30"/>
    </row>
    <row r="210" spans="1:8" ht="84">
      <c r="A210" s="42"/>
      <c r="B210" s="42" t="s">
        <v>42</v>
      </c>
      <c r="C210" s="43">
        <v>120</v>
      </c>
      <c r="D210" s="44">
        <v>1</v>
      </c>
      <c r="E210" s="45">
        <v>121</v>
      </c>
      <c r="F210" s="30"/>
    </row>
    <row r="211" spans="1:8" ht="72">
      <c r="A211" s="42"/>
      <c r="B211" s="42" t="s">
        <v>43</v>
      </c>
      <c r="C211" s="43">
        <v>5</v>
      </c>
      <c r="D211" s="44">
        <v>0</v>
      </c>
      <c r="E211" s="45">
        <v>5</v>
      </c>
      <c r="F211" s="30"/>
    </row>
    <row r="212" spans="1:8" ht="84">
      <c r="A212" s="42"/>
      <c r="B212" s="42" t="s">
        <v>44</v>
      </c>
      <c r="C212" s="43">
        <v>75</v>
      </c>
      <c r="D212" s="44">
        <v>0</v>
      </c>
      <c r="E212" s="45">
        <v>75</v>
      </c>
      <c r="F212" s="30"/>
    </row>
    <row r="213" spans="1:8">
      <c r="A213" s="46" t="s">
        <v>21</v>
      </c>
      <c r="B213" s="46"/>
      <c r="C213" s="47">
        <v>1851</v>
      </c>
      <c r="D213" s="48">
        <v>24</v>
      </c>
      <c r="E213" s="49">
        <v>1875</v>
      </c>
      <c r="F213" s="30"/>
    </row>
    <row r="215" spans="1:8" ht="59.45" customHeight="1">
      <c r="A215" s="78" t="s">
        <v>97</v>
      </c>
      <c r="B215" s="78"/>
      <c r="C215" s="78"/>
      <c r="D215" s="78"/>
      <c r="E215" s="78"/>
      <c r="F215" s="30"/>
    </row>
    <row r="216" spans="1:8">
      <c r="A216" s="31" t="s">
        <v>19</v>
      </c>
      <c r="B216" s="30"/>
      <c r="C216" s="30"/>
      <c r="D216" s="30"/>
      <c r="E216" s="30"/>
      <c r="F216" s="30"/>
    </row>
    <row r="217" spans="1:8">
      <c r="A217" s="32" t="s">
        <v>17</v>
      </c>
      <c r="B217" s="32"/>
      <c r="C217" s="76" t="s">
        <v>98</v>
      </c>
      <c r="D217" s="77"/>
      <c r="E217" s="33" t="s">
        <v>21</v>
      </c>
      <c r="F217" s="30"/>
    </row>
    <row r="218" spans="1:8">
      <c r="A218" s="34"/>
      <c r="B218" s="34"/>
      <c r="C218" s="35" t="s">
        <v>22</v>
      </c>
      <c r="D218" s="36" t="s">
        <v>23</v>
      </c>
      <c r="E218" s="37"/>
      <c r="F218" s="30"/>
    </row>
    <row r="219" spans="1:8" ht="48">
      <c r="A219" s="38" t="s">
        <v>24</v>
      </c>
      <c r="B219" s="17" t="s">
        <v>194</v>
      </c>
      <c r="C219" s="39">
        <v>620</v>
      </c>
      <c r="D219" s="40">
        <v>3</v>
      </c>
      <c r="E219" s="41">
        <v>623</v>
      </c>
      <c r="F219" s="30"/>
      <c r="G219" s="41">
        <v>623</v>
      </c>
      <c r="H219" s="39">
        <v>620</v>
      </c>
    </row>
    <row r="220" spans="1:8" ht="60">
      <c r="A220" s="42"/>
      <c r="B220" s="42" t="s">
        <v>25</v>
      </c>
      <c r="C220" s="43">
        <v>89</v>
      </c>
      <c r="D220" s="44">
        <v>1</v>
      </c>
      <c r="E220" s="45">
        <v>90</v>
      </c>
      <c r="F220" s="30"/>
      <c r="G220" s="29">
        <f>SUM(E220:E228)</f>
        <v>625</v>
      </c>
      <c r="H220" s="29">
        <f>SUM(C220:C228)</f>
        <v>613</v>
      </c>
    </row>
    <row r="221" spans="1:8" ht="60">
      <c r="A221" s="42"/>
      <c r="B221" s="42" t="s">
        <v>26</v>
      </c>
      <c r="C221" s="43">
        <v>95</v>
      </c>
      <c r="D221" s="44">
        <v>0</v>
      </c>
      <c r="E221" s="45">
        <v>95</v>
      </c>
      <c r="F221" s="30"/>
    </row>
    <row r="222" spans="1:8" ht="60">
      <c r="A222" s="42"/>
      <c r="B222" s="42" t="s">
        <v>27</v>
      </c>
      <c r="C222" s="43">
        <v>49</v>
      </c>
      <c r="D222" s="44">
        <v>1</v>
      </c>
      <c r="E222" s="45">
        <v>50</v>
      </c>
      <c r="F222" s="30"/>
    </row>
    <row r="223" spans="1:8" ht="48">
      <c r="A223" s="42"/>
      <c r="B223" s="42" t="s">
        <v>28</v>
      </c>
      <c r="C223" s="43">
        <v>57</v>
      </c>
      <c r="D223" s="44">
        <v>4</v>
      </c>
      <c r="E223" s="45">
        <v>61</v>
      </c>
      <c r="F223" s="30"/>
    </row>
    <row r="224" spans="1:8" ht="48">
      <c r="A224" s="42"/>
      <c r="B224" s="42" t="s">
        <v>29</v>
      </c>
      <c r="C224" s="43">
        <v>16</v>
      </c>
      <c r="D224" s="44">
        <v>0</v>
      </c>
      <c r="E224" s="45">
        <v>16</v>
      </c>
      <c r="F224" s="30"/>
    </row>
    <row r="225" spans="1:8" ht="60">
      <c r="A225" s="42"/>
      <c r="B225" s="42" t="s">
        <v>30</v>
      </c>
      <c r="C225" s="43">
        <v>40</v>
      </c>
      <c r="D225" s="44">
        <v>2</v>
      </c>
      <c r="E225" s="45">
        <v>42</v>
      </c>
      <c r="F225" s="30"/>
    </row>
    <row r="226" spans="1:8" ht="48">
      <c r="A226" s="42"/>
      <c r="B226" s="42" t="s">
        <v>31</v>
      </c>
      <c r="C226" s="43">
        <v>126</v>
      </c>
      <c r="D226" s="44">
        <v>0</v>
      </c>
      <c r="E226" s="45">
        <v>126</v>
      </c>
      <c r="F226" s="30"/>
    </row>
    <row r="227" spans="1:8" ht="60">
      <c r="A227" s="42"/>
      <c r="B227" s="42" t="s">
        <v>32</v>
      </c>
      <c r="C227" s="43">
        <v>55</v>
      </c>
      <c r="D227" s="44">
        <v>1</v>
      </c>
      <c r="E227" s="45">
        <v>56</v>
      </c>
      <c r="F227" s="30"/>
    </row>
    <row r="228" spans="1:8" ht="60">
      <c r="A228" s="42"/>
      <c r="B228" s="42" t="s">
        <v>33</v>
      </c>
      <c r="C228" s="43">
        <v>86</v>
      </c>
      <c r="D228" s="44">
        <v>3</v>
      </c>
      <c r="E228" s="45">
        <v>89</v>
      </c>
      <c r="F228" s="30"/>
    </row>
    <row r="229" spans="1:8" ht="84">
      <c r="A229" s="42"/>
      <c r="B229" s="42" t="s">
        <v>34</v>
      </c>
      <c r="C229" s="43">
        <v>125</v>
      </c>
      <c r="D229" s="44">
        <v>0</v>
      </c>
      <c r="E229" s="45">
        <v>125</v>
      </c>
      <c r="F229" s="30"/>
      <c r="G229" s="29">
        <f>SUM(E229:E239)</f>
        <v>627</v>
      </c>
      <c r="H229" s="29">
        <f>SUM(C229:C239)</f>
        <v>626</v>
      </c>
    </row>
    <row r="230" spans="1:8" ht="72">
      <c r="A230" s="42"/>
      <c r="B230" s="42" t="s">
        <v>35</v>
      </c>
      <c r="C230" s="43">
        <v>27</v>
      </c>
      <c r="D230" s="44">
        <v>0</v>
      </c>
      <c r="E230" s="45">
        <v>27</v>
      </c>
      <c r="F230" s="30"/>
    </row>
    <row r="231" spans="1:8" ht="72">
      <c r="A231" s="42"/>
      <c r="B231" s="42" t="s">
        <v>36</v>
      </c>
      <c r="C231" s="43">
        <v>2</v>
      </c>
      <c r="D231" s="44">
        <v>0</v>
      </c>
      <c r="E231" s="45">
        <v>2</v>
      </c>
      <c r="F231" s="30"/>
    </row>
    <row r="232" spans="1:8" ht="72">
      <c r="A232" s="42"/>
      <c r="B232" s="42" t="s">
        <v>37</v>
      </c>
      <c r="C232" s="43">
        <v>106</v>
      </c>
      <c r="D232" s="44">
        <v>0</v>
      </c>
      <c r="E232" s="45">
        <v>106</v>
      </c>
      <c r="F232" s="30"/>
    </row>
    <row r="233" spans="1:8" ht="84">
      <c r="A233" s="42"/>
      <c r="B233" s="42" t="s">
        <v>38</v>
      </c>
      <c r="C233" s="43">
        <v>78</v>
      </c>
      <c r="D233" s="44">
        <v>0</v>
      </c>
      <c r="E233" s="45">
        <v>78</v>
      </c>
      <c r="F233" s="30"/>
    </row>
    <row r="234" spans="1:8" ht="84">
      <c r="A234" s="42"/>
      <c r="B234" s="42" t="s">
        <v>39</v>
      </c>
      <c r="C234" s="43">
        <v>44</v>
      </c>
      <c r="D234" s="44">
        <v>0</v>
      </c>
      <c r="E234" s="45">
        <v>44</v>
      </c>
      <c r="F234" s="30"/>
    </row>
    <row r="235" spans="1:8" ht="72">
      <c r="A235" s="42"/>
      <c r="B235" s="42" t="s">
        <v>40</v>
      </c>
      <c r="C235" s="43">
        <v>18</v>
      </c>
      <c r="D235" s="44">
        <v>0</v>
      </c>
      <c r="E235" s="45">
        <v>18</v>
      </c>
      <c r="F235" s="30"/>
    </row>
    <row r="236" spans="1:8" ht="72">
      <c r="A236" s="42"/>
      <c r="B236" s="42" t="s">
        <v>41</v>
      </c>
      <c r="C236" s="43">
        <v>26</v>
      </c>
      <c r="D236" s="44">
        <v>0</v>
      </c>
      <c r="E236" s="45">
        <v>26</v>
      </c>
      <c r="F236" s="30"/>
    </row>
    <row r="237" spans="1:8" ht="84">
      <c r="A237" s="42"/>
      <c r="B237" s="42" t="s">
        <v>42</v>
      </c>
      <c r="C237" s="43">
        <v>120</v>
      </c>
      <c r="D237" s="44">
        <v>1</v>
      </c>
      <c r="E237" s="45">
        <v>121</v>
      </c>
      <c r="F237" s="30"/>
    </row>
    <row r="238" spans="1:8" ht="72">
      <c r="A238" s="42"/>
      <c r="B238" s="42" t="s">
        <v>43</v>
      </c>
      <c r="C238" s="43">
        <v>5</v>
      </c>
      <c r="D238" s="44">
        <v>0</v>
      </c>
      <c r="E238" s="45">
        <v>5</v>
      </c>
      <c r="F238" s="30"/>
    </row>
    <row r="239" spans="1:8" ht="84">
      <c r="A239" s="42"/>
      <c r="B239" s="42" t="s">
        <v>44</v>
      </c>
      <c r="C239" s="43">
        <v>75</v>
      </c>
      <c r="D239" s="44">
        <v>0</v>
      </c>
      <c r="E239" s="45">
        <v>75</v>
      </c>
      <c r="F239" s="30"/>
    </row>
    <row r="240" spans="1:8">
      <c r="A240" s="46" t="s">
        <v>21</v>
      </c>
      <c r="B240" s="46"/>
      <c r="C240" s="47">
        <v>1859</v>
      </c>
      <c r="D240" s="48">
        <v>16</v>
      </c>
      <c r="E240" s="49">
        <v>1875</v>
      </c>
      <c r="F240" s="30"/>
    </row>
    <row r="242" spans="1:8" ht="32.450000000000003" customHeight="1">
      <c r="A242" s="79" t="s">
        <v>101</v>
      </c>
      <c r="B242" s="79"/>
      <c r="C242" s="79"/>
      <c r="D242" s="79"/>
      <c r="E242" s="79"/>
      <c r="F242" s="9"/>
    </row>
    <row r="243" spans="1:8">
      <c r="A243" s="10" t="s">
        <v>19</v>
      </c>
      <c r="B243" s="9"/>
      <c r="C243" s="9"/>
      <c r="D243" s="9"/>
      <c r="E243" s="9"/>
      <c r="F243" s="9"/>
    </row>
    <row r="244" spans="1:8">
      <c r="A244" s="11" t="s">
        <v>17</v>
      </c>
      <c r="B244" s="11"/>
      <c r="C244" s="80" t="s">
        <v>102</v>
      </c>
      <c r="D244" s="81"/>
      <c r="E244" s="12" t="s">
        <v>21</v>
      </c>
      <c r="F244" s="9"/>
    </row>
    <row r="245" spans="1:8">
      <c r="A245" s="13"/>
      <c r="B245" s="13"/>
      <c r="C245" s="14" t="s">
        <v>22</v>
      </c>
      <c r="D245" s="15" t="s">
        <v>23</v>
      </c>
      <c r="E245" s="16"/>
      <c r="F245" s="9"/>
    </row>
    <row r="246" spans="1:8" ht="48">
      <c r="A246" s="17" t="s">
        <v>24</v>
      </c>
      <c r="B246" s="17" t="s">
        <v>194</v>
      </c>
      <c r="C246" s="18">
        <v>620</v>
      </c>
      <c r="D246" s="19">
        <v>3</v>
      </c>
      <c r="E246" s="20">
        <v>623</v>
      </c>
      <c r="F246" s="9"/>
      <c r="G246" s="20">
        <v>623</v>
      </c>
      <c r="H246" s="18">
        <v>620</v>
      </c>
    </row>
    <row r="247" spans="1:8" ht="60">
      <c r="A247" s="21"/>
      <c r="B247" s="21" t="s">
        <v>25</v>
      </c>
      <c r="C247" s="22">
        <v>88</v>
      </c>
      <c r="D247" s="23">
        <v>2</v>
      </c>
      <c r="E247" s="24">
        <v>90</v>
      </c>
      <c r="F247" s="9"/>
      <c r="G247" s="29">
        <f>SUM(E247:E255)</f>
        <v>625</v>
      </c>
      <c r="H247" s="29">
        <f>SUM(C247:C255)</f>
        <v>611</v>
      </c>
    </row>
    <row r="248" spans="1:8" ht="60">
      <c r="A248" s="21"/>
      <c r="B248" s="21" t="s">
        <v>26</v>
      </c>
      <c r="C248" s="22">
        <v>95</v>
      </c>
      <c r="D248" s="23">
        <v>0</v>
      </c>
      <c r="E248" s="24">
        <v>95</v>
      </c>
      <c r="F248" s="9"/>
    </row>
    <row r="249" spans="1:8" ht="60">
      <c r="A249" s="21"/>
      <c r="B249" s="21" t="s">
        <v>27</v>
      </c>
      <c r="C249" s="22">
        <v>50</v>
      </c>
      <c r="D249" s="23">
        <v>0</v>
      </c>
      <c r="E249" s="24">
        <v>50</v>
      </c>
      <c r="F249" s="9"/>
    </row>
    <row r="250" spans="1:8" ht="48">
      <c r="A250" s="21"/>
      <c r="B250" s="21" t="s">
        <v>28</v>
      </c>
      <c r="C250" s="22">
        <v>55</v>
      </c>
      <c r="D250" s="23">
        <v>6</v>
      </c>
      <c r="E250" s="24">
        <v>61</v>
      </c>
      <c r="F250" s="9"/>
    </row>
    <row r="251" spans="1:8" ht="48">
      <c r="A251" s="21"/>
      <c r="B251" s="21" t="s">
        <v>29</v>
      </c>
      <c r="C251" s="22">
        <v>16</v>
      </c>
      <c r="D251" s="23">
        <v>0</v>
      </c>
      <c r="E251" s="24">
        <v>16</v>
      </c>
      <c r="F251" s="9"/>
    </row>
    <row r="252" spans="1:8" ht="60">
      <c r="A252" s="21"/>
      <c r="B252" s="21" t="s">
        <v>30</v>
      </c>
      <c r="C252" s="22">
        <v>41</v>
      </c>
      <c r="D252" s="23">
        <v>1</v>
      </c>
      <c r="E252" s="24">
        <v>42</v>
      </c>
      <c r="F252" s="9"/>
    </row>
    <row r="253" spans="1:8" ht="48">
      <c r="A253" s="21"/>
      <c r="B253" s="21" t="s">
        <v>31</v>
      </c>
      <c r="C253" s="22">
        <v>126</v>
      </c>
      <c r="D253" s="23">
        <v>0</v>
      </c>
      <c r="E253" s="24">
        <v>126</v>
      </c>
      <c r="F253" s="9"/>
    </row>
    <row r="254" spans="1:8" ht="60">
      <c r="A254" s="21"/>
      <c r="B254" s="21" t="s">
        <v>32</v>
      </c>
      <c r="C254" s="22">
        <v>55</v>
      </c>
      <c r="D254" s="23">
        <v>1</v>
      </c>
      <c r="E254" s="24">
        <v>56</v>
      </c>
      <c r="F254" s="9"/>
    </row>
    <row r="255" spans="1:8" ht="60">
      <c r="A255" s="21"/>
      <c r="B255" s="21" t="s">
        <v>33</v>
      </c>
      <c r="C255" s="22">
        <v>85</v>
      </c>
      <c r="D255" s="23">
        <v>4</v>
      </c>
      <c r="E255" s="24">
        <v>89</v>
      </c>
      <c r="F255" s="9"/>
    </row>
    <row r="256" spans="1:8" ht="84">
      <c r="A256" s="21"/>
      <c r="B256" s="21" t="s">
        <v>34</v>
      </c>
      <c r="C256" s="22">
        <v>125</v>
      </c>
      <c r="D256" s="23">
        <v>0</v>
      </c>
      <c r="E256" s="24">
        <v>125</v>
      </c>
      <c r="F256" s="9"/>
      <c r="G256" s="29">
        <f>SUM(E256:E266)</f>
        <v>627</v>
      </c>
      <c r="H256" s="29">
        <f>SUM(C256:C266)</f>
        <v>626</v>
      </c>
    </row>
    <row r="257" spans="1:6" ht="72">
      <c r="A257" s="21"/>
      <c r="B257" s="21" t="s">
        <v>35</v>
      </c>
      <c r="C257" s="22">
        <v>27</v>
      </c>
      <c r="D257" s="23">
        <v>0</v>
      </c>
      <c r="E257" s="24">
        <v>27</v>
      </c>
      <c r="F257" s="9"/>
    </row>
    <row r="258" spans="1:6" ht="72">
      <c r="A258" s="21"/>
      <c r="B258" s="21" t="s">
        <v>36</v>
      </c>
      <c r="C258" s="22">
        <v>2</v>
      </c>
      <c r="D258" s="23">
        <v>0</v>
      </c>
      <c r="E258" s="24">
        <v>2</v>
      </c>
      <c r="F258" s="9"/>
    </row>
    <row r="259" spans="1:6" ht="72">
      <c r="A259" s="21"/>
      <c r="B259" s="21" t="s">
        <v>37</v>
      </c>
      <c r="C259" s="22">
        <v>106</v>
      </c>
      <c r="D259" s="23">
        <v>0</v>
      </c>
      <c r="E259" s="24">
        <v>106</v>
      </c>
      <c r="F259" s="9"/>
    </row>
    <row r="260" spans="1:6" ht="84">
      <c r="A260" s="21"/>
      <c r="B260" s="21" t="s">
        <v>38</v>
      </c>
      <c r="C260" s="22">
        <v>78</v>
      </c>
      <c r="D260" s="23">
        <v>0</v>
      </c>
      <c r="E260" s="24">
        <v>78</v>
      </c>
      <c r="F260" s="9"/>
    </row>
    <row r="261" spans="1:6" ht="84">
      <c r="A261" s="21"/>
      <c r="B261" s="21" t="s">
        <v>39</v>
      </c>
      <c r="C261" s="22">
        <v>44</v>
      </c>
      <c r="D261" s="23">
        <v>0</v>
      </c>
      <c r="E261" s="24">
        <v>44</v>
      </c>
      <c r="F261" s="9"/>
    </row>
    <row r="262" spans="1:6" ht="72">
      <c r="A262" s="21"/>
      <c r="B262" s="21" t="s">
        <v>40</v>
      </c>
      <c r="C262" s="22">
        <v>18</v>
      </c>
      <c r="D262" s="23">
        <v>0</v>
      </c>
      <c r="E262" s="24">
        <v>18</v>
      </c>
      <c r="F262" s="9"/>
    </row>
    <row r="263" spans="1:6" ht="72">
      <c r="A263" s="21"/>
      <c r="B263" s="21" t="s">
        <v>41</v>
      </c>
      <c r="C263" s="22">
        <v>26</v>
      </c>
      <c r="D263" s="23">
        <v>0</v>
      </c>
      <c r="E263" s="24">
        <v>26</v>
      </c>
      <c r="F263" s="9"/>
    </row>
    <row r="264" spans="1:6" ht="84">
      <c r="A264" s="21"/>
      <c r="B264" s="21" t="s">
        <v>42</v>
      </c>
      <c r="C264" s="22">
        <v>121</v>
      </c>
      <c r="D264" s="23">
        <v>0</v>
      </c>
      <c r="E264" s="24">
        <v>121</v>
      </c>
      <c r="F264" s="9"/>
    </row>
    <row r="265" spans="1:6" ht="72">
      <c r="A265" s="21"/>
      <c r="B265" s="21" t="s">
        <v>43</v>
      </c>
      <c r="C265" s="22">
        <v>5</v>
      </c>
      <c r="D265" s="23">
        <v>0</v>
      </c>
      <c r="E265" s="24">
        <v>5</v>
      </c>
      <c r="F265" s="9"/>
    </row>
    <row r="266" spans="1:6" ht="84">
      <c r="A266" s="21"/>
      <c r="B266" s="21" t="s">
        <v>44</v>
      </c>
      <c r="C266" s="22">
        <v>74</v>
      </c>
      <c r="D266" s="23">
        <v>1</v>
      </c>
      <c r="E266" s="24">
        <v>75</v>
      </c>
      <c r="F266" s="9"/>
    </row>
    <row r="267" spans="1:6">
      <c r="A267" s="25" t="s">
        <v>21</v>
      </c>
      <c r="B267" s="25"/>
      <c r="C267" s="26">
        <v>1857</v>
      </c>
      <c r="D267" s="27">
        <v>18</v>
      </c>
      <c r="E267" s="28">
        <v>1875</v>
      </c>
      <c r="F267" s="9"/>
    </row>
  </sheetData>
  <mergeCells count="20">
    <mergeCell ref="A1:E1"/>
    <mergeCell ref="C3:D3"/>
    <mergeCell ref="A28:E28"/>
    <mergeCell ref="C30:D30"/>
    <mergeCell ref="A55:E55"/>
    <mergeCell ref="C190:D190"/>
    <mergeCell ref="A215:E215"/>
    <mergeCell ref="C57:D57"/>
    <mergeCell ref="A242:E242"/>
    <mergeCell ref="C244:D244"/>
    <mergeCell ref="C217:D217"/>
    <mergeCell ref="A82:E82"/>
    <mergeCell ref="C84:D84"/>
    <mergeCell ref="A107:E107"/>
    <mergeCell ref="C109:D109"/>
    <mergeCell ref="A134:E134"/>
    <mergeCell ref="C136:D136"/>
    <mergeCell ref="A161:E161"/>
    <mergeCell ref="C163:D163"/>
    <mergeCell ref="A188:E18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баллов</vt:lpstr>
      <vt:lpstr>рейтинги</vt:lpstr>
      <vt:lpstr>результаты опроса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2022-09-23T13:07:26Z</dcterms:modified>
</cp:coreProperties>
</file>