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0.1.6\общие папки\org.otdel\РЕГИСТРАЦИЯ\# ПРОЕКТЫ_ДЕЛО\ПП-1809\"/>
    </mc:Choice>
  </mc:AlternateContent>
  <xr:revisionPtr revIDLastSave="0" documentId="8_{F01CB151-9913-43B0-B9F7-63780DFBAC88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Таблица 2" sheetId="1" r:id="rId1"/>
    <sheet name="Таблица 3" sheetId="2" r:id="rId2"/>
    <sheet name="Таблица 4" sheetId="8" r:id="rId3"/>
    <sheet name="Таблица 5" sheetId="9" r:id="rId4"/>
    <sheet name="Таблица 6" sheetId="10" r:id="rId5"/>
    <sheet name="Таблица 7" sheetId="11" r:id="rId6"/>
    <sheet name="Таблица 8" sheetId="7" r:id="rId7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3" i="1" l="1"/>
  <c r="F84" i="1"/>
  <c r="F78" i="1" s="1"/>
  <c r="G84" i="1"/>
  <c r="H84" i="1"/>
  <c r="G79" i="1"/>
  <c r="H79" i="1"/>
  <c r="I79" i="1"/>
  <c r="J79" i="1"/>
  <c r="F79" i="1"/>
  <c r="H63" i="1"/>
  <c r="G63" i="1"/>
  <c r="F63" i="1"/>
  <c r="J66" i="1"/>
  <c r="J73" i="1"/>
  <c r="I59" i="1"/>
  <c r="H10" i="1" l="1"/>
  <c r="G10" i="1"/>
  <c r="F10" i="1"/>
  <c r="J31" i="1"/>
  <c r="J24" i="1"/>
  <c r="J10" i="1"/>
  <c r="J45" i="1"/>
  <c r="J17" i="1"/>
  <c r="H129" i="1"/>
  <c r="I129" i="1"/>
  <c r="J129" i="1"/>
  <c r="J56" i="1"/>
  <c r="J84" i="1" s="1"/>
  <c r="I84" i="1"/>
  <c r="G56" i="1"/>
  <c r="G129" i="1" s="1"/>
  <c r="F56" i="1"/>
  <c r="F64" i="1"/>
  <c r="F129" i="1" l="1"/>
  <c r="J59" i="1"/>
  <c r="F122" i="1"/>
  <c r="I70" i="1"/>
  <c r="H70" i="1"/>
  <c r="G70" i="1"/>
  <c r="J67" i="1"/>
  <c r="J60" i="1" s="1"/>
  <c r="H21" i="1"/>
  <c r="G21" i="1"/>
  <c r="J18" i="1"/>
  <c r="E17" i="1"/>
  <c r="E45" i="1"/>
  <c r="J42" i="1"/>
  <c r="J29" i="1"/>
  <c r="E24" i="1"/>
  <c r="F119" i="1"/>
  <c r="G119" i="1"/>
  <c r="H119" i="1"/>
  <c r="I119" i="1"/>
  <c r="G118" i="1"/>
  <c r="H118" i="1"/>
  <c r="I118" i="1"/>
  <c r="F118" i="1"/>
  <c r="E39" i="1"/>
  <c r="J25" i="1"/>
  <c r="I132" i="1"/>
  <c r="I130" i="1" s="1"/>
  <c r="I126" i="1"/>
  <c r="I125" i="1"/>
  <c r="I124" i="1"/>
  <c r="I117" i="1"/>
  <c r="I94" i="1"/>
  <c r="I109" i="1" s="1"/>
  <c r="I71" i="1"/>
  <c r="I60" i="1"/>
  <c r="I81" i="1" s="1"/>
  <c r="I96" i="1" s="1"/>
  <c r="I111" i="1" s="1"/>
  <c r="I50" i="1"/>
  <c r="I43" i="1"/>
  <c r="I36" i="1"/>
  <c r="I29" i="1"/>
  <c r="I22" i="1"/>
  <c r="I8" i="1"/>
  <c r="E120" i="1"/>
  <c r="E121" i="1"/>
  <c r="E127" i="1"/>
  <c r="E128" i="1"/>
  <c r="E129" i="1"/>
  <c r="G126" i="1"/>
  <c r="H126" i="1"/>
  <c r="F126" i="1"/>
  <c r="F125" i="1"/>
  <c r="E131" i="1"/>
  <c r="E133" i="1"/>
  <c r="E134" i="1"/>
  <c r="E135" i="1"/>
  <c r="E136" i="1"/>
  <c r="G132" i="1"/>
  <c r="H132" i="1"/>
  <c r="F132" i="1"/>
  <c r="F124" i="1"/>
  <c r="G124" i="1"/>
  <c r="H124" i="1"/>
  <c r="J124" i="1"/>
  <c r="G125" i="1"/>
  <c r="H125" i="1"/>
  <c r="E112" i="1"/>
  <c r="E113" i="1"/>
  <c r="E97" i="1"/>
  <c r="E98" i="1"/>
  <c r="E82" i="1"/>
  <c r="E83" i="1"/>
  <c r="E79" i="1"/>
  <c r="E58" i="1"/>
  <c r="E61" i="1"/>
  <c r="E62" i="1"/>
  <c r="G60" i="1"/>
  <c r="G81" i="1" s="1"/>
  <c r="H60" i="1"/>
  <c r="H81" i="1" s="1"/>
  <c r="F60" i="1"/>
  <c r="F81" i="1" s="1"/>
  <c r="G59" i="1"/>
  <c r="H59" i="1"/>
  <c r="F59" i="1"/>
  <c r="F57" i="1" s="1"/>
  <c r="E65" i="1"/>
  <c r="E68" i="1"/>
  <c r="E69" i="1"/>
  <c r="E72" i="1"/>
  <c r="E74" i="1"/>
  <c r="E75" i="1"/>
  <c r="E76" i="1"/>
  <c r="E77" i="1"/>
  <c r="E73" i="1"/>
  <c r="E51" i="1"/>
  <c r="E54" i="1"/>
  <c r="E55" i="1"/>
  <c r="E56" i="1"/>
  <c r="E53" i="1"/>
  <c r="E44" i="1"/>
  <c r="E46" i="1"/>
  <c r="E47" i="1"/>
  <c r="E48" i="1"/>
  <c r="E49" i="1"/>
  <c r="E37" i="1"/>
  <c r="E38" i="1"/>
  <c r="E40" i="1"/>
  <c r="E41" i="1"/>
  <c r="E42" i="1"/>
  <c r="F15" i="1"/>
  <c r="E18" i="1"/>
  <c r="G8" i="1"/>
  <c r="H8" i="1"/>
  <c r="F8" i="1"/>
  <c r="E16" i="1"/>
  <c r="E19" i="1"/>
  <c r="E20" i="1"/>
  <c r="E30" i="1"/>
  <c r="E32" i="1"/>
  <c r="E33" i="1"/>
  <c r="E34" i="1"/>
  <c r="E35" i="1"/>
  <c r="E23" i="1"/>
  <c r="E26" i="1"/>
  <c r="E27" i="1"/>
  <c r="E28" i="1"/>
  <c r="E9" i="1"/>
  <c r="E11" i="1"/>
  <c r="E12" i="1"/>
  <c r="E13" i="1"/>
  <c r="E14" i="1"/>
  <c r="E10" i="1"/>
  <c r="G80" i="1" l="1"/>
  <c r="G78" i="1" s="1"/>
  <c r="G64" i="1"/>
  <c r="H64" i="1"/>
  <c r="H122" i="1"/>
  <c r="I64" i="1"/>
  <c r="I63" i="1"/>
  <c r="I80" i="1"/>
  <c r="I95" i="1" s="1"/>
  <c r="I110" i="1" s="1"/>
  <c r="I57" i="1"/>
  <c r="G122" i="1"/>
  <c r="J70" i="1"/>
  <c r="J63" i="1" s="1"/>
  <c r="I123" i="1"/>
  <c r="I21" i="1"/>
  <c r="I15" i="1" s="1"/>
  <c r="J64" i="1"/>
  <c r="J119" i="1"/>
  <c r="E119" i="1" s="1"/>
  <c r="J118" i="1"/>
  <c r="E118" i="1" s="1"/>
  <c r="E31" i="1"/>
  <c r="H123" i="1"/>
  <c r="G123" i="1"/>
  <c r="F123" i="1"/>
  <c r="J22" i="1"/>
  <c r="J126" i="1"/>
  <c r="E126" i="1" s="1"/>
  <c r="J132" i="1"/>
  <c r="E132" i="1" s="1"/>
  <c r="E124" i="1"/>
  <c r="J50" i="1"/>
  <c r="J125" i="1"/>
  <c r="E125" i="1" s="1"/>
  <c r="J43" i="1"/>
  <c r="J36" i="1"/>
  <c r="F80" i="1"/>
  <c r="E52" i="1"/>
  <c r="J57" i="1"/>
  <c r="J81" i="1"/>
  <c r="E81" i="1" s="1"/>
  <c r="E60" i="1"/>
  <c r="J8" i="1"/>
  <c r="E8" i="1" s="1"/>
  <c r="E67" i="1"/>
  <c r="E25" i="1"/>
  <c r="E66" i="1"/>
  <c r="H80" i="1"/>
  <c r="E64" i="1" l="1"/>
  <c r="H57" i="1"/>
  <c r="E70" i="1"/>
  <c r="I122" i="1"/>
  <c r="I116" i="1" s="1"/>
  <c r="J21" i="1"/>
  <c r="H78" i="1"/>
  <c r="E63" i="1"/>
  <c r="G57" i="1"/>
  <c r="J123" i="1"/>
  <c r="E123" i="1" s="1"/>
  <c r="J80" i="1"/>
  <c r="E59" i="1"/>
  <c r="J122" i="1" l="1"/>
  <c r="E21" i="1"/>
  <c r="J15" i="1"/>
  <c r="J78" i="1"/>
  <c r="E84" i="1"/>
  <c r="I78" i="1"/>
  <c r="I99" i="1"/>
  <c r="E57" i="1"/>
  <c r="E122" i="1"/>
  <c r="E80" i="1"/>
  <c r="E78" i="1" l="1"/>
  <c r="I114" i="1"/>
  <c r="I108" i="1" s="1"/>
  <c r="I93" i="1"/>
  <c r="J94" i="1"/>
  <c r="J109" i="1" s="1"/>
  <c r="J71" i="1"/>
  <c r="H71" i="1"/>
  <c r="G71" i="1"/>
  <c r="F71" i="1"/>
  <c r="H43" i="1"/>
  <c r="G43" i="1"/>
  <c r="F43" i="1"/>
  <c r="E43" i="1" l="1"/>
  <c r="E71" i="1"/>
  <c r="H99" i="1"/>
  <c r="H114" i="1" s="1"/>
  <c r="J95" i="1"/>
  <c r="J110" i="1" s="1"/>
  <c r="G99" i="1"/>
  <c r="G114" i="1" s="1"/>
  <c r="J96" i="1"/>
  <c r="J111" i="1" s="1"/>
  <c r="F96" i="1"/>
  <c r="F99" i="1"/>
  <c r="H50" i="1"/>
  <c r="F94" i="1"/>
  <c r="G96" i="1"/>
  <c r="G111" i="1" s="1"/>
  <c r="F50" i="1"/>
  <c r="G94" i="1"/>
  <c r="G109" i="1" s="1"/>
  <c r="H94" i="1"/>
  <c r="H109" i="1" s="1"/>
  <c r="G50" i="1"/>
  <c r="E50" i="1" l="1"/>
  <c r="F114" i="1"/>
  <c r="F109" i="1"/>
  <c r="E109" i="1" s="1"/>
  <c r="E94" i="1"/>
  <c r="F111" i="1"/>
  <c r="H96" i="1"/>
  <c r="H111" i="1" s="1"/>
  <c r="E96" i="1" l="1"/>
  <c r="E111" i="1"/>
  <c r="F95" i="1" l="1"/>
  <c r="F110" i="1" s="1"/>
  <c r="G95" i="1"/>
  <c r="G110" i="1" s="1"/>
  <c r="H95" i="1"/>
  <c r="H110" i="1" s="1"/>
  <c r="E110" i="1" l="1"/>
  <c r="E95" i="1"/>
  <c r="H130" i="1"/>
  <c r="F130" i="1"/>
  <c r="G117" i="1"/>
  <c r="H117" i="1"/>
  <c r="F117" i="1"/>
  <c r="G130" i="1" l="1"/>
  <c r="H116" i="1"/>
  <c r="F116" i="1"/>
  <c r="G116" i="1"/>
  <c r="J99" i="1" l="1"/>
  <c r="J130" i="1"/>
  <c r="E130" i="1" s="1"/>
  <c r="J117" i="1"/>
  <c r="E117" i="1" s="1"/>
  <c r="F36" i="1"/>
  <c r="G36" i="1"/>
  <c r="H36" i="1"/>
  <c r="F29" i="1"/>
  <c r="G29" i="1"/>
  <c r="H29" i="1"/>
  <c r="F22" i="1"/>
  <c r="G22" i="1"/>
  <c r="H22" i="1"/>
  <c r="G15" i="1"/>
  <c r="H15" i="1"/>
  <c r="E36" i="1" l="1"/>
  <c r="J114" i="1"/>
  <c r="E114" i="1" s="1"/>
  <c r="E99" i="1"/>
  <c r="E15" i="1"/>
  <c r="E29" i="1"/>
  <c r="E22" i="1"/>
  <c r="J116" i="1"/>
  <c r="E116" i="1" s="1"/>
  <c r="H108" i="1"/>
  <c r="H93" i="1"/>
  <c r="G108" i="1"/>
  <c r="G93" i="1"/>
  <c r="F108" i="1" l="1"/>
  <c r="J93" i="1" l="1"/>
  <c r="E93" i="1" s="1"/>
  <c r="J108" i="1" l="1"/>
  <c r="E108" i="1" s="1"/>
</calcChain>
</file>

<file path=xl/sharedStrings.xml><?xml version="1.0" encoding="utf-8"?>
<sst xmlns="http://schemas.openxmlformats.org/spreadsheetml/2006/main" count="289" uniqueCount="139">
  <si>
    <t>Распределение финансовых ресурсов муниципальной программы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</si>
  <si>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</si>
  <si>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</si>
  <si>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Ответственный исполнитель/соисполнитель</t>
  </si>
  <si>
    <t>Источники финансирования</t>
  </si>
  <si>
    <t>всего</t>
  </si>
  <si>
    <t>в том числе</t>
  </si>
  <si>
    <t>Финансовые затраты на реализацию (тыс.рублей)</t>
  </si>
  <si>
    <t>федеральный бюджет</t>
  </si>
  <si>
    <t>бюджет автономного округа</t>
  </si>
  <si>
    <t>местный бюджет</t>
  </si>
  <si>
    <t>средства по Соглашениям по передаче полномочий</t>
  </si>
  <si>
    <t>средства поселений</t>
  </si>
  <si>
    <t>иные источники</t>
  </si>
  <si>
    <t>Всего по муниципальной программе</t>
  </si>
  <si>
    <t>в том числе: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</si>
  <si>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</si>
  <si>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</si>
  <si>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</si>
  <si>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</si>
  <si>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</si>
  <si>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</si>
  <si>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</si>
  <si>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</si>
  <si>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 xml:space="preserve"> № 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</si>
  <si>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</si>
  <si>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</si>
  <si>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Показатели, характеризующие эффективность структурного элемента (основного мероприятия) муниципальной программы</t>
  </si>
  <si>
    <t>2023 г.</t>
  </si>
  <si>
    <t>2024 г.</t>
  </si>
  <si>
    <t>Отдел по сельскому хозяйству администрации Нефтеюганского района</t>
  </si>
  <si>
    <t>Департамент имущественных отношений Нефтеюганского района</t>
  </si>
  <si>
    <t>Администрации поселений Нефтеюганского района</t>
  </si>
  <si>
    <t xml:space="preserve">Ответственный исполнитель Администрация Нефтеюганского района  (отдел по сельскому хозяйству)      </t>
  </si>
  <si>
    <t>Таблица 3</t>
  </si>
  <si>
    <t>Таблица 8</t>
  </si>
  <si>
    <t>Добыча (вылов) рыбы, тонн</t>
  </si>
  <si>
    <t>Объём заготовки дикоросов, тонн</t>
  </si>
  <si>
    <t>Поддержка и развитие животноводства</t>
  </si>
  <si>
    <t>Поддержка и развитие растениеводства</t>
  </si>
  <si>
    <t>Предоставление субсидий на поддержку и развитие животноводства</t>
  </si>
  <si>
    <t>Развитие рыбохозяйственного комплекса</t>
  </si>
  <si>
    <t>Предоставление субсидий на развитие рыбохозяйственного комплекса</t>
  </si>
  <si>
    <t>Развитие деятельности по заготовке и переработке дикоросов</t>
  </si>
  <si>
    <t>Предоставление субсидий на развитие деятельности по заготовке и переработке дикоросов</t>
  </si>
  <si>
    <t>Организация совещаний, семинаров, ярмарок, конкурсов, выставок</t>
  </si>
  <si>
    <t>Организация и проведение выставок, ярмарок, конкурсов</t>
  </si>
  <si>
    <t>Поддержка и развитие малых форм хозяйствования</t>
  </si>
  <si>
    <t>Предоставление субсидий на поддержку и развитие малых форм хозяйствования</t>
  </si>
  <si>
    <t>Осуществление деятельности по обращению с животными без владельцев</t>
  </si>
  <si>
    <t>1.</t>
  </si>
  <si>
    <t>2.</t>
  </si>
  <si>
    <t>3.</t>
  </si>
  <si>
    <t>4.</t>
  </si>
  <si>
    <t>5.</t>
  </si>
  <si>
    <t>6.</t>
  </si>
  <si>
    <t>7.</t>
  </si>
  <si>
    <t>8.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</si>
  <si>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</si>
  <si>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</si>
  <si>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</si>
  <si>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</si>
  <si>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</si>
  <si>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</si>
  <si>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</si>
  <si>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</si>
  <si>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</si>
  <si>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</si>
  <si>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</si>
  <si>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2023 год</t>
  </si>
  <si>
    <t>2024 год</t>
  </si>
  <si>
    <t>Таблица 5</t>
  </si>
  <si>
    <t>Перечень объектов капитального строительства</t>
  </si>
  <si>
    <t>№ п/п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</si>
  <si>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</si>
  <si>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</si>
  <si>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</si>
  <si>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</si>
  <si>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</si>
  <si>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</si>
  <si>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</si>
  <si>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</si>
  <si>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</si>
  <si>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</si>
  <si>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</si>
  <si>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</si>
  <si>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</si>
  <si>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</si>
  <si>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</si>
  <si>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</si>
  <si>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</si>
  <si>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прогнозных условных и безусловных обязательств, возникающих при испонении концессионного соглашения</t>
  </si>
  <si>
    <t xml:space="preserve">Наименование показателя </t>
  </si>
  <si>
    <t>Порядок предоставления субсидии на поддержку и развитие растениеводства (Приложение 1 к постановлению администрации Нефтеюганского района от 09.03.2021 № 337-па-нпа)</t>
  </si>
  <si>
    <t>Порядок предоставления субсидии на поддержку и развитие животноводства (Приложение 2 к постановлению администрации Нефтеюганского района от 09.03.2021 № 337-па-нпа)</t>
  </si>
  <si>
    <t xml:space="preserve">Порядок предоставления субсидий 
на поддержку агропромышленного комплекса Нефтеюганского района (Постановление администрации Нефтеюганского района от 23.04.2018 № 595-па-нпа)
</t>
  </si>
  <si>
    <t>Порядок предоставления субсидии на развитие рыбохозяйственного комплекса (Приложение 3 к постановлению администрации Нефтеюганского района от 09.03.2021 № 337-па-нпа)</t>
  </si>
  <si>
    <t>Порядок предоставления субсидии на развитие деятельности по заготовке и переработке дикоросов (Приложение 5 к постановлению администрации Нефтеюганского района от 09.03.2021 № 337-па-нпа)</t>
  </si>
  <si>
    <t>Порядок предоставления субсидии на поддержку и развитие малых форм хозяйствования (Приложение 4 к постановлению администрации Нефтеюганского района от 09.03.2021 № 337-па-нпа)</t>
  </si>
  <si>
    <t>Значения показателей по годам</t>
  </si>
  <si>
    <t>2025 г.</t>
  </si>
  <si>
    <t>Задача 2. Создание условий устойчивого развития сельских территорий</t>
  </si>
  <si>
    <t>Задача 3. Обеспечение стабильной благополучной эпизоотической обстановки в Нефтеюганском районе, включая защиту населения от болезней, общих для человека и животных</t>
  </si>
  <si>
    <t xml:space="preserve">Соисполнитель 1 - Департамент имущественных отношений Нефтеюганского района        </t>
  </si>
  <si>
    <t>2026 г.</t>
  </si>
  <si>
    <t>2025 год</t>
  </si>
  <si>
    <t>реализуемых объектов на 2023 год и плановый период 2024-2025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</si>
  <si>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Цель: Устойчивое развитие агропромышленного комплекса и сельских территорий, повышение конкурентоспособности сельскохозяйственной продукции, произведенной в Нефтеюганском районе, обеспечение стабильной благополучной эпизоотической обстановки в Нефтеюганском районе</t>
  </si>
  <si>
    <t>Задача 1: Увеличение объемов производства и переработки основных видов сельскохозяйственной продукции, рыбных ресурсов и создание условий для развития заготовки и переработки дикоросов</t>
  </si>
  <si>
    <t>Остаток стоимости на 01.01.2023</t>
  </si>
  <si>
    <t>2027-2030</t>
  </si>
  <si>
    <t>Отдел по сельскому хозяйству администрации Нефтеюганского района/Администрации поселений Нефтеюганского района- всего, в т.ч.</t>
  </si>
  <si>
    <t>Предоставление субсидий на финансовое возмещение и (или) обеспечение затрат на приобретение кормов;  на обеспечение с/х объектов коммунальными услугами (водопотребление, водоснабжение, водоотведение, тепловая энергия, теплоснабжение, электроэнергия, электроснабжение, обращение с твердыми коммунальными отходами); на приобретение ГСМ, запчастей, ремонт с/х техники и (или) транспортных средств; на ремонт сетей инженерно-технического обеспечения с/х объектов.</t>
  </si>
  <si>
    <t>Предоставление социальных выплат на строительство (приобретение) жилья молодым семьям и молодым специалистам проживающих на сельских территориях</t>
  </si>
  <si>
    <t xml:space="preserve">Соисполнитель 2 - Администрации поселений Нефтеюганского района  </t>
  </si>
  <si>
    <t xml:space="preserve">Осуществление отлова животных без владельцев, в том числе их транспортировка и немедленная передача в приют для животных; содержания животных без владельцев в приютах для животных в соответствии с частью 7 статьи 16 Федерального закона "Об ответственном обращении с животными и о внесении изменений в отдельные законодательные акты Российской Федерации"; возврата потерявшихся животных их владельцам, а также поиск новых владельцев поступившим в приюты для животных животным без владельцев; возврата животных без владельцев, не проявляющих немотивированной агрессивности, на прежние места их обитания после проведения всех необходимых мероприятий в приюте; размещения в приютах для животных и содержание в них животных без владельцев, которые не могут быть возвращены на прежние места их обитания, до момента передачи таких животных новым владельцам или наступления естественной смерти таких животных.
</t>
  </si>
  <si>
    <t>Объем ввода (приобретения) жилья для граждан, проживающих на сельских территориях, тыс.м2</t>
  </si>
  <si>
    <t>Улучшение жилищных условий граждан, проживающих на сельских территориях</t>
  </si>
  <si>
    <t>Общее поголовье сельскохозяйственных животных (за исключением кроликов и птицы), голов</t>
  </si>
  <si>
    <t>Производство молока в хозяйствах всех категорий, тонн</t>
  </si>
  <si>
    <t>Производство скота и птицы на убой в живом весе в хозяйствах всех категорий, тонн</t>
  </si>
  <si>
    <t>Производство яиц в сельскохозяйственных организациях,крестьянских (фермерских) хозяйствах, включая индивидуальных предпринимателей, тыс. штук</t>
  </si>
  <si>
    <t>Валовый сбор картофеля в сельскохозяйственных организациях,крестьянских (фермерских) хозяйствах, включая индивидуальных предпринимателей, тонн</t>
  </si>
  <si>
    <t>Основное мероприятие "Поддержка и развитие растениеводства" (показатель 5 таблицы 8)</t>
  </si>
  <si>
    <t>Основное мероприятие "Развитие рыбохозяйственного комплекса" (показатель 6 таблицы 8)</t>
  </si>
  <si>
    <t>Основное мероприятие "Развитие деятельности по заготовке и переработке дикоросов" (показатель 7 таблицы 8)</t>
  </si>
  <si>
    <t>Основное мероприятие "Организация совещаний, семинаров, ярмарок, конкурсов, выставок" (показатель 1 таблицы 1)</t>
  </si>
  <si>
    <t>Основное мероприятие "Поддержка и развитие малых форм хозяйствования" (показатель 1 таблицы 1, показатель 1 таблицы 8)</t>
  </si>
  <si>
    <t>Основное мероприятие "Улучшение жилищных условий граждан, проживающих на сельских территориях" (показатель 8 таблицы 8)</t>
  </si>
  <si>
    <t xml:space="preserve">Основное мероприятие"Осуществление деятельности по обращению с животными без владельцев" (показатели 3, 4, 5, 6, 7, 8, 9 таблицы 1)
</t>
  </si>
  <si>
    <t xml:space="preserve">Основное мероприятие "Поддержка и развитие животноводства" (показателиь 2 таблицы 1, показатели 2, 3, 4 таблицы 8)                  </t>
  </si>
  <si>
    <t>Объем безусловных обязательств</t>
  </si>
  <si>
    <t>Объем условных обязательств</t>
  </si>
  <si>
    <t>Сведения о фактически исполненных обязательствах на 01.01.2023 года</t>
  </si>
  <si>
    <t>2027-2030 год</t>
  </si>
  <si>
    <t>2026 год</t>
  </si>
  <si>
    <t>о прогнозных и фактически исполненных условных и безусловных обязательствах, возникающих при испонении концессионного соглашения</t>
  </si>
  <si>
    <t>Предоставление субсидий на финансовое возмещение и (или) обеспечение затрат на обеспечение с/х объектов коммунальными услугами (водопотребление, водоснабжение, водоотведение, тепловая энергия, теплоснабжение, электроэнергия, электроснабжение, обращение с твердыми коммунальными отходами); на приобретение ГСМ, запчастей, ремонт с/х техники и (или) транспортных средств; на ремонт сетей инженерно-технического обеспечения с/х объектов.</t>
  </si>
  <si>
    <t>Предоставление субсидий на поддержку и развитие растениеводства, подготовка проектов межевания земельных участков и проведение кадастровых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</si>
</sst>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-* #,##0.00\ _₽_-;\-* #,##0.00\ _₽_-;_-* &quot;-&quot;??\ _₽_-;_-@_-"/>
    <numFmt numFmtId="165" formatCode="_-* #,##0.00000_-;\-* #,##0.00000_-;_-* &quot;-&quot;??_-;_-@_-"/>
    <numFmt numFmtId="166" formatCode="_-* #,##0.0_р_._-;\-* #,##0.0_р_._-;_-* &quot;-&quot;?_р_._-;_-@_-"/>
    <numFmt numFmtId="167" formatCode="#,##0.00_ ;\-#,##0.00\ "/>
    <numFmt numFmtId="168" formatCode="#,##0.00000_ ;\-#,##0.00000\ "/>
    <numFmt numFmtId="169" formatCode="_-* #,##0.00000\ _₽_-;\-* #,##0.00000\ _₽_-;_-* &quot;-&quot;?????\ _₽_-;_-@_-"/>
    <numFmt numFmtId="170" formatCode="_-* #,##0.00000_р_._-;\-* #,##0.00000_р_._-;_-* &quot;-&quot;?????_р_._-;_-@_-"/>
    <numFmt numFmtId="171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139">
    <xf numFmtId="0" fontId="0" fillId="0" borderId="0" xfId="0"/>
    <xf numFmtId="0" fontId="2" fillId="0" borderId="0" xfId="0" applyFont="1" applyFill="1"/>
    <xf numFmtId="165" fontId="2" fillId="0" borderId="1" xfId="1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/>
    <xf numFmtId="165" fontId="5" fillId="0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wrapText="1"/>
    </xf>
    <xf numFmtId="0" fontId="5" fillId="0" borderId="1" xfId="0" applyFont="1" applyFill="1" applyBorder="1"/>
    <xf numFmtId="0" fontId="5" fillId="0" borderId="1" xfId="0" applyFont="1" applyFill="1" applyBorder="1" applyAlignment="1">
      <alignment wrapText="1"/>
    </xf>
    <xf numFmtId="165" fontId="5" fillId="0" borderId="1" xfId="1" applyNumberFormat="1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right" vertical="center"/>
    </xf>
    <xf numFmtId="168" fontId="2" fillId="0" borderId="1" xfId="0" applyNumberFormat="1" applyFont="1" applyFill="1" applyBorder="1" applyAlignment="1">
      <alignment horizontal="right" vertical="center"/>
    </xf>
    <xf numFmtId="165" fontId="2" fillId="0" borderId="1" xfId="1" applyNumberFormat="1" applyFont="1" applyFill="1" applyBorder="1" applyAlignment="1">
      <alignment horizontal="right" vertical="center"/>
    </xf>
    <xf numFmtId="168" fontId="2" fillId="0" borderId="1" xfId="0" applyNumberFormat="1" applyFont="1" applyFill="1" applyBorder="1" applyAlignment="1">
      <alignment vertical="center"/>
    </xf>
    <xf numFmtId="165" fontId="5" fillId="0" borderId="1" xfId="1" applyNumberFormat="1" applyFont="1" applyFill="1" applyBorder="1" applyAlignment="1">
      <alignment horizontal="right" vertical="center"/>
    </xf>
    <xf numFmtId="164" fontId="4" fillId="0" borderId="1" xfId="0" applyNumberFormat="1" applyFont="1" applyFill="1" applyBorder="1" applyAlignment="1">
      <alignment horizontal="right" vertical="center"/>
    </xf>
    <xf numFmtId="165" fontId="5" fillId="0" borderId="1" xfId="1" applyNumberFormat="1" applyFont="1" applyFill="1" applyBorder="1" applyAlignment="1">
      <alignment vertical="center"/>
    </xf>
    <xf numFmtId="165" fontId="2" fillId="0" borderId="1" xfId="1" applyNumberFormat="1" applyFont="1" applyFill="1" applyBorder="1" applyAlignment="1">
      <alignment vertical="center"/>
    </xf>
    <xf numFmtId="165" fontId="5" fillId="0" borderId="1" xfId="1" applyNumberFormat="1" applyFont="1" applyFill="1" applyBorder="1" applyAlignment="1">
      <alignment horizontal="right" vertical="center" wrapText="1"/>
    </xf>
    <xf numFmtId="167" fontId="2" fillId="0" borderId="1" xfId="1" applyNumberFormat="1" applyFont="1" applyFill="1" applyBorder="1" applyAlignment="1">
      <alignment horizontal="right" vertical="center"/>
    </xf>
    <xf numFmtId="165" fontId="2" fillId="0" borderId="1" xfId="1" applyNumberFormat="1" applyFont="1" applyFill="1" applyBorder="1" applyAlignment="1">
      <alignment horizontal="right" vertical="center" wrapText="1"/>
    </xf>
    <xf numFmtId="165" fontId="2" fillId="0" borderId="0" xfId="0" applyNumberFormat="1" applyFont="1" applyFill="1"/>
    <xf numFmtId="169" fontId="2" fillId="0" borderId="0" xfId="0" applyNumberFormat="1" applyFont="1" applyFill="1"/>
    <xf numFmtId="0" fontId="8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7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7" fillId="0" borderId="0" xfId="0" applyFont="1" applyFill="1" applyAlignment="1">
      <alignment wrapText="1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170" fontId="2" fillId="0" borderId="0" xfId="0" applyNumberFormat="1" applyFont="1" applyFill="1"/>
    <xf numFmtId="0" fontId="6" fillId="0" borderId="0" xfId="0" applyFont="1"/>
    <xf numFmtId="2" fontId="6" fillId="0" borderId="1" xfId="0" applyNumberFormat="1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1" fontId="14" fillId="0" borderId="0" xfId="0" applyNumberFormat="1" applyFont="1"/>
    <xf numFmtId="0" fontId="6" fillId="0" borderId="2" xfId="0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left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171" fontId="6" fillId="0" borderId="2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171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left" vertical="center" wrapText="1"/>
    </xf>
    <xf numFmtId="0" fontId="16" fillId="0" borderId="0" xfId="0" applyFont="1"/>
    <xf numFmtId="0" fontId="17" fillId="0" borderId="0" xfId="0" applyFont="1"/>
    <xf numFmtId="2" fontId="6" fillId="0" borderId="2" xfId="0" applyNumberFormat="1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0" fillId="0" borderId="0" xfId="0" applyFill="1"/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9" fillId="0" borderId="0" xfId="0" applyFont="1" applyFill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1" fontId="13" fillId="0" borderId="1" xfId="0" applyNumberFormat="1" applyFont="1" applyFill="1" applyBorder="1" applyAlignment="1">
      <alignment horizontal="center" vertical="center" wrapText="1"/>
    </xf>
    <xf numFmtId="1" fontId="14" fillId="0" borderId="0" xfId="0" applyNumberFormat="1" applyFont="1" applyFill="1"/>
    <xf numFmtId="3" fontId="6" fillId="0" borderId="1" xfId="0" applyNumberFormat="1" applyFont="1" applyFill="1" applyBorder="1" applyAlignment="1">
      <alignment horizontal="left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center"/>
    </xf>
    <xf numFmtId="171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2" fontId="6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/>
    <xf numFmtId="165" fontId="2" fillId="0" borderId="1" xfId="1" applyNumberFormat="1" applyFont="1" applyFill="1" applyBorder="1" applyAlignment="1">
      <alignment horizontal="center" vertical="center" wrapText="1"/>
    </xf>
    <xf numFmtId="49" fontId="6" fillId="0" borderId="2" xfId="2" applyNumberFormat="1" applyFont="1" applyFill="1" applyBorder="1" applyAlignment="1">
      <alignment horizontal="center" vertical="center" wrapText="1"/>
    </xf>
    <xf numFmtId="49" fontId="6" fillId="0" borderId="3" xfId="2" applyNumberFormat="1" applyFont="1" applyFill="1" applyBorder="1" applyAlignment="1">
      <alignment horizontal="center" vertical="center" wrapText="1"/>
    </xf>
    <xf numFmtId="49" fontId="6" fillId="0" borderId="4" xfId="2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left" vertical="center" wrapText="1"/>
    </xf>
    <xf numFmtId="49" fontId="4" fillId="0" borderId="3" xfId="2" applyNumberFormat="1" applyFont="1" applyFill="1" applyBorder="1" applyAlignment="1">
      <alignment horizontal="left" vertical="center" wrapText="1"/>
    </xf>
    <xf numFmtId="49" fontId="4" fillId="0" borderId="4" xfId="2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166" fontId="4" fillId="0" borderId="2" xfId="2" applyNumberFormat="1" applyFont="1" applyFill="1" applyBorder="1" applyAlignment="1">
      <alignment horizontal="center" vertical="center" wrapText="1"/>
    </xf>
    <xf numFmtId="166" fontId="4" fillId="0" borderId="3" xfId="2" applyNumberFormat="1" applyFont="1" applyFill="1" applyBorder="1" applyAlignment="1">
      <alignment horizontal="center" vertical="center" wrapText="1"/>
    </xf>
    <xf numFmtId="166" fontId="4" fillId="0" borderId="4" xfId="2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166" fontId="4" fillId="0" borderId="2" xfId="2" applyNumberFormat="1" applyFont="1" applyFill="1" applyBorder="1" applyAlignment="1">
      <alignment horizontal="left" vertical="center" wrapText="1"/>
    </xf>
    <xf numFmtId="166" fontId="4" fillId="0" borderId="3" xfId="2" applyNumberFormat="1" applyFont="1" applyFill="1" applyBorder="1" applyAlignment="1">
      <alignment horizontal="left" vertical="center" wrapText="1"/>
    </xf>
    <xf numFmtId="166" fontId="4" fillId="0" borderId="4" xfId="2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8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0" xfId="0" applyFont="1" applyFill="1" applyAlignment="1">
      <alignment horizont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0" fontId="6" fillId="0" borderId="0" xfId="0" applyFont="1" applyFill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171" fontId="6" fillId="0" borderId="6" xfId="0" applyNumberFormat="1" applyFont="1" applyFill="1" applyBorder="1" applyAlignment="1">
      <alignment horizontal="center" vertical="center" wrapText="1"/>
    </xf>
    <xf numFmtId="171" fontId="6" fillId="0" borderId="7" xfId="0" applyNumberFormat="1" applyFont="1" applyFill="1" applyBorder="1" applyAlignment="1">
      <alignment horizontal="center" vertical="center" wrapText="1"/>
    </xf>
    <xf numFmtId="171" fontId="6" fillId="0" borderId="8" xfId="0" applyNumberFormat="1" applyFont="1" applyFill="1" applyBorder="1" applyAlignment="1">
      <alignment horizontal="center" vertical="center" wrapText="1"/>
    </xf>
    <xf numFmtId="3" fontId="6" fillId="0" borderId="6" xfId="0" applyNumberFormat="1" applyFont="1" applyFill="1" applyBorder="1" applyAlignment="1">
      <alignment horizontal="center" vertical="center" wrapText="1"/>
    </xf>
    <xf numFmtId="3" fontId="6" fillId="0" borderId="7" xfId="0" applyNumberFormat="1" applyFont="1" applyFill="1" applyBorder="1" applyAlignment="1">
      <alignment horizontal="center" vertical="center" wrapText="1"/>
    </xf>
    <xf numFmtId="3" fontId="6" fillId="0" borderId="8" xfId="0" applyNumberFormat="1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left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center" wrapText="1"/>
    </xf>
    <xf numFmtId="2" fontId="6" fillId="0" borderId="3" xfId="0" applyNumberFormat="1" applyFont="1" applyFill="1" applyBorder="1" applyAlignment="1">
      <alignment horizontal="center" vertical="center" wrapText="1"/>
    </xf>
    <xf numFmtId="2" fontId="6" fillId="0" borderId="4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6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43"/>
  <sheetViews>
    <sheetView zoomScale="120" zoomScaleNormal="120" workbookViewId="0">
      <selection activeCell="B43" sqref="B43:B49"/>
    </sheetView>
  </sheetViews>
  <sheetFormatPr defaultColWidth="9.140625" defaultRowHeight="12" x14ac:dyDescent="0.2"/>
  <cols>
    <col min="1" max="1" width="15.140625" style="1" customWidth="1"/>
    <col min="2" max="2" width="27" style="1" customWidth="1"/>
    <col min="3" max="3" width="26.140625" style="1" customWidth="1"/>
    <col min="4" max="4" width="31.7109375" style="1" customWidth="1"/>
    <col min="5" max="5" width="17.7109375" style="1" customWidth="1"/>
    <col min="6" max="7" width="17.42578125" style="1" customWidth="1"/>
    <col min="8" max="10" width="15.7109375" style="1" customWidth="1"/>
    <col min="11" max="11" width="19.85546875" style="1" customWidth="1"/>
    <col min="12" max="16384" width="9.140625" style="1"/>
  </cols>
  <sheetData>
    <row r="1" spans="1:10" x14ac:dyDescent="0.2">
      <c r="J1" s="54"/>
    </row>
    <row r="2" spans="1:10" x14ac:dyDescent="0.2">
      <c r="A2" s="106" t="s">
        <v>0</v>
      </c>
      <c r="B2" s="106"/>
      <c r="C2" s="106"/>
      <c r="D2" s="106"/>
      <c r="E2" s="106"/>
      <c r="F2" s="106"/>
      <c r="G2" s="106"/>
      <c r="H2" s="106"/>
      <c r="I2" s="106"/>
      <c r="J2" s="106"/>
    </row>
    <row r="4" spans="1:10" x14ac:dyDescent="0.2">
      <c r="A4" s="107" t="s">
        <v>1</v>
      </c>
      <c r="B4" s="107" t="s">
        <v>2</v>
      </c>
      <c r="C4" s="107" t="s">
        <v>3</v>
      </c>
      <c r="D4" s="107" t="s">
        <v>4</v>
      </c>
      <c r="E4" s="108" t="s">
        <v>7</v>
      </c>
      <c r="F4" s="108"/>
      <c r="G4" s="108"/>
      <c r="H4" s="108"/>
      <c r="I4" s="108"/>
      <c r="J4" s="108"/>
    </row>
    <row r="5" spans="1:10" x14ac:dyDescent="0.2">
      <c r="A5" s="107"/>
      <c r="B5" s="107"/>
      <c r="C5" s="107"/>
      <c r="D5" s="107"/>
      <c r="E5" s="108" t="s">
        <v>5</v>
      </c>
      <c r="F5" s="108" t="s">
        <v>6</v>
      </c>
      <c r="G5" s="108"/>
      <c r="H5" s="108"/>
      <c r="I5" s="108"/>
      <c r="J5" s="108"/>
    </row>
    <row r="6" spans="1:10" s="4" customFormat="1" ht="28.15" customHeight="1" x14ac:dyDescent="0.25">
      <c r="A6" s="107"/>
      <c r="B6" s="107"/>
      <c r="C6" s="107"/>
      <c r="D6" s="107"/>
      <c r="E6" s="108"/>
      <c r="F6" s="62">
        <v>2023</v>
      </c>
      <c r="G6" s="62">
        <v>2024</v>
      </c>
      <c r="H6" s="62">
        <v>2025</v>
      </c>
      <c r="I6" s="62">
        <v>2026</v>
      </c>
      <c r="J6" s="62" t="s">
        <v>110</v>
      </c>
    </row>
    <row r="7" spans="1:10" s="61" customFormat="1" ht="15" customHeight="1" x14ac:dyDescent="0.2">
      <c r="A7" s="63">
        <v>1</v>
      </c>
      <c r="B7" s="63">
        <v>2</v>
      </c>
      <c r="C7" s="63">
        <v>3</v>
      </c>
      <c r="D7" s="63">
        <v>4</v>
      </c>
      <c r="E7" s="63">
        <v>5</v>
      </c>
      <c r="F7" s="63">
        <v>6</v>
      </c>
      <c r="G7" s="63">
        <v>7</v>
      </c>
      <c r="H7" s="63">
        <v>8</v>
      </c>
      <c r="I7" s="63">
        <v>9</v>
      </c>
      <c r="J7" s="63">
        <v>10</v>
      </c>
    </row>
    <row r="8" spans="1:10" ht="18" customHeight="1" x14ac:dyDescent="0.2">
      <c r="A8" s="82" t="s">
        <v>50</v>
      </c>
      <c r="B8" s="96" t="s">
        <v>123</v>
      </c>
      <c r="C8" s="86" t="s">
        <v>30</v>
      </c>
      <c r="D8" s="8" t="s">
        <v>5</v>
      </c>
      <c r="E8" s="6">
        <f>SUM(F8:J8)</f>
        <v>7065.5000000000009</v>
      </c>
      <c r="F8" s="6">
        <f>F9+F10+F11+F12+F14</f>
        <v>1113.6000000000001</v>
      </c>
      <c r="G8" s="6">
        <f t="shared" ref="G8:J8" si="0">G9+G10+G11+G12+G14</f>
        <v>1136.3000000000002</v>
      </c>
      <c r="H8" s="6">
        <f t="shared" si="0"/>
        <v>1104.6000000000001</v>
      </c>
      <c r="I8" s="6">
        <f t="shared" ref="I8" si="1">I9+I10+I11+I12+I14</f>
        <v>742.2</v>
      </c>
      <c r="J8" s="6">
        <f t="shared" si="0"/>
        <v>2968.8</v>
      </c>
    </row>
    <row r="9" spans="1:10" ht="18.75" customHeight="1" x14ac:dyDescent="0.2">
      <c r="A9" s="82"/>
      <c r="B9" s="96"/>
      <c r="C9" s="86"/>
      <c r="D9" s="5" t="s">
        <v>8</v>
      </c>
      <c r="E9" s="6">
        <f t="shared" ref="E9:E14" si="2">SUM(F9:J9)</f>
        <v>465.50000000000006</v>
      </c>
      <c r="F9" s="2">
        <v>152.30000000000001</v>
      </c>
      <c r="G9" s="2">
        <v>157.4</v>
      </c>
      <c r="H9" s="2">
        <v>155.80000000000001</v>
      </c>
      <c r="I9" s="2"/>
      <c r="J9" s="2"/>
    </row>
    <row r="10" spans="1:10" ht="22.5" customHeight="1" x14ac:dyDescent="0.2">
      <c r="A10" s="82"/>
      <c r="B10" s="96"/>
      <c r="C10" s="86"/>
      <c r="D10" s="5" t="s">
        <v>9</v>
      </c>
      <c r="E10" s="6">
        <f t="shared" si="2"/>
        <v>6600.0000000000009</v>
      </c>
      <c r="F10" s="12">
        <f>775.2+186.1</f>
        <v>961.30000000000007</v>
      </c>
      <c r="G10" s="12">
        <f>786.6+192.3</f>
        <v>978.90000000000009</v>
      </c>
      <c r="H10" s="12">
        <f>742.2+206.6</f>
        <v>948.80000000000007</v>
      </c>
      <c r="I10" s="12">
        <v>742.2</v>
      </c>
      <c r="J10" s="12">
        <f>I10*4</f>
        <v>2968.8</v>
      </c>
    </row>
    <row r="11" spans="1:10" ht="21" customHeight="1" x14ac:dyDescent="0.2">
      <c r="A11" s="82"/>
      <c r="B11" s="96"/>
      <c r="C11" s="86"/>
      <c r="D11" s="5" t="s">
        <v>10</v>
      </c>
      <c r="E11" s="6">
        <f t="shared" si="2"/>
        <v>0</v>
      </c>
      <c r="F11" s="13"/>
      <c r="G11" s="13"/>
      <c r="H11" s="13"/>
      <c r="I11" s="13"/>
      <c r="J11" s="13"/>
    </row>
    <row r="12" spans="1:10" ht="24" x14ac:dyDescent="0.2">
      <c r="A12" s="82"/>
      <c r="B12" s="96"/>
      <c r="C12" s="86"/>
      <c r="D12" s="7" t="s">
        <v>11</v>
      </c>
      <c r="E12" s="6">
        <f t="shared" si="2"/>
        <v>0</v>
      </c>
      <c r="F12" s="2"/>
      <c r="G12" s="2"/>
      <c r="H12" s="2"/>
      <c r="I12" s="2"/>
      <c r="J12" s="2"/>
    </row>
    <row r="13" spans="1:10" ht="18" customHeight="1" x14ac:dyDescent="0.2">
      <c r="A13" s="82"/>
      <c r="B13" s="96"/>
      <c r="C13" s="86"/>
      <c r="D13" s="5" t="s">
        <v>12</v>
      </c>
      <c r="E13" s="6">
        <f t="shared" si="2"/>
        <v>0</v>
      </c>
      <c r="F13" s="2"/>
      <c r="G13" s="2"/>
      <c r="H13" s="2"/>
      <c r="I13" s="2"/>
      <c r="J13" s="2"/>
    </row>
    <row r="14" spans="1:10" ht="15" customHeight="1" x14ac:dyDescent="0.2">
      <c r="A14" s="82"/>
      <c r="B14" s="96"/>
      <c r="C14" s="86"/>
      <c r="D14" s="5" t="s">
        <v>13</v>
      </c>
      <c r="E14" s="6">
        <f t="shared" si="2"/>
        <v>0</v>
      </c>
      <c r="F14" s="2"/>
      <c r="G14" s="2"/>
      <c r="H14" s="2"/>
      <c r="I14" s="2"/>
      <c r="J14" s="2"/>
    </row>
    <row r="15" spans="1:10" ht="16.5" customHeight="1" x14ac:dyDescent="0.2">
      <c r="A15" s="82" t="s">
        <v>51</v>
      </c>
      <c r="B15" s="99" t="s">
        <v>130</v>
      </c>
      <c r="C15" s="86" t="s">
        <v>30</v>
      </c>
      <c r="D15" s="8" t="s">
        <v>5</v>
      </c>
      <c r="E15" s="6">
        <f>SUM(F15:J15)</f>
        <v>1310413.6239999998</v>
      </c>
      <c r="F15" s="6">
        <f>F16+F17+F18+F19+F21</f>
        <v>161821.728</v>
      </c>
      <c r="G15" s="6">
        <f t="shared" ref="G15:H15" si="3">G16+G17+G18+G19+G21</f>
        <v>166122.92799999999</v>
      </c>
      <c r="H15" s="6">
        <f t="shared" si="3"/>
        <v>163744.82800000001</v>
      </c>
      <c r="I15" s="6">
        <f t="shared" ref="I15" si="4">I16+I17+I18+I19+I21</f>
        <v>163744.82800000001</v>
      </c>
      <c r="J15" s="6">
        <f>J16+J17+J18+J19+J21</f>
        <v>654979.31200000003</v>
      </c>
    </row>
    <row r="16" spans="1:10" ht="16.5" customHeight="1" x14ac:dyDescent="0.2">
      <c r="A16" s="82"/>
      <c r="B16" s="99"/>
      <c r="C16" s="86"/>
      <c r="D16" s="5" t="s">
        <v>8</v>
      </c>
      <c r="E16" s="6">
        <f t="shared" ref="E16:E21" si="5">SUM(F16:J16)</f>
        <v>0</v>
      </c>
      <c r="F16" s="2"/>
      <c r="G16" s="2"/>
      <c r="H16" s="2"/>
      <c r="I16" s="2"/>
      <c r="J16" s="2"/>
    </row>
    <row r="17" spans="1:10" ht="16.5" customHeight="1" x14ac:dyDescent="0.2">
      <c r="A17" s="82"/>
      <c r="B17" s="99"/>
      <c r="C17" s="86"/>
      <c r="D17" s="5" t="s">
        <v>9</v>
      </c>
      <c r="E17" s="6">
        <f t="shared" si="5"/>
        <v>873393.39999999991</v>
      </c>
      <c r="F17" s="14">
        <v>107194.2</v>
      </c>
      <c r="G17" s="14">
        <v>111495.4</v>
      </c>
      <c r="H17" s="14">
        <v>109117.3</v>
      </c>
      <c r="I17" s="14">
        <v>109117.3</v>
      </c>
      <c r="J17" s="14">
        <f>I17*4</f>
        <v>436469.2</v>
      </c>
    </row>
    <row r="18" spans="1:10" ht="16.5" customHeight="1" x14ac:dyDescent="0.2">
      <c r="A18" s="82"/>
      <c r="B18" s="99"/>
      <c r="C18" s="86"/>
      <c r="D18" s="5" t="s">
        <v>10</v>
      </c>
      <c r="E18" s="6">
        <f t="shared" si="5"/>
        <v>60218.688030000005</v>
      </c>
      <c r="F18" s="14">
        <v>25218.688030000001</v>
      </c>
      <c r="G18" s="14">
        <v>5000</v>
      </c>
      <c r="H18" s="14">
        <v>5000</v>
      </c>
      <c r="I18" s="14">
        <v>5000</v>
      </c>
      <c r="J18" s="14">
        <f>5000*4</f>
        <v>20000</v>
      </c>
    </row>
    <row r="19" spans="1:10" ht="23.25" customHeight="1" x14ac:dyDescent="0.2">
      <c r="A19" s="82"/>
      <c r="B19" s="99"/>
      <c r="C19" s="86"/>
      <c r="D19" s="7" t="s">
        <v>11</v>
      </c>
      <c r="E19" s="6">
        <f t="shared" si="5"/>
        <v>0</v>
      </c>
      <c r="F19" s="2"/>
      <c r="G19" s="2"/>
      <c r="H19" s="2"/>
      <c r="I19" s="2"/>
      <c r="J19" s="2"/>
    </row>
    <row r="20" spans="1:10" ht="16.5" customHeight="1" x14ac:dyDescent="0.2">
      <c r="A20" s="82"/>
      <c r="B20" s="99"/>
      <c r="C20" s="86"/>
      <c r="D20" s="5" t="s">
        <v>12</v>
      </c>
      <c r="E20" s="6">
        <f t="shared" si="5"/>
        <v>0</v>
      </c>
      <c r="F20" s="2"/>
      <c r="G20" s="2"/>
      <c r="H20" s="2"/>
      <c r="I20" s="2"/>
      <c r="J20" s="2"/>
    </row>
    <row r="21" spans="1:10" ht="16.5" customHeight="1" x14ac:dyDescent="0.2">
      <c r="A21" s="82"/>
      <c r="B21" s="99"/>
      <c r="C21" s="86"/>
      <c r="D21" s="5" t="s">
        <v>13</v>
      </c>
      <c r="E21" s="6">
        <f t="shared" si="5"/>
        <v>376801.53596999997</v>
      </c>
      <c r="F21" s="2">
        <v>29408.839970000001</v>
      </c>
      <c r="G21" s="2">
        <f>11872.6+37754.928</f>
        <v>49627.527999999998</v>
      </c>
      <c r="H21" s="2">
        <f>G21</f>
        <v>49627.527999999998</v>
      </c>
      <c r="I21" s="2">
        <f>H21</f>
        <v>49627.527999999998</v>
      </c>
      <c r="J21" s="12">
        <f>I21*4</f>
        <v>198510.11199999999</v>
      </c>
    </row>
    <row r="22" spans="1:10" ht="19.5" customHeight="1" x14ac:dyDescent="0.2">
      <c r="A22" s="82" t="s">
        <v>52</v>
      </c>
      <c r="B22" s="98" t="s">
        <v>124</v>
      </c>
      <c r="C22" s="86" t="s">
        <v>30</v>
      </c>
      <c r="D22" s="8" t="s">
        <v>5</v>
      </c>
      <c r="E22" s="6">
        <f>SUM(F22:J22)</f>
        <v>30003.5</v>
      </c>
      <c r="F22" s="6">
        <f t="shared" ref="F22:H22" si="6">F23+F24+F25+F26+F28</f>
        <v>3819</v>
      </c>
      <c r="G22" s="6">
        <f t="shared" si="6"/>
        <v>3879.5</v>
      </c>
      <c r="H22" s="6">
        <f t="shared" si="6"/>
        <v>3717.5</v>
      </c>
      <c r="I22" s="6">
        <f t="shared" ref="I22" si="7">I23+I24+I25+I26+I28</f>
        <v>3717.5</v>
      </c>
      <c r="J22" s="6">
        <f>J24+J25</f>
        <v>14870</v>
      </c>
    </row>
    <row r="23" spans="1:10" ht="19.5" customHeight="1" x14ac:dyDescent="0.2">
      <c r="A23" s="82"/>
      <c r="B23" s="98"/>
      <c r="C23" s="86"/>
      <c r="D23" s="5" t="s">
        <v>8</v>
      </c>
      <c r="E23" s="6">
        <f t="shared" ref="E23:E28" si="8">SUM(F23:J23)</f>
        <v>0</v>
      </c>
      <c r="F23" s="2"/>
      <c r="G23" s="2"/>
      <c r="H23" s="2"/>
      <c r="I23" s="2"/>
      <c r="J23" s="2"/>
    </row>
    <row r="24" spans="1:10" ht="19.5" customHeight="1" x14ac:dyDescent="0.2">
      <c r="A24" s="82"/>
      <c r="B24" s="98"/>
      <c r="C24" s="86"/>
      <c r="D24" s="5" t="s">
        <v>9</v>
      </c>
      <c r="E24" s="6">
        <f t="shared" si="8"/>
        <v>24003.5</v>
      </c>
      <c r="F24" s="12">
        <v>3069</v>
      </c>
      <c r="G24" s="12">
        <v>3129.5</v>
      </c>
      <c r="H24" s="12">
        <v>2967.5</v>
      </c>
      <c r="I24" s="12">
        <v>2967.5</v>
      </c>
      <c r="J24" s="12">
        <f>I24*4</f>
        <v>11870</v>
      </c>
    </row>
    <row r="25" spans="1:10" ht="19.5" customHeight="1" x14ac:dyDescent="0.2">
      <c r="A25" s="82"/>
      <c r="B25" s="98"/>
      <c r="C25" s="86"/>
      <c r="D25" s="5" t="s">
        <v>10</v>
      </c>
      <c r="E25" s="6">
        <f t="shared" si="8"/>
        <v>5750</v>
      </c>
      <c r="F25" s="12">
        <v>500</v>
      </c>
      <c r="G25" s="12">
        <v>750</v>
      </c>
      <c r="H25" s="12">
        <v>750</v>
      </c>
      <c r="I25" s="12">
        <v>750</v>
      </c>
      <c r="J25" s="12">
        <f>750*4</f>
        <v>3000</v>
      </c>
    </row>
    <row r="26" spans="1:10" ht="26.25" customHeight="1" x14ac:dyDescent="0.2">
      <c r="A26" s="82"/>
      <c r="B26" s="98"/>
      <c r="C26" s="86"/>
      <c r="D26" s="7" t="s">
        <v>11</v>
      </c>
      <c r="E26" s="6">
        <f t="shared" si="8"/>
        <v>0</v>
      </c>
      <c r="F26" s="13"/>
      <c r="G26" s="13"/>
      <c r="H26" s="13"/>
      <c r="I26" s="13"/>
      <c r="J26" s="13"/>
    </row>
    <row r="27" spans="1:10" ht="19.5" customHeight="1" x14ac:dyDescent="0.2">
      <c r="A27" s="82"/>
      <c r="B27" s="98"/>
      <c r="C27" s="86"/>
      <c r="D27" s="5" t="s">
        <v>12</v>
      </c>
      <c r="E27" s="6">
        <f t="shared" si="8"/>
        <v>0</v>
      </c>
      <c r="F27" s="2"/>
      <c r="G27" s="2"/>
      <c r="H27" s="2"/>
      <c r="I27" s="2"/>
      <c r="J27" s="2"/>
    </row>
    <row r="28" spans="1:10" ht="19.5" customHeight="1" x14ac:dyDescent="0.2">
      <c r="A28" s="82"/>
      <c r="B28" s="98"/>
      <c r="C28" s="86"/>
      <c r="D28" s="5" t="s">
        <v>13</v>
      </c>
      <c r="E28" s="6">
        <f t="shared" si="8"/>
        <v>250</v>
      </c>
      <c r="F28" s="2">
        <v>250</v>
      </c>
      <c r="G28" s="2"/>
      <c r="H28" s="2"/>
      <c r="I28" s="2"/>
      <c r="J28" s="2"/>
    </row>
    <row r="29" spans="1:10" ht="18" customHeight="1" x14ac:dyDescent="0.2">
      <c r="A29" s="82" t="s">
        <v>53</v>
      </c>
      <c r="B29" s="98" t="s">
        <v>125</v>
      </c>
      <c r="C29" s="86" t="s">
        <v>30</v>
      </c>
      <c r="D29" s="8" t="s">
        <v>5</v>
      </c>
      <c r="E29" s="15">
        <f>SUM(F29:J29)</f>
        <v>24379.5</v>
      </c>
      <c r="F29" s="15">
        <f t="shared" ref="F29:J29" si="9">F30+F31+F32+F33+F35</f>
        <v>3117.4</v>
      </c>
      <c r="G29" s="15">
        <f t="shared" si="9"/>
        <v>3178.7</v>
      </c>
      <c r="H29" s="15">
        <f t="shared" si="9"/>
        <v>3013.9</v>
      </c>
      <c r="I29" s="15">
        <f t="shared" ref="I29" si="10">I30+I31+I32+I33+I35</f>
        <v>3013.9</v>
      </c>
      <c r="J29" s="15">
        <f t="shared" si="9"/>
        <v>12055.6</v>
      </c>
    </row>
    <row r="30" spans="1:10" ht="18" customHeight="1" x14ac:dyDescent="0.2">
      <c r="A30" s="82"/>
      <c r="B30" s="98"/>
      <c r="C30" s="86"/>
      <c r="D30" s="5" t="s">
        <v>8</v>
      </c>
      <c r="E30" s="15">
        <f t="shared" ref="E30:E35" si="11">SUM(F30:J30)</f>
        <v>0</v>
      </c>
      <c r="F30" s="13"/>
      <c r="G30" s="13"/>
      <c r="H30" s="13"/>
      <c r="I30" s="13"/>
      <c r="J30" s="13"/>
    </row>
    <row r="31" spans="1:10" ht="18" customHeight="1" x14ac:dyDescent="0.2">
      <c r="A31" s="82"/>
      <c r="B31" s="98"/>
      <c r="C31" s="86"/>
      <c r="D31" s="5" t="s">
        <v>9</v>
      </c>
      <c r="E31" s="15">
        <f>SUM(F31:J31)</f>
        <v>24379.5</v>
      </c>
      <c r="F31" s="12">
        <v>3117.4</v>
      </c>
      <c r="G31" s="12">
        <v>3178.7</v>
      </c>
      <c r="H31" s="12">
        <v>3013.9</v>
      </c>
      <c r="I31" s="12">
        <v>3013.9</v>
      </c>
      <c r="J31" s="12">
        <f>I31*4</f>
        <v>12055.6</v>
      </c>
    </row>
    <row r="32" spans="1:10" ht="18" customHeight="1" x14ac:dyDescent="0.2">
      <c r="A32" s="82"/>
      <c r="B32" s="98"/>
      <c r="C32" s="86"/>
      <c r="D32" s="5" t="s">
        <v>10</v>
      </c>
      <c r="E32" s="15">
        <f t="shared" si="11"/>
        <v>0</v>
      </c>
      <c r="F32" s="13"/>
      <c r="G32" s="13"/>
      <c r="H32" s="13"/>
      <c r="I32" s="13"/>
      <c r="J32" s="13"/>
    </row>
    <row r="33" spans="1:10" ht="26.25" customHeight="1" x14ac:dyDescent="0.2">
      <c r="A33" s="82"/>
      <c r="B33" s="98"/>
      <c r="C33" s="86"/>
      <c r="D33" s="7" t="s">
        <v>11</v>
      </c>
      <c r="E33" s="15">
        <f t="shared" si="11"/>
        <v>0</v>
      </c>
      <c r="F33" s="13"/>
      <c r="G33" s="13"/>
      <c r="H33" s="13"/>
      <c r="I33" s="13"/>
      <c r="J33" s="13"/>
    </row>
    <row r="34" spans="1:10" ht="18" customHeight="1" x14ac:dyDescent="0.2">
      <c r="A34" s="82"/>
      <c r="B34" s="98"/>
      <c r="C34" s="86"/>
      <c r="D34" s="5" t="s">
        <v>12</v>
      </c>
      <c r="E34" s="15">
        <f t="shared" si="11"/>
        <v>0</v>
      </c>
      <c r="F34" s="13"/>
      <c r="G34" s="13"/>
      <c r="H34" s="13"/>
      <c r="I34" s="13"/>
      <c r="J34" s="13"/>
    </row>
    <row r="35" spans="1:10" ht="18" customHeight="1" x14ac:dyDescent="0.2">
      <c r="A35" s="82"/>
      <c r="B35" s="98"/>
      <c r="C35" s="86"/>
      <c r="D35" s="5" t="s">
        <v>13</v>
      </c>
      <c r="E35" s="15">
        <f t="shared" si="11"/>
        <v>0</v>
      </c>
      <c r="F35" s="13"/>
      <c r="G35" s="13"/>
      <c r="H35" s="13"/>
      <c r="I35" s="13"/>
      <c r="J35" s="13"/>
    </row>
    <row r="36" spans="1:10" ht="17.25" customHeight="1" x14ac:dyDescent="0.2">
      <c r="A36" s="82" t="s">
        <v>54</v>
      </c>
      <c r="B36" s="100" t="s">
        <v>126</v>
      </c>
      <c r="C36" s="87" t="s">
        <v>30</v>
      </c>
      <c r="D36" s="8" t="s">
        <v>5</v>
      </c>
      <c r="E36" s="6">
        <f>SUM(F36:J36)</f>
        <v>9742.36</v>
      </c>
      <c r="F36" s="15">
        <f t="shared" ref="F36:J36" si="12">F37+F38+F39+F40+F42</f>
        <v>1217.7950000000001</v>
      </c>
      <c r="G36" s="15">
        <f t="shared" si="12"/>
        <v>1217.7950000000001</v>
      </c>
      <c r="H36" s="15">
        <f t="shared" si="12"/>
        <v>1217.7950000000001</v>
      </c>
      <c r="I36" s="15">
        <f t="shared" ref="I36" si="13">I37+I38+I39+I40+I42</f>
        <v>1217.7950000000001</v>
      </c>
      <c r="J36" s="15">
        <f t="shared" si="12"/>
        <v>4871.18</v>
      </c>
    </row>
    <row r="37" spans="1:10" ht="17.25" customHeight="1" x14ac:dyDescent="0.2">
      <c r="A37" s="82"/>
      <c r="B37" s="101"/>
      <c r="C37" s="88"/>
      <c r="D37" s="5" t="s">
        <v>8</v>
      </c>
      <c r="E37" s="6">
        <f t="shared" ref="E37:E42" si="14">SUM(F37:J37)</f>
        <v>0</v>
      </c>
      <c r="F37" s="13"/>
      <c r="G37" s="13"/>
      <c r="H37" s="13"/>
      <c r="I37" s="13"/>
      <c r="J37" s="13"/>
    </row>
    <row r="38" spans="1:10" ht="17.25" customHeight="1" x14ac:dyDescent="0.2">
      <c r="A38" s="82"/>
      <c r="B38" s="101"/>
      <c r="C38" s="88"/>
      <c r="D38" s="5" t="s">
        <v>9</v>
      </c>
      <c r="E38" s="6">
        <f t="shared" si="14"/>
        <v>0</v>
      </c>
      <c r="F38" s="13"/>
      <c r="G38" s="13"/>
      <c r="H38" s="13"/>
      <c r="I38" s="13"/>
      <c r="J38" s="13"/>
    </row>
    <row r="39" spans="1:10" ht="17.25" customHeight="1" x14ac:dyDescent="0.2">
      <c r="A39" s="82"/>
      <c r="B39" s="101"/>
      <c r="C39" s="88"/>
      <c r="D39" s="5" t="s">
        <v>10</v>
      </c>
      <c r="E39" s="6">
        <f t="shared" si="14"/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</row>
    <row r="40" spans="1:10" ht="24" customHeight="1" x14ac:dyDescent="0.2">
      <c r="A40" s="82"/>
      <c r="B40" s="101"/>
      <c r="C40" s="88"/>
      <c r="D40" s="7" t="s">
        <v>11</v>
      </c>
      <c r="E40" s="6">
        <f t="shared" si="14"/>
        <v>0</v>
      </c>
      <c r="F40" s="13"/>
      <c r="G40" s="13"/>
      <c r="H40" s="13"/>
      <c r="I40" s="13"/>
      <c r="J40" s="13"/>
    </row>
    <row r="41" spans="1:10" ht="17.25" customHeight="1" x14ac:dyDescent="0.2">
      <c r="A41" s="82"/>
      <c r="B41" s="101"/>
      <c r="C41" s="88"/>
      <c r="D41" s="5" t="s">
        <v>12</v>
      </c>
      <c r="E41" s="6">
        <f t="shared" si="14"/>
        <v>0</v>
      </c>
      <c r="F41" s="2"/>
      <c r="G41" s="2"/>
      <c r="H41" s="2"/>
      <c r="I41" s="2"/>
      <c r="J41" s="2"/>
    </row>
    <row r="42" spans="1:10" ht="17.25" customHeight="1" x14ac:dyDescent="0.2">
      <c r="A42" s="82"/>
      <c r="B42" s="101"/>
      <c r="C42" s="89"/>
      <c r="D42" s="5" t="s">
        <v>13</v>
      </c>
      <c r="E42" s="6">
        <f t="shared" si="14"/>
        <v>9742.36</v>
      </c>
      <c r="F42" s="2">
        <v>1217.7950000000001</v>
      </c>
      <c r="G42" s="2">
        <v>1217.7950000000001</v>
      </c>
      <c r="H42" s="2">
        <v>1217.7950000000001</v>
      </c>
      <c r="I42" s="2">
        <v>1217.7950000000001</v>
      </c>
      <c r="J42" s="2">
        <f>1217.795*4</f>
        <v>4871.18</v>
      </c>
    </row>
    <row r="43" spans="1:10" ht="16.5" customHeight="1" x14ac:dyDescent="0.2">
      <c r="A43" s="82" t="s">
        <v>55</v>
      </c>
      <c r="B43" s="100" t="s">
        <v>127</v>
      </c>
      <c r="C43" s="87" t="s">
        <v>30</v>
      </c>
      <c r="D43" s="8" t="s">
        <v>5</v>
      </c>
      <c r="E43" s="6">
        <f>SUM(F43:J43)</f>
        <v>27776.5</v>
      </c>
      <c r="F43" s="15">
        <f t="shared" ref="F43:J43" si="15">F44+F45+F46+F47+F49</f>
        <v>3608.8</v>
      </c>
      <c r="G43" s="15">
        <f t="shared" si="15"/>
        <v>3643.5</v>
      </c>
      <c r="H43" s="15">
        <f t="shared" si="15"/>
        <v>3420.7</v>
      </c>
      <c r="I43" s="15">
        <f t="shared" ref="I43" si="16">I44+I45+I46+I47+I49</f>
        <v>3420.7</v>
      </c>
      <c r="J43" s="15">
        <f t="shared" si="15"/>
        <v>13682.8</v>
      </c>
    </row>
    <row r="44" spans="1:10" ht="16.5" customHeight="1" x14ac:dyDescent="0.2">
      <c r="A44" s="82"/>
      <c r="B44" s="101"/>
      <c r="C44" s="88"/>
      <c r="D44" s="5" t="s">
        <v>8</v>
      </c>
      <c r="E44" s="6">
        <f t="shared" ref="E44:E49" si="17">SUM(F44:J44)</f>
        <v>0</v>
      </c>
      <c r="F44" s="13"/>
      <c r="G44" s="13"/>
      <c r="H44" s="13"/>
      <c r="I44" s="13"/>
      <c r="J44" s="13"/>
    </row>
    <row r="45" spans="1:10" ht="16.5" customHeight="1" x14ac:dyDescent="0.2">
      <c r="A45" s="82"/>
      <c r="B45" s="101"/>
      <c r="C45" s="88"/>
      <c r="D45" s="5" t="s">
        <v>9</v>
      </c>
      <c r="E45" s="6">
        <f t="shared" si="17"/>
        <v>27776.5</v>
      </c>
      <c r="F45" s="12">
        <v>3608.8</v>
      </c>
      <c r="G45" s="12">
        <v>3643.5</v>
      </c>
      <c r="H45" s="12">
        <v>3420.7</v>
      </c>
      <c r="I45" s="12">
        <v>3420.7</v>
      </c>
      <c r="J45" s="12">
        <f>I45*4</f>
        <v>13682.8</v>
      </c>
    </row>
    <row r="46" spans="1:10" ht="16.5" customHeight="1" x14ac:dyDescent="0.2">
      <c r="A46" s="82"/>
      <c r="B46" s="101"/>
      <c r="C46" s="88"/>
      <c r="D46" s="5" t="s">
        <v>10</v>
      </c>
      <c r="E46" s="6">
        <f t="shared" si="17"/>
        <v>0</v>
      </c>
      <c r="F46" s="11"/>
      <c r="G46" s="12"/>
      <c r="H46" s="12"/>
      <c r="I46" s="12"/>
      <c r="J46" s="12"/>
    </row>
    <row r="47" spans="1:10" ht="24.75" customHeight="1" x14ac:dyDescent="0.2">
      <c r="A47" s="82"/>
      <c r="B47" s="101"/>
      <c r="C47" s="88"/>
      <c r="D47" s="7" t="s">
        <v>11</v>
      </c>
      <c r="E47" s="6">
        <f t="shared" si="17"/>
        <v>0</v>
      </c>
      <c r="F47" s="13"/>
      <c r="G47" s="13"/>
      <c r="H47" s="13"/>
      <c r="I47" s="13"/>
      <c r="J47" s="13"/>
    </row>
    <row r="48" spans="1:10" ht="16.5" customHeight="1" x14ac:dyDescent="0.2">
      <c r="A48" s="82"/>
      <c r="B48" s="101"/>
      <c r="C48" s="88"/>
      <c r="D48" s="5" t="s">
        <v>12</v>
      </c>
      <c r="E48" s="6">
        <f t="shared" si="17"/>
        <v>0</v>
      </c>
      <c r="F48" s="2"/>
      <c r="G48" s="2"/>
      <c r="H48" s="2"/>
      <c r="I48" s="2"/>
      <c r="J48" s="2"/>
    </row>
    <row r="49" spans="1:11" ht="16.5" customHeight="1" x14ac:dyDescent="0.2">
      <c r="A49" s="82"/>
      <c r="B49" s="101"/>
      <c r="C49" s="89"/>
      <c r="D49" s="5" t="s">
        <v>13</v>
      </c>
      <c r="E49" s="6">
        <f t="shared" si="17"/>
        <v>0</v>
      </c>
      <c r="F49" s="2"/>
      <c r="G49" s="2"/>
      <c r="H49" s="2"/>
      <c r="I49" s="2"/>
      <c r="J49" s="2"/>
    </row>
    <row r="50" spans="1:11" ht="14.45" customHeight="1" x14ac:dyDescent="0.2">
      <c r="A50" s="82" t="s">
        <v>56</v>
      </c>
      <c r="B50" s="100" t="s">
        <v>128</v>
      </c>
      <c r="C50" s="87" t="s">
        <v>31</v>
      </c>
      <c r="D50" s="8" t="s">
        <v>5</v>
      </c>
      <c r="E50" s="6">
        <f>SUM(F50:J50)</f>
        <v>24000</v>
      </c>
      <c r="F50" s="15">
        <f t="shared" ref="F50:J50" si="18">F51+F52+F53+F54+F56</f>
        <v>3000</v>
      </c>
      <c r="G50" s="15">
        <f t="shared" si="18"/>
        <v>3000</v>
      </c>
      <c r="H50" s="15">
        <f t="shared" si="18"/>
        <v>3000</v>
      </c>
      <c r="I50" s="15">
        <f t="shared" ref="I50" si="19">I51+I52+I53+I54+I56</f>
        <v>3000</v>
      </c>
      <c r="J50" s="15">
        <f t="shared" si="18"/>
        <v>12000</v>
      </c>
    </row>
    <row r="51" spans="1:11" ht="17.45" customHeight="1" x14ac:dyDescent="0.2">
      <c r="A51" s="82"/>
      <c r="B51" s="101"/>
      <c r="C51" s="88"/>
      <c r="D51" s="5" t="s">
        <v>8</v>
      </c>
      <c r="E51" s="6">
        <f t="shared" ref="E51:E56" si="20">SUM(F51:J51)</f>
        <v>0</v>
      </c>
      <c r="F51" s="12"/>
      <c r="G51" s="12"/>
      <c r="H51" s="12"/>
      <c r="I51" s="12"/>
      <c r="J51" s="16"/>
    </row>
    <row r="52" spans="1:11" ht="15.6" customHeight="1" x14ac:dyDescent="0.2">
      <c r="A52" s="82"/>
      <c r="B52" s="101"/>
      <c r="C52" s="88"/>
      <c r="D52" s="5" t="s">
        <v>9</v>
      </c>
      <c r="E52" s="6">
        <f t="shared" si="20"/>
        <v>0</v>
      </c>
      <c r="F52" s="12"/>
      <c r="G52" s="12"/>
      <c r="H52" s="12"/>
      <c r="I52" s="12"/>
      <c r="J52" s="12"/>
      <c r="K52" s="35"/>
    </row>
    <row r="53" spans="1:11" ht="15.6" customHeight="1" x14ac:dyDescent="0.2">
      <c r="A53" s="82"/>
      <c r="B53" s="101"/>
      <c r="C53" s="88"/>
      <c r="D53" s="5" t="s">
        <v>10</v>
      </c>
      <c r="E53" s="6">
        <f t="shared" si="20"/>
        <v>0</v>
      </c>
      <c r="F53" s="12"/>
      <c r="G53" s="12"/>
      <c r="H53" s="12"/>
      <c r="I53" s="12"/>
      <c r="J53" s="12"/>
    </row>
    <row r="54" spans="1:11" ht="24" x14ac:dyDescent="0.2">
      <c r="A54" s="82"/>
      <c r="B54" s="101"/>
      <c r="C54" s="88"/>
      <c r="D54" s="7" t="s">
        <v>11</v>
      </c>
      <c r="E54" s="6">
        <f t="shared" si="20"/>
        <v>0</v>
      </c>
      <c r="F54" s="13"/>
      <c r="G54" s="13"/>
      <c r="H54" s="13"/>
      <c r="I54" s="13"/>
      <c r="J54" s="13"/>
    </row>
    <row r="55" spans="1:11" ht="15.6" customHeight="1" x14ac:dyDescent="0.2">
      <c r="A55" s="82"/>
      <c r="B55" s="101"/>
      <c r="C55" s="88"/>
      <c r="D55" s="5" t="s">
        <v>12</v>
      </c>
      <c r="E55" s="6">
        <f t="shared" si="20"/>
        <v>0</v>
      </c>
      <c r="F55" s="2"/>
      <c r="G55" s="2"/>
      <c r="H55" s="2"/>
      <c r="I55" s="2"/>
      <c r="J55" s="2"/>
    </row>
    <row r="56" spans="1:11" ht="13.15" customHeight="1" x14ac:dyDescent="0.2">
      <c r="A56" s="82"/>
      <c r="B56" s="101"/>
      <c r="C56" s="89"/>
      <c r="D56" s="5" t="s">
        <v>13</v>
      </c>
      <c r="E56" s="6">
        <f t="shared" si="20"/>
        <v>24000</v>
      </c>
      <c r="F56" s="12">
        <f>3000-F53</f>
        <v>3000</v>
      </c>
      <c r="G56" s="2">
        <f>3000-G53</f>
        <v>3000</v>
      </c>
      <c r="H56" s="2">
        <v>3000</v>
      </c>
      <c r="I56" s="2">
        <v>3000</v>
      </c>
      <c r="J56" s="2">
        <f>3000*4</f>
        <v>12000</v>
      </c>
    </row>
    <row r="57" spans="1:11" ht="12" customHeight="1" x14ac:dyDescent="0.2">
      <c r="A57" s="82" t="s">
        <v>57</v>
      </c>
      <c r="B57" s="96" t="s">
        <v>129</v>
      </c>
      <c r="C57" s="86" t="s">
        <v>111</v>
      </c>
      <c r="D57" s="8" t="s">
        <v>5</v>
      </c>
      <c r="E57" s="6">
        <f>SUM(F57:J57)</f>
        <v>203841.83199999999</v>
      </c>
      <c r="F57" s="19">
        <f>F59+F60+F63</f>
        <v>26231.753999999997</v>
      </c>
      <c r="G57" s="19">
        <f t="shared" ref="G57:J57" si="21">G59+G60+G63</f>
        <v>25378.953999999998</v>
      </c>
      <c r="H57" s="19">
        <f t="shared" si="21"/>
        <v>25371.853999999999</v>
      </c>
      <c r="I57" s="19">
        <f t="shared" si="21"/>
        <v>25371.853999999999</v>
      </c>
      <c r="J57" s="19">
        <f t="shared" si="21"/>
        <v>101487.416</v>
      </c>
    </row>
    <row r="58" spans="1:11" x14ac:dyDescent="0.2">
      <c r="A58" s="82"/>
      <c r="B58" s="96"/>
      <c r="C58" s="86"/>
      <c r="D58" s="5" t="s">
        <v>8</v>
      </c>
      <c r="E58" s="6">
        <f t="shared" ref="E58:E63" si="22">SUM(F58:J58)</f>
        <v>0</v>
      </c>
      <c r="F58" s="2"/>
      <c r="G58" s="2"/>
      <c r="H58" s="2"/>
      <c r="I58" s="2"/>
      <c r="J58" s="2"/>
    </row>
    <row r="59" spans="1:11" x14ac:dyDescent="0.2">
      <c r="A59" s="82"/>
      <c r="B59" s="96"/>
      <c r="C59" s="86"/>
      <c r="D59" s="5" t="s">
        <v>9</v>
      </c>
      <c r="E59" s="6">
        <f t="shared" si="22"/>
        <v>16339</v>
      </c>
      <c r="F59" s="21">
        <f>F66+F73</f>
        <v>2793.8999999999996</v>
      </c>
      <c r="G59" s="21">
        <f t="shared" ref="G59:I59" si="23">G66+G73</f>
        <v>1941.1000000000001</v>
      </c>
      <c r="H59" s="21">
        <f t="shared" si="23"/>
        <v>1934</v>
      </c>
      <c r="I59" s="21">
        <f t="shared" si="23"/>
        <v>1934</v>
      </c>
      <c r="J59" s="21">
        <f>J66+J73</f>
        <v>7736</v>
      </c>
    </row>
    <row r="60" spans="1:11" x14ac:dyDescent="0.2">
      <c r="A60" s="82"/>
      <c r="B60" s="96"/>
      <c r="C60" s="86"/>
      <c r="D60" s="5" t="s">
        <v>10</v>
      </c>
      <c r="E60" s="6">
        <f t="shared" si="22"/>
        <v>126507.431</v>
      </c>
      <c r="F60" s="21">
        <f>F67</f>
        <v>17175.289000000001</v>
      </c>
      <c r="G60" s="21">
        <f t="shared" ref="G60:J60" si="24">G67</f>
        <v>16327.575999999999</v>
      </c>
      <c r="H60" s="21">
        <f t="shared" si="24"/>
        <v>15500.761</v>
      </c>
      <c r="I60" s="21">
        <f t="shared" ref="I60" si="25">I67</f>
        <v>15500.761</v>
      </c>
      <c r="J60" s="21">
        <f t="shared" si="24"/>
        <v>62003.044000000002</v>
      </c>
    </row>
    <row r="61" spans="1:11" ht="24" x14ac:dyDescent="0.2">
      <c r="A61" s="82"/>
      <c r="B61" s="96"/>
      <c r="C61" s="86"/>
      <c r="D61" s="7" t="s">
        <v>11</v>
      </c>
      <c r="E61" s="6">
        <f t="shared" si="22"/>
        <v>0</v>
      </c>
      <c r="F61" s="2"/>
      <c r="G61" s="2"/>
      <c r="H61" s="2"/>
      <c r="I61" s="2"/>
      <c r="J61" s="2"/>
      <c r="K61" s="23"/>
    </row>
    <row r="62" spans="1:11" x14ac:dyDescent="0.2">
      <c r="A62" s="82"/>
      <c r="B62" s="96"/>
      <c r="C62" s="86"/>
      <c r="D62" s="5" t="s">
        <v>12</v>
      </c>
      <c r="E62" s="2">
        <f t="shared" si="22"/>
        <v>0</v>
      </c>
      <c r="F62" s="2"/>
      <c r="G62" s="2"/>
      <c r="H62" s="2"/>
      <c r="I62" s="2"/>
      <c r="J62" s="21"/>
    </row>
    <row r="63" spans="1:11" x14ac:dyDescent="0.2">
      <c r="A63" s="82"/>
      <c r="B63" s="96"/>
      <c r="C63" s="86"/>
      <c r="D63" s="5" t="s">
        <v>13</v>
      </c>
      <c r="E63" s="2">
        <f t="shared" si="22"/>
        <v>60995.400999999998</v>
      </c>
      <c r="F63" s="21">
        <f>F70</f>
        <v>6262.5649999999996</v>
      </c>
      <c r="G63" s="21">
        <f t="shared" ref="G63:J63" si="26">G70</f>
        <v>7110.2780000000002</v>
      </c>
      <c r="H63" s="21">
        <f t="shared" si="26"/>
        <v>7937.0929999999989</v>
      </c>
      <c r="I63" s="21">
        <f t="shared" si="26"/>
        <v>7937.0929999999989</v>
      </c>
      <c r="J63" s="21">
        <f t="shared" si="26"/>
        <v>31748.371999999996</v>
      </c>
    </row>
    <row r="64" spans="1:11" ht="12" customHeight="1" x14ac:dyDescent="0.2">
      <c r="A64" s="82"/>
      <c r="B64" s="96"/>
      <c r="C64" s="87" t="s">
        <v>30</v>
      </c>
      <c r="D64" s="8" t="s">
        <v>5</v>
      </c>
      <c r="E64" s="6">
        <f>SUM(F64:J64)</f>
        <v>200574.03199999998</v>
      </c>
      <c r="F64" s="19">
        <f>F66+F67+F70</f>
        <v>25672.973999999998</v>
      </c>
      <c r="G64" s="19">
        <f t="shared" ref="G64:J64" si="27">G66+G67+G70</f>
        <v>24990.733999999997</v>
      </c>
      <c r="H64" s="19">
        <f t="shared" si="27"/>
        <v>24985.053999999996</v>
      </c>
      <c r="I64" s="19">
        <f t="shared" si="27"/>
        <v>24985.053999999996</v>
      </c>
      <c r="J64" s="19">
        <f t="shared" si="27"/>
        <v>99940.215999999986</v>
      </c>
    </row>
    <row r="65" spans="1:11" x14ac:dyDescent="0.2">
      <c r="A65" s="82"/>
      <c r="B65" s="96"/>
      <c r="C65" s="88"/>
      <c r="D65" s="5" t="s">
        <v>8</v>
      </c>
      <c r="E65" s="6">
        <f t="shared" ref="E65:E69" si="28">SUM(F65:J65)</f>
        <v>0</v>
      </c>
      <c r="F65" s="13"/>
      <c r="G65" s="13"/>
      <c r="H65" s="2"/>
      <c r="I65" s="2"/>
      <c r="J65" s="2"/>
    </row>
    <row r="66" spans="1:11" x14ac:dyDescent="0.2">
      <c r="A66" s="82"/>
      <c r="B66" s="96"/>
      <c r="C66" s="88"/>
      <c r="D66" s="5" t="s">
        <v>9</v>
      </c>
      <c r="E66" s="6">
        <f t="shared" si="28"/>
        <v>13071.2</v>
      </c>
      <c r="F66" s="21">
        <v>2235.12</v>
      </c>
      <c r="G66" s="21">
        <v>1552.88</v>
      </c>
      <c r="H66" s="12">
        <v>1547.2</v>
      </c>
      <c r="I66" s="12">
        <v>1547.2</v>
      </c>
      <c r="J66" s="12">
        <f>I66*4</f>
        <v>6188.8</v>
      </c>
    </row>
    <row r="67" spans="1:11" x14ac:dyDescent="0.2">
      <c r="A67" s="82"/>
      <c r="B67" s="96"/>
      <c r="C67" s="88"/>
      <c r="D67" s="5" t="s">
        <v>10</v>
      </c>
      <c r="E67" s="6">
        <f t="shared" si="28"/>
        <v>126507.431</v>
      </c>
      <c r="F67" s="21">
        <v>17175.289000000001</v>
      </c>
      <c r="G67" s="21">
        <v>16327.575999999999</v>
      </c>
      <c r="H67" s="12">
        <v>15500.761</v>
      </c>
      <c r="I67" s="12">
        <v>15500.761</v>
      </c>
      <c r="J67" s="12">
        <f>I67*4</f>
        <v>62003.044000000002</v>
      </c>
    </row>
    <row r="68" spans="1:11" ht="24" x14ac:dyDescent="0.2">
      <c r="A68" s="82"/>
      <c r="B68" s="96"/>
      <c r="C68" s="88"/>
      <c r="D68" s="7" t="s">
        <v>11</v>
      </c>
      <c r="E68" s="6">
        <f t="shared" si="28"/>
        <v>0</v>
      </c>
      <c r="F68" s="13"/>
      <c r="G68" s="13"/>
      <c r="H68" s="13"/>
      <c r="I68" s="13"/>
      <c r="J68" s="13"/>
    </row>
    <row r="69" spans="1:11" x14ac:dyDescent="0.2">
      <c r="A69" s="82"/>
      <c r="B69" s="96"/>
      <c r="C69" s="88"/>
      <c r="D69" s="5" t="s">
        <v>12</v>
      </c>
      <c r="E69" s="6">
        <f t="shared" si="28"/>
        <v>0</v>
      </c>
      <c r="F69" s="2"/>
      <c r="G69" s="2"/>
      <c r="H69" s="2"/>
      <c r="I69" s="2"/>
      <c r="J69" s="2"/>
    </row>
    <row r="70" spans="1:11" x14ac:dyDescent="0.2">
      <c r="A70" s="82"/>
      <c r="B70" s="96"/>
      <c r="C70" s="89"/>
      <c r="D70" s="5" t="s">
        <v>13</v>
      </c>
      <c r="E70" s="6">
        <f>SUM(F70:J70)</f>
        <v>60995.400999999998</v>
      </c>
      <c r="F70" s="2">
        <v>6262.5649999999996</v>
      </c>
      <c r="G70" s="2">
        <f>23437.854-G67</f>
        <v>7110.2780000000002</v>
      </c>
      <c r="H70" s="2">
        <f>23437.854-H67</f>
        <v>7937.0929999999989</v>
      </c>
      <c r="I70" s="2">
        <f>H70</f>
        <v>7937.0929999999989</v>
      </c>
      <c r="J70" s="2">
        <f>I70*4</f>
        <v>31748.371999999996</v>
      </c>
    </row>
    <row r="71" spans="1:11" x14ac:dyDescent="0.2">
      <c r="A71" s="82"/>
      <c r="B71" s="96"/>
      <c r="C71" s="87" t="s">
        <v>32</v>
      </c>
      <c r="D71" s="8" t="s">
        <v>5</v>
      </c>
      <c r="E71" s="6">
        <f>SUM(F71:J71)</f>
        <v>3267.8</v>
      </c>
      <c r="F71" s="17">
        <f t="shared" ref="F71:J71" si="29">F72+F73+F74+F75+F77</f>
        <v>558.78</v>
      </c>
      <c r="G71" s="17">
        <f t="shared" si="29"/>
        <v>388.22</v>
      </c>
      <c r="H71" s="17">
        <f t="shared" si="29"/>
        <v>386.8</v>
      </c>
      <c r="I71" s="17">
        <f t="shared" ref="I71" si="30">I72+I73+I74+I75+I77</f>
        <v>386.8</v>
      </c>
      <c r="J71" s="17">
        <f t="shared" si="29"/>
        <v>1547.2</v>
      </c>
    </row>
    <row r="72" spans="1:11" x14ac:dyDescent="0.2">
      <c r="A72" s="82"/>
      <c r="B72" s="96"/>
      <c r="C72" s="88"/>
      <c r="D72" s="5" t="s">
        <v>8</v>
      </c>
      <c r="E72" s="6">
        <f t="shared" ref="E72:E77" si="31">SUM(F72:J72)</f>
        <v>0</v>
      </c>
      <c r="F72" s="18"/>
      <c r="G72" s="18"/>
      <c r="H72" s="18"/>
      <c r="I72" s="18"/>
      <c r="J72" s="18"/>
    </row>
    <row r="73" spans="1:11" x14ac:dyDescent="0.2">
      <c r="A73" s="82"/>
      <c r="B73" s="96"/>
      <c r="C73" s="88"/>
      <c r="D73" s="5" t="s">
        <v>9</v>
      </c>
      <c r="E73" s="6">
        <f t="shared" si="31"/>
        <v>3267.8</v>
      </c>
      <c r="F73" s="21">
        <v>558.78</v>
      </c>
      <c r="G73" s="14">
        <v>388.22</v>
      </c>
      <c r="H73" s="14">
        <v>386.8</v>
      </c>
      <c r="I73" s="14">
        <v>386.8</v>
      </c>
      <c r="J73" s="14">
        <f>I73*4</f>
        <v>1547.2</v>
      </c>
    </row>
    <row r="74" spans="1:11" x14ac:dyDescent="0.2">
      <c r="A74" s="82"/>
      <c r="B74" s="96"/>
      <c r="C74" s="88"/>
      <c r="D74" s="5" t="s">
        <v>10</v>
      </c>
      <c r="E74" s="6">
        <f t="shared" si="31"/>
        <v>0</v>
      </c>
      <c r="F74" s="21"/>
      <c r="G74" s="19"/>
      <c r="H74" s="14"/>
      <c r="I74" s="14"/>
      <c r="J74" s="18"/>
    </row>
    <row r="75" spans="1:11" ht="24" x14ac:dyDescent="0.2">
      <c r="A75" s="82"/>
      <c r="B75" s="96"/>
      <c r="C75" s="88"/>
      <c r="D75" s="7" t="s">
        <v>11</v>
      </c>
      <c r="E75" s="6">
        <f t="shared" si="31"/>
        <v>0</v>
      </c>
      <c r="F75" s="18"/>
      <c r="G75" s="18"/>
      <c r="H75" s="18"/>
      <c r="I75" s="18"/>
      <c r="J75" s="18"/>
    </row>
    <row r="76" spans="1:11" x14ac:dyDescent="0.2">
      <c r="A76" s="82"/>
      <c r="B76" s="96"/>
      <c r="C76" s="88"/>
      <c r="D76" s="5" t="s">
        <v>12</v>
      </c>
      <c r="E76" s="6">
        <f t="shared" si="31"/>
        <v>0</v>
      </c>
      <c r="F76" s="2"/>
      <c r="G76" s="2"/>
      <c r="H76" s="2"/>
      <c r="I76" s="2"/>
      <c r="J76" s="2"/>
    </row>
    <row r="77" spans="1:11" x14ac:dyDescent="0.2">
      <c r="A77" s="82"/>
      <c r="B77" s="96"/>
      <c r="C77" s="89"/>
      <c r="D77" s="5" t="s">
        <v>13</v>
      </c>
      <c r="E77" s="6">
        <f t="shared" si="31"/>
        <v>0</v>
      </c>
      <c r="F77" s="2"/>
      <c r="G77" s="2"/>
      <c r="H77" s="2"/>
      <c r="I77" s="2"/>
      <c r="J77" s="2"/>
    </row>
    <row r="78" spans="1:11" x14ac:dyDescent="0.2">
      <c r="A78" s="83"/>
      <c r="B78" s="102" t="s">
        <v>14</v>
      </c>
      <c r="C78" s="103"/>
      <c r="D78" s="9" t="s">
        <v>5</v>
      </c>
      <c r="E78" s="10">
        <f>SUM(F78:J78)</f>
        <v>1637222.8159999999</v>
      </c>
      <c r="F78" s="17">
        <f>SUM(F79:F84)</f>
        <v>203930.07699999999</v>
      </c>
      <c r="G78" s="17">
        <f t="shared" ref="G78:J78" si="32">SUM(G79:G84)</f>
        <v>207557.677</v>
      </c>
      <c r="H78" s="17">
        <f t="shared" si="32"/>
        <v>204591.177</v>
      </c>
      <c r="I78" s="17">
        <f t="shared" ref="I78" si="33">SUM(I79:I84)</f>
        <v>204228.77699999997</v>
      </c>
      <c r="J78" s="17">
        <f t="shared" si="32"/>
        <v>816915.10799999989</v>
      </c>
    </row>
    <row r="79" spans="1:11" x14ac:dyDescent="0.2">
      <c r="A79" s="84"/>
      <c r="B79" s="102"/>
      <c r="C79" s="104"/>
      <c r="D79" s="9" t="s">
        <v>8</v>
      </c>
      <c r="E79" s="10">
        <f>SUM(F79:J79)</f>
        <v>465.50000000000006</v>
      </c>
      <c r="F79" s="75">
        <f>F9</f>
        <v>152.30000000000001</v>
      </c>
      <c r="G79" s="75">
        <f t="shared" ref="G79:J79" si="34">G9</f>
        <v>157.4</v>
      </c>
      <c r="H79" s="75">
        <f t="shared" si="34"/>
        <v>155.80000000000001</v>
      </c>
      <c r="I79" s="75">
        <f t="shared" si="34"/>
        <v>0</v>
      </c>
      <c r="J79" s="75">
        <f t="shared" si="34"/>
        <v>0</v>
      </c>
    </row>
    <row r="80" spans="1:11" x14ac:dyDescent="0.2">
      <c r="A80" s="84"/>
      <c r="B80" s="102"/>
      <c r="C80" s="104"/>
      <c r="D80" s="9" t="s">
        <v>9</v>
      </c>
      <c r="E80" s="10">
        <f t="shared" ref="E80:E84" si="35">SUM(F80:J80)</f>
        <v>972491.89999999991</v>
      </c>
      <c r="F80" s="14">
        <f>F10+F17+F24+F31+F45+F52+F59</f>
        <v>120744.59999999999</v>
      </c>
      <c r="G80" s="14">
        <f t="shared" ref="G80:J80" si="36">G10+G17+G24+G31+G45+G52+G59</f>
        <v>124367.09999999999</v>
      </c>
      <c r="H80" s="14">
        <f t="shared" si="36"/>
        <v>121402.2</v>
      </c>
      <c r="I80" s="14">
        <f t="shared" ref="I80" si="37">I10+I17+I24+I31+I45+I52+I59</f>
        <v>121195.59999999999</v>
      </c>
      <c r="J80" s="14">
        <f t="shared" si="36"/>
        <v>484782.39999999997</v>
      </c>
      <c r="K80" s="35"/>
    </row>
    <row r="81" spans="1:11" x14ac:dyDescent="0.2">
      <c r="A81" s="84"/>
      <c r="B81" s="102"/>
      <c r="C81" s="104"/>
      <c r="D81" s="9" t="s">
        <v>10</v>
      </c>
      <c r="E81" s="10">
        <f t="shared" si="35"/>
        <v>192476.11903</v>
      </c>
      <c r="F81" s="14">
        <f>F18+F25+F39+F53+F60</f>
        <v>42893.977030000002</v>
      </c>
      <c r="G81" s="14">
        <f t="shared" ref="G81:J81" si="38">G18+G25+G39+G53+G60</f>
        <v>22077.576000000001</v>
      </c>
      <c r="H81" s="14">
        <f t="shared" si="38"/>
        <v>21250.760999999999</v>
      </c>
      <c r="I81" s="14">
        <f t="shared" ref="I81" si="39">I18+I25+I39+I53+I60</f>
        <v>21250.760999999999</v>
      </c>
      <c r="J81" s="14">
        <f t="shared" si="38"/>
        <v>85003.043999999994</v>
      </c>
    </row>
    <row r="82" spans="1:11" ht="24" x14ac:dyDescent="0.2">
      <c r="A82" s="84"/>
      <c r="B82" s="102"/>
      <c r="C82" s="104"/>
      <c r="D82" s="9" t="s">
        <v>11</v>
      </c>
      <c r="E82" s="10">
        <f t="shared" si="35"/>
        <v>0</v>
      </c>
      <c r="F82" s="10"/>
      <c r="G82" s="10"/>
      <c r="H82" s="10"/>
      <c r="I82" s="10"/>
      <c r="J82" s="10"/>
      <c r="K82" s="35"/>
    </row>
    <row r="83" spans="1:11" x14ac:dyDescent="0.2">
      <c r="A83" s="84"/>
      <c r="B83" s="102"/>
      <c r="C83" s="104"/>
      <c r="D83" s="9" t="s">
        <v>12</v>
      </c>
      <c r="E83" s="10">
        <f t="shared" si="35"/>
        <v>0</v>
      </c>
      <c r="F83" s="10"/>
      <c r="G83" s="19"/>
      <c r="H83" s="10"/>
      <c r="I83" s="10"/>
      <c r="J83" s="10"/>
    </row>
    <row r="84" spans="1:11" x14ac:dyDescent="0.2">
      <c r="A84" s="84"/>
      <c r="B84" s="102"/>
      <c r="C84" s="105"/>
      <c r="D84" s="9" t="s">
        <v>13</v>
      </c>
      <c r="E84" s="10">
        <f t="shared" si="35"/>
        <v>471789.29697000002</v>
      </c>
      <c r="F84" s="14">
        <f>F21+F28+F42+F63+F56</f>
        <v>40139.199970000001</v>
      </c>
      <c r="G84" s="14">
        <f t="shared" ref="G84:J84" si="40">G21+G28+G42+G63+G56</f>
        <v>60955.600999999995</v>
      </c>
      <c r="H84" s="14">
        <f t="shared" si="40"/>
        <v>61782.415999999997</v>
      </c>
      <c r="I84" s="14">
        <f t="shared" si="40"/>
        <v>61782.415999999997</v>
      </c>
      <c r="J84" s="14">
        <f t="shared" si="40"/>
        <v>247129.66399999999</v>
      </c>
    </row>
    <row r="85" spans="1:11" x14ac:dyDescent="0.2">
      <c r="A85" s="84"/>
      <c r="B85" s="5" t="s">
        <v>15</v>
      </c>
      <c r="C85" s="5"/>
      <c r="D85" s="5"/>
      <c r="E85" s="2"/>
      <c r="F85" s="2"/>
      <c r="G85" s="2"/>
      <c r="H85" s="2"/>
      <c r="I85" s="2"/>
      <c r="J85" s="2"/>
    </row>
    <row r="86" spans="1:11" x14ac:dyDescent="0.2">
      <c r="A86" s="84"/>
      <c r="B86" s="97" t="s">
        <v>16</v>
      </c>
      <c r="C86" s="90"/>
      <c r="D86" s="8" t="s">
        <v>5</v>
      </c>
      <c r="E86" s="19"/>
      <c r="F86" s="19"/>
      <c r="G86" s="19"/>
      <c r="H86" s="19"/>
      <c r="I86" s="19"/>
      <c r="J86" s="19"/>
      <c r="K86" s="35"/>
    </row>
    <row r="87" spans="1:11" x14ac:dyDescent="0.2">
      <c r="A87" s="84"/>
      <c r="B87" s="97"/>
      <c r="C87" s="91"/>
      <c r="D87" s="5" t="s">
        <v>8</v>
      </c>
      <c r="E87" s="19"/>
      <c r="F87" s="2"/>
      <c r="G87" s="2"/>
      <c r="H87" s="2"/>
      <c r="I87" s="2"/>
      <c r="J87" s="2"/>
    </row>
    <row r="88" spans="1:11" x14ac:dyDescent="0.2">
      <c r="A88" s="84"/>
      <c r="B88" s="97"/>
      <c r="C88" s="91"/>
      <c r="D88" s="5" t="s">
        <v>9</v>
      </c>
      <c r="E88" s="19"/>
      <c r="F88" s="2"/>
      <c r="G88" s="2"/>
      <c r="H88" s="2"/>
      <c r="I88" s="2"/>
      <c r="J88" s="2"/>
    </row>
    <row r="89" spans="1:11" x14ac:dyDescent="0.2">
      <c r="A89" s="84"/>
      <c r="B89" s="97"/>
      <c r="C89" s="91"/>
      <c r="D89" s="5" t="s">
        <v>10</v>
      </c>
      <c r="E89" s="19"/>
      <c r="F89" s="2"/>
      <c r="G89" s="2"/>
      <c r="H89" s="2"/>
      <c r="I89" s="2"/>
      <c r="J89" s="2"/>
    </row>
    <row r="90" spans="1:11" ht="24" x14ac:dyDescent="0.2">
      <c r="A90" s="84"/>
      <c r="B90" s="97"/>
      <c r="C90" s="91"/>
      <c r="D90" s="7" t="s">
        <v>11</v>
      </c>
      <c r="E90" s="19"/>
      <c r="F90" s="2"/>
      <c r="G90" s="2"/>
      <c r="H90" s="2"/>
      <c r="I90" s="2"/>
      <c r="J90" s="2"/>
    </row>
    <row r="91" spans="1:11" x14ac:dyDescent="0.2">
      <c r="A91" s="84"/>
      <c r="B91" s="97"/>
      <c r="C91" s="91"/>
      <c r="D91" s="5" t="s">
        <v>12</v>
      </c>
      <c r="E91" s="19"/>
      <c r="F91" s="2"/>
      <c r="G91" s="2"/>
      <c r="H91" s="2"/>
      <c r="I91" s="2"/>
      <c r="J91" s="2"/>
    </row>
    <row r="92" spans="1:11" x14ac:dyDescent="0.2">
      <c r="A92" s="84"/>
      <c r="B92" s="97"/>
      <c r="C92" s="92"/>
      <c r="D92" s="5" t="s">
        <v>13</v>
      </c>
      <c r="E92" s="19"/>
      <c r="F92" s="2"/>
      <c r="G92" s="2"/>
      <c r="H92" s="2"/>
      <c r="I92" s="2"/>
      <c r="J92" s="2"/>
    </row>
    <row r="93" spans="1:11" x14ac:dyDescent="0.2">
      <c r="A93" s="84"/>
      <c r="B93" s="97" t="s">
        <v>17</v>
      </c>
      <c r="C93" s="90"/>
      <c r="D93" s="8" t="s">
        <v>5</v>
      </c>
      <c r="E93" s="19">
        <f>SUM(F93:J93)</f>
        <v>1637222.8159999999</v>
      </c>
      <c r="F93" s="19">
        <f>F94+F95+F96+F97+F99</f>
        <v>203930.07699999999</v>
      </c>
      <c r="G93" s="19">
        <f t="shared" ref="G93:J93" si="41">G94+G95+G96+G97+G99</f>
        <v>207557.677</v>
      </c>
      <c r="H93" s="19">
        <f t="shared" si="41"/>
        <v>204591.177</v>
      </c>
      <c r="I93" s="19">
        <f t="shared" ref="I93" si="42">I94+I95+I96+I97+I99</f>
        <v>204228.77699999997</v>
      </c>
      <c r="J93" s="19">
        <f t="shared" si="41"/>
        <v>816915.10799999989</v>
      </c>
    </row>
    <row r="94" spans="1:11" x14ac:dyDescent="0.2">
      <c r="A94" s="84"/>
      <c r="B94" s="97"/>
      <c r="C94" s="91"/>
      <c r="D94" s="5" t="s">
        <v>8</v>
      </c>
      <c r="E94" s="19">
        <f t="shared" ref="E94:E99" si="43">SUM(F94:J94)</f>
        <v>465.50000000000006</v>
      </c>
      <c r="F94" s="13">
        <f>F79</f>
        <v>152.30000000000001</v>
      </c>
      <c r="G94" s="13">
        <f t="shared" ref="G94:J94" si="44">G79</f>
        <v>157.4</v>
      </c>
      <c r="H94" s="13">
        <f t="shared" si="44"/>
        <v>155.80000000000001</v>
      </c>
      <c r="I94" s="13">
        <f t="shared" ref="I94" si="45">I79</f>
        <v>0</v>
      </c>
      <c r="J94" s="19">
        <f t="shared" si="44"/>
        <v>0</v>
      </c>
    </row>
    <row r="95" spans="1:11" x14ac:dyDescent="0.2">
      <c r="A95" s="84"/>
      <c r="B95" s="97"/>
      <c r="C95" s="91"/>
      <c r="D95" s="5" t="s">
        <v>9</v>
      </c>
      <c r="E95" s="19">
        <f t="shared" si="43"/>
        <v>972491.89999999991</v>
      </c>
      <c r="F95" s="13">
        <f>F80</f>
        <v>120744.59999999999</v>
      </c>
      <c r="G95" s="13">
        <f t="shared" ref="G95:J95" si="46">G80</f>
        <v>124367.09999999999</v>
      </c>
      <c r="H95" s="13">
        <f t="shared" si="46"/>
        <v>121402.2</v>
      </c>
      <c r="I95" s="13">
        <f t="shared" ref="I95" si="47">I80</f>
        <v>121195.59999999999</v>
      </c>
      <c r="J95" s="13">
        <f t="shared" si="46"/>
        <v>484782.39999999997</v>
      </c>
    </row>
    <row r="96" spans="1:11" x14ac:dyDescent="0.2">
      <c r="A96" s="84"/>
      <c r="B96" s="97"/>
      <c r="C96" s="91"/>
      <c r="D96" s="5" t="s">
        <v>10</v>
      </c>
      <c r="E96" s="19">
        <f t="shared" si="43"/>
        <v>192476.11903</v>
      </c>
      <c r="F96" s="13">
        <f>F81</f>
        <v>42893.977030000002</v>
      </c>
      <c r="G96" s="13">
        <f t="shared" ref="G96:J96" si="48">G81</f>
        <v>22077.576000000001</v>
      </c>
      <c r="H96" s="13">
        <f t="shared" si="48"/>
        <v>21250.760999999999</v>
      </c>
      <c r="I96" s="13">
        <f t="shared" ref="I96" si="49">I81</f>
        <v>21250.760999999999</v>
      </c>
      <c r="J96" s="13">
        <f t="shared" si="48"/>
        <v>85003.043999999994</v>
      </c>
    </row>
    <row r="97" spans="1:10" ht="24" x14ac:dyDescent="0.2">
      <c r="A97" s="84"/>
      <c r="B97" s="97"/>
      <c r="C97" s="91"/>
      <c r="D97" s="7" t="s">
        <v>11</v>
      </c>
      <c r="E97" s="19">
        <f t="shared" si="43"/>
        <v>0</v>
      </c>
      <c r="F97" s="20"/>
      <c r="G97" s="13"/>
      <c r="H97" s="13"/>
      <c r="I97" s="13"/>
      <c r="J97" s="13"/>
    </row>
    <row r="98" spans="1:10" x14ac:dyDescent="0.2">
      <c r="A98" s="84"/>
      <c r="B98" s="97"/>
      <c r="C98" s="91"/>
      <c r="D98" s="5" t="s">
        <v>12</v>
      </c>
      <c r="E98" s="19">
        <f t="shared" si="43"/>
        <v>0</v>
      </c>
      <c r="F98" s="20"/>
      <c r="G98" s="13"/>
      <c r="H98" s="13"/>
      <c r="I98" s="13"/>
      <c r="J98" s="13"/>
    </row>
    <row r="99" spans="1:10" x14ac:dyDescent="0.2">
      <c r="A99" s="84"/>
      <c r="B99" s="97"/>
      <c r="C99" s="92"/>
      <c r="D99" s="5" t="s">
        <v>13</v>
      </c>
      <c r="E99" s="19">
        <f t="shared" si="43"/>
        <v>471789.29697000002</v>
      </c>
      <c r="F99" s="13">
        <f>F84</f>
        <v>40139.199970000001</v>
      </c>
      <c r="G99" s="13">
        <f t="shared" ref="G99:J99" si="50">G84</f>
        <v>60955.600999999995</v>
      </c>
      <c r="H99" s="13">
        <f t="shared" si="50"/>
        <v>61782.415999999997</v>
      </c>
      <c r="I99" s="13">
        <f t="shared" ref="I99" si="51">I84</f>
        <v>61782.415999999997</v>
      </c>
      <c r="J99" s="13">
        <f t="shared" si="50"/>
        <v>247129.66399999999</v>
      </c>
    </row>
    <row r="100" spans="1:10" x14ac:dyDescent="0.2">
      <c r="A100" s="84"/>
      <c r="B100" s="5" t="s">
        <v>15</v>
      </c>
      <c r="C100" s="5"/>
      <c r="D100" s="5"/>
      <c r="E100" s="2"/>
      <c r="F100" s="2"/>
      <c r="G100" s="2"/>
      <c r="H100" s="2"/>
      <c r="I100" s="2"/>
      <c r="J100" s="2"/>
    </row>
    <row r="101" spans="1:10" x14ac:dyDescent="0.2">
      <c r="A101" s="84"/>
      <c r="B101" s="98" t="s">
        <v>18</v>
      </c>
      <c r="C101" s="90"/>
      <c r="D101" s="8" t="s">
        <v>5</v>
      </c>
      <c r="E101" s="19"/>
      <c r="F101" s="19"/>
      <c r="G101" s="19"/>
      <c r="H101" s="19"/>
      <c r="I101" s="19"/>
      <c r="J101" s="19"/>
    </row>
    <row r="102" spans="1:10" x14ac:dyDescent="0.2">
      <c r="A102" s="84"/>
      <c r="B102" s="98"/>
      <c r="C102" s="91"/>
      <c r="D102" s="5" t="s">
        <v>8</v>
      </c>
      <c r="E102" s="19"/>
      <c r="F102" s="2"/>
      <c r="G102" s="2"/>
      <c r="H102" s="2"/>
      <c r="I102" s="2"/>
      <c r="J102" s="2"/>
    </row>
    <row r="103" spans="1:10" x14ac:dyDescent="0.2">
      <c r="A103" s="84"/>
      <c r="B103" s="98"/>
      <c r="C103" s="91"/>
      <c r="D103" s="5" t="s">
        <v>9</v>
      </c>
      <c r="E103" s="19"/>
      <c r="F103" s="2"/>
      <c r="G103" s="2"/>
      <c r="H103" s="2"/>
      <c r="I103" s="2"/>
      <c r="J103" s="2"/>
    </row>
    <row r="104" spans="1:10" x14ac:dyDescent="0.2">
      <c r="A104" s="84"/>
      <c r="B104" s="98"/>
      <c r="C104" s="91"/>
      <c r="D104" s="5" t="s">
        <v>10</v>
      </c>
      <c r="E104" s="19"/>
      <c r="F104" s="2"/>
      <c r="G104" s="2"/>
      <c r="H104" s="2"/>
      <c r="I104" s="2"/>
      <c r="J104" s="2"/>
    </row>
    <row r="105" spans="1:10" ht="24" x14ac:dyDescent="0.2">
      <c r="A105" s="84"/>
      <c r="B105" s="98"/>
      <c r="C105" s="91"/>
      <c r="D105" s="7" t="s">
        <v>11</v>
      </c>
      <c r="E105" s="19"/>
      <c r="F105" s="2"/>
      <c r="G105" s="2"/>
      <c r="H105" s="2"/>
      <c r="I105" s="2"/>
      <c r="J105" s="2"/>
    </row>
    <row r="106" spans="1:10" x14ac:dyDescent="0.2">
      <c r="A106" s="84"/>
      <c r="B106" s="98"/>
      <c r="C106" s="91"/>
      <c r="D106" s="5" t="s">
        <v>12</v>
      </c>
      <c r="E106" s="19"/>
      <c r="F106" s="2"/>
      <c r="G106" s="2"/>
      <c r="H106" s="2"/>
      <c r="I106" s="2"/>
      <c r="J106" s="2"/>
    </row>
    <row r="107" spans="1:10" x14ac:dyDescent="0.2">
      <c r="A107" s="84"/>
      <c r="B107" s="98"/>
      <c r="C107" s="92"/>
      <c r="D107" s="5" t="s">
        <v>13</v>
      </c>
      <c r="E107" s="19"/>
      <c r="F107" s="2"/>
      <c r="G107" s="2"/>
      <c r="H107" s="2"/>
      <c r="I107" s="2"/>
      <c r="J107" s="2"/>
    </row>
    <row r="108" spans="1:10" x14ac:dyDescent="0.2">
      <c r="A108" s="84"/>
      <c r="B108" s="97" t="s">
        <v>19</v>
      </c>
      <c r="C108" s="90"/>
      <c r="D108" s="8" t="s">
        <v>5</v>
      </c>
      <c r="E108" s="19">
        <f>SUM(F108:J108)</f>
        <v>1637222.8159999999</v>
      </c>
      <c r="F108" s="19">
        <f t="shared" ref="F108:J108" si="52">F109+F110+F111+F112+F114</f>
        <v>203930.07699999999</v>
      </c>
      <c r="G108" s="19">
        <f t="shared" si="52"/>
        <v>207557.677</v>
      </c>
      <c r="H108" s="19">
        <f t="shared" si="52"/>
        <v>204591.177</v>
      </c>
      <c r="I108" s="19">
        <f t="shared" ref="I108" si="53">I109+I110+I111+I112+I114</f>
        <v>204228.77699999997</v>
      </c>
      <c r="J108" s="19">
        <f t="shared" si="52"/>
        <v>816915.10799999989</v>
      </c>
    </row>
    <row r="109" spans="1:10" x14ac:dyDescent="0.2">
      <c r="A109" s="84"/>
      <c r="B109" s="97"/>
      <c r="C109" s="91"/>
      <c r="D109" s="5" t="s">
        <v>8</v>
      </c>
      <c r="E109" s="19">
        <f t="shared" ref="E109:E114" si="54">SUM(F109:J109)</f>
        <v>465.50000000000006</v>
      </c>
      <c r="F109" s="13">
        <f>F94</f>
        <v>152.30000000000001</v>
      </c>
      <c r="G109" s="13">
        <f t="shared" ref="G109:J109" si="55">G94</f>
        <v>157.4</v>
      </c>
      <c r="H109" s="13">
        <f t="shared" si="55"/>
        <v>155.80000000000001</v>
      </c>
      <c r="I109" s="13">
        <f t="shared" ref="I109" si="56">I94</f>
        <v>0</v>
      </c>
      <c r="J109" s="21">
        <f t="shared" si="55"/>
        <v>0</v>
      </c>
    </row>
    <row r="110" spans="1:10" x14ac:dyDescent="0.2">
      <c r="A110" s="84"/>
      <c r="B110" s="97"/>
      <c r="C110" s="91"/>
      <c r="D110" s="5" t="s">
        <v>9</v>
      </c>
      <c r="E110" s="19">
        <f t="shared" si="54"/>
        <v>972491.89999999991</v>
      </c>
      <c r="F110" s="13">
        <f>F95</f>
        <v>120744.59999999999</v>
      </c>
      <c r="G110" s="13">
        <f>G95</f>
        <v>124367.09999999999</v>
      </c>
      <c r="H110" s="13">
        <f t="shared" ref="H110:J110" si="57">H95</f>
        <v>121402.2</v>
      </c>
      <c r="I110" s="13">
        <f t="shared" ref="I110" si="58">I95</f>
        <v>121195.59999999999</v>
      </c>
      <c r="J110" s="13">
        <f t="shared" si="57"/>
        <v>484782.39999999997</v>
      </c>
    </row>
    <row r="111" spans="1:10" x14ac:dyDescent="0.2">
      <c r="A111" s="84"/>
      <c r="B111" s="97"/>
      <c r="C111" s="91"/>
      <c r="D111" s="5" t="s">
        <v>10</v>
      </c>
      <c r="E111" s="19">
        <f t="shared" si="54"/>
        <v>192476.11903</v>
      </c>
      <c r="F111" s="13">
        <f>F96</f>
        <v>42893.977030000002</v>
      </c>
      <c r="G111" s="13">
        <f t="shared" ref="G111:J111" si="59">G96</f>
        <v>22077.576000000001</v>
      </c>
      <c r="H111" s="13">
        <f t="shared" si="59"/>
        <v>21250.760999999999</v>
      </c>
      <c r="I111" s="13">
        <f t="shared" ref="I111" si="60">I96</f>
        <v>21250.760999999999</v>
      </c>
      <c r="J111" s="13">
        <f t="shared" si="59"/>
        <v>85003.043999999994</v>
      </c>
    </row>
    <row r="112" spans="1:10" ht="24" x14ac:dyDescent="0.2">
      <c r="A112" s="84"/>
      <c r="B112" s="97"/>
      <c r="C112" s="91"/>
      <c r="D112" s="7" t="s">
        <v>11</v>
      </c>
      <c r="E112" s="19">
        <f t="shared" si="54"/>
        <v>0</v>
      </c>
      <c r="F112" s="13"/>
      <c r="G112" s="13"/>
      <c r="H112" s="13"/>
      <c r="I112" s="13"/>
      <c r="J112" s="13"/>
    </row>
    <row r="113" spans="1:11" x14ac:dyDescent="0.2">
      <c r="A113" s="84"/>
      <c r="B113" s="97"/>
      <c r="C113" s="91"/>
      <c r="D113" s="5" t="s">
        <v>12</v>
      </c>
      <c r="E113" s="19">
        <f t="shared" si="54"/>
        <v>0</v>
      </c>
      <c r="F113" s="13"/>
      <c r="G113" s="13"/>
      <c r="H113" s="13"/>
      <c r="I113" s="13"/>
      <c r="J113" s="13"/>
    </row>
    <row r="114" spans="1:11" x14ac:dyDescent="0.2">
      <c r="A114" s="84"/>
      <c r="B114" s="97"/>
      <c r="C114" s="92"/>
      <c r="D114" s="5" t="s">
        <v>13</v>
      </c>
      <c r="E114" s="19">
        <f t="shared" si="54"/>
        <v>471789.29697000002</v>
      </c>
      <c r="F114" s="13">
        <f>F99</f>
        <v>40139.199970000001</v>
      </c>
      <c r="G114" s="21">
        <f t="shared" ref="G114:J114" si="61">G99</f>
        <v>60955.600999999995</v>
      </c>
      <c r="H114" s="13">
        <f t="shared" si="61"/>
        <v>61782.415999999997</v>
      </c>
      <c r="I114" s="13">
        <f t="shared" ref="I114" si="62">I99</f>
        <v>61782.415999999997</v>
      </c>
      <c r="J114" s="13">
        <f t="shared" si="61"/>
        <v>247129.66399999999</v>
      </c>
    </row>
    <row r="115" spans="1:11" x14ac:dyDescent="0.2">
      <c r="A115" s="84"/>
      <c r="B115" s="5" t="s">
        <v>15</v>
      </c>
      <c r="C115" s="5"/>
      <c r="D115" s="5"/>
      <c r="E115" s="2"/>
      <c r="F115" s="2"/>
      <c r="G115" s="2"/>
      <c r="H115" s="2"/>
      <c r="I115" s="2"/>
      <c r="J115" s="2"/>
    </row>
    <row r="116" spans="1:11" ht="12" customHeight="1" x14ac:dyDescent="0.2">
      <c r="A116" s="84"/>
      <c r="B116" s="93" t="s">
        <v>33</v>
      </c>
      <c r="C116" s="76"/>
      <c r="D116" s="8" t="s">
        <v>5</v>
      </c>
      <c r="E116" s="19">
        <f>SUM(F116:J116)</f>
        <v>1609955.0159999998</v>
      </c>
      <c r="F116" s="19">
        <f t="shared" ref="F116:J116" si="63">F117+F118+F119+F120+F122</f>
        <v>200371.29700000002</v>
      </c>
      <c r="G116" s="19">
        <f t="shared" si="63"/>
        <v>204169.45699999997</v>
      </c>
      <c r="H116" s="19">
        <f t="shared" si="63"/>
        <v>201204.37700000001</v>
      </c>
      <c r="I116" s="19">
        <f t="shared" ref="I116" si="64">I117+I118+I119+I120+I122</f>
        <v>200841.97699999998</v>
      </c>
      <c r="J116" s="19">
        <f t="shared" si="63"/>
        <v>803367.90799999994</v>
      </c>
      <c r="K116" s="35"/>
    </row>
    <row r="117" spans="1:11" ht="12" customHeight="1" x14ac:dyDescent="0.2">
      <c r="A117" s="84"/>
      <c r="B117" s="94"/>
      <c r="C117" s="77"/>
      <c r="D117" s="5" t="s">
        <v>8</v>
      </c>
      <c r="E117" s="19">
        <f t="shared" ref="E117:E122" si="65">SUM(F117:J117)</f>
        <v>465.50000000000006</v>
      </c>
      <c r="F117" s="21">
        <f>F9</f>
        <v>152.30000000000001</v>
      </c>
      <c r="G117" s="21">
        <f>G9</f>
        <v>157.4</v>
      </c>
      <c r="H117" s="21">
        <f>H9</f>
        <v>155.80000000000001</v>
      </c>
      <c r="I117" s="19">
        <f>I9</f>
        <v>0</v>
      </c>
      <c r="J117" s="19">
        <f>J9</f>
        <v>0</v>
      </c>
      <c r="K117" s="35"/>
    </row>
    <row r="118" spans="1:11" ht="12" customHeight="1" x14ac:dyDescent="0.2">
      <c r="A118" s="84"/>
      <c r="B118" s="94"/>
      <c r="C118" s="77"/>
      <c r="D118" s="5" t="s">
        <v>9</v>
      </c>
      <c r="E118" s="19">
        <f t="shared" si="65"/>
        <v>969224.09999999986</v>
      </c>
      <c r="F118" s="13">
        <f>F10+F17+F24+F31+F45+F66</f>
        <v>120185.81999999999</v>
      </c>
      <c r="G118" s="13">
        <f t="shared" ref="G118:J118" si="66">G10+G17+G24+G31+G45+G66</f>
        <v>123978.87999999999</v>
      </c>
      <c r="H118" s="13">
        <f t="shared" si="66"/>
        <v>121015.4</v>
      </c>
      <c r="I118" s="13">
        <f t="shared" si="66"/>
        <v>120808.79999999999</v>
      </c>
      <c r="J118" s="13">
        <f t="shared" si="66"/>
        <v>483235.19999999995</v>
      </c>
      <c r="K118" s="35"/>
    </row>
    <row r="119" spans="1:11" ht="12" customHeight="1" x14ac:dyDescent="0.2">
      <c r="A119" s="84"/>
      <c r="B119" s="94"/>
      <c r="C119" s="77"/>
      <c r="D119" s="5" t="s">
        <v>10</v>
      </c>
      <c r="E119" s="19">
        <f t="shared" si="65"/>
        <v>192476.11903</v>
      </c>
      <c r="F119" s="13">
        <f>F18+F25+F67+F39</f>
        <v>42893.977030000002</v>
      </c>
      <c r="G119" s="13">
        <f t="shared" ref="G119:J119" si="67">G18+G25+G67+G39</f>
        <v>22077.576000000001</v>
      </c>
      <c r="H119" s="13">
        <f t="shared" si="67"/>
        <v>21250.760999999999</v>
      </c>
      <c r="I119" s="13">
        <f t="shared" si="67"/>
        <v>21250.760999999999</v>
      </c>
      <c r="J119" s="13">
        <f t="shared" si="67"/>
        <v>85003.043999999994</v>
      </c>
    </row>
    <row r="120" spans="1:11" ht="12" customHeight="1" x14ac:dyDescent="0.2">
      <c r="A120" s="84"/>
      <c r="B120" s="94"/>
      <c r="C120" s="77"/>
      <c r="D120" s="7" t="s">
        <v>11</v>
      </c>
      <c r="E120" s="19">
        <f t="shared" si="65"/>
        <v>0</v>
      </c>
      <c r="F120" s="20"/>
      <c r="G120" s="13"/>
      <c r="H120" s="13"/>
      <c r="I120" s="13"/>
      <c r="J120" s="13"/>
    </row>
    <row r="121" spans="1:11" ht="12" customHeight="1" x14ac:dyDescent="0.2">
      <c r="A121" s="84"/>
      <c r="B121" s="94"/>
      <c r="C121" s="77"/>
      <c r="D121" s="5" t="s">
        <v>12</v>
      </c>
      <c r="E121" s="19">
        <f t="shared" si="65"/>
        <v>0</v>
      </c>
      <c r="F121" s="20"/>
      <c r="G121" s="13"/>
      <c r="H121" s="13"/>
      <c r="I121" s="13"/>
      <c r="J121" s="13"/>
      <c r="K121" s="35"/>
    </row>
    <row r="122" spans="1:11" ht="12" customHeight="1" x14ac:dyDescent="0.2">
      <c r="A122" s="84"/>
      <c r="B122" s="95"/>
      <c r="C122" s="78"/>
      <c r="D122" s="5" t="s">
        <v>13</v>
      </c>
      <c r="E122" s="19">
        <f t="shared" si="65"/>
        <v>447789.29697000002</v>
      </c>
      <c r="F122" s="13">
        <f>F21+F28+F42+F63</f>
        <v>37139.199970000001</v>
      </c>
      <c r="G122" s="13">
        <f t="shared" ref="G122:J122" si="68">G21+G28+G42+G63</f>
        <v>57955.600999999995</v>
      </c>
      <c r="H122" s="13">
        <f t="shared" si="68"/>
        <v>58782.415999999997</v>
      </c>
      <c r="I122" s="13">
        <f t="shared" si="68"/>
        <v>58782.415999999997</v>
      </c>
      <c r="J122" s="13">
        <f t="shared" si="68"/>
        <v>235129.66399999999</v>
      </c>
    </row>
    <row r="123" spans="1:11" ht="12" customHeight="1" x14ac:dyDescent="0.2">
      <c r="A123" s="84"/>
      <c r="B123" s="79" t="s">
        <v>103</v>
      </c>
      <c r="C123" s="76"/>
      <c r="D123" s="8" t="s">
        <v>5</v>
      </c>
      <c r="E123" s="19">
        <f>SUM(F123:J123)</f>
        <v>24000</v>
      </c>
      <c r="F123" s="19">
        <f>F124+F125+F126+F127+F129</f>
        <v>3000</v>
      </c>
      <c r="G123" s="19">
        <f t="shared" ref="G123:J123" si="69">G124+G125+G126+G127+G129</f>
        <v>3000</v>
      </c>
      <c r="H123" s="19">
        <f t="shared" si="69"/>
        <v>3000</v>
      </c>
      <c r="I123" s="19">
        <f t="shared" ref="I123" si="70">I124+I125+I126+I127+I129</f>
        <v>3000</v>
      </c>
      <c r="J123" s="19">
        <f t="shared" si="69"/>
        <v>12000</v>
      </c>
    </row>
    <row r="124" spans="1:11" ht="12" customHeight="1" x14ac:dyDescent="0.2">
      <c r="A124" s="84"/>
      <c r="B124" s="80"/>
      <c r="C124" s="77"/>
      <c r="D124" s="5" t="s">
        <v>8</v>
      </c>
      <c r="E124" s="19">
        <f t="shared" ref="E124:E129" si="71">SUM(F124:J124)</f>
        <v>0</v>
      </c>
      <c r="F124" s="13">
        <f t="shared" ref="F124:J125" si="72">F51</f>
        <v>0</v>
      </c>
      <c r="G124" s="13">
        <f t="shared" si="72"/>
        <v>0</v>
      </c>
      <c r="H124" s="13">
        <f t="shared" si="72"/>
        <v>0</v>
      </c>
      <c r="I124" s="13">
        <f t="shared" ref="I124" si="73">I51</f>
        <v>0</v>
      </c>
      <c r="J124" s="13">
        <f t="shared" si="72"/>
        <v>0</v>
      </c>
    </row>
    <row r="125" spans="1:11" ht="12" customHeight="1" x14ac:dyDescent="0.2">
      <c r="A125" s="84"/>
      <c r="B125" s="80"/>
      <c r="C125" s="77"/>
      <c r="D125" s="5" t="s">
        <v>9</v>
      </c>
      <c r="E125" s="19">
        <f t="shared" si="71"/>
        <v>0</v>
      </c>
      <c r="F125" s="13">
        <f t="shared" si="72"/>
        <v>0</v>
      </c>
      <c r="G125" s="13">
        <f t="shared" si="72"/>
        <v>0</v>
      </c>
      <c r="H125" s="13">
        <f t="shared" si="72"/>
        <v>0</v>
      </c>
      <c r="I125" s="13">
        <f t="shared" ref="I125" si="74">I52</f>
        <v>0</v>
      </c>
      <c r="J125" s="13">
        <f t="shared" si="72"/>
        <v>0</v>
      </c>
    </row>
    <row r="126" spans="1:11" ht="12" customHeight="1" x14ac:dyDescent="0.2">
      <c r="A126" s="84"/>
      <c r="B126" s="80"/>
      <c r="C126" s="77"/>
      <c r="D126" s="5" t="s">
        <v>10</v>
      </c>
      <c r="E126" s="19">
        <f t="shared" si="71"/>
        <v>0</v>
      </c>
      <c r="F126" s="13">
        <f>F53</f>
        <v>0</v>
      </c>
      <c r="G126" s="13">
        <f t="shared" ref="G126:J126" si="75">G53</f>
        <v>0</v>
      </c>
      <c r="H126" s="13">
        <f t="shared" si="75"/>
        <v>0</v>
      </c>
      <c r="I126" s="13">
        <f t="shared" ref="I126" si="76">I53</f>
        <v>0</v>
      </c>
      <c r="J126" s="13">
        <f t="shared" si="75"/>
        <v>0</v>
      </c>
    </row>
    <row r="127" spans="1:11" ht="12" customHeight="1" x14ac:dyDescent="0.2">
      <c r="A127" s="84"/>
      <c r="B127" s="80"/>
      <c r="C127" s="77"/>
      <c r="D127" s="7" t="s">
        <v>11</v>
      </c>
      <c r="E127" s="19">
        <f t="shared" si="71"/>
        <v>0</v>
      </c>
      <c r="F127" s="13"/>
      <c r="G127" s="13"/>
      <c r="H127" s="13"/>
      <c r="I127" s="13"/>
      <c r="J127" s="13"/>
    </row>
    <row r="128" spans="1:11" ht="12" customHeight="1" x14ac:dyDescent="0.2">
      <c r="A128" s="84"/>
      <c r="B128" s="80"/>
      <c r="C128" s="77"/>
      <c r="D128" s="5" t="s">
        <v>12</v>
      </c>
      <c r="E128" s="19">
        <f t="shared" si="71"/>
        <v>0</v>
      </c>
      <c r="F128" s="13"/>
      <c r="G128" s="13"/>
      <c r="H128" s="13"/>
      <c r="I128" s="13"/>
      <c r="J128" s="13"/>
    </row>
    <row r="129" spans="1:10" ht="12" customHeight="1" x14ac:dyDescent="0.2">
      <c r="A129" s="84"/>
      <c r="B129" s="81"/>
      <c r="C129" s="78"/>
      <c r="D129" s="5" t="s">
        <v>13</v>
      </c>
      <c r="E129" s="19">
        <f t="shared" si="71"/>
        <v>24000</v>
      </c>
      <c r="F129" s="13">
        <f>F56</f>
        <v>3000</v>
      </c>
      <c r="G129" s="13">
        <f t="shared" ref="G129:J129" si="77">G56</f>
        <v>3000</v>
      </c>
      <c r="H129" s="13">
        <f t="shared" si="77"/>
        <v>3000</v>
      </c>
      <c r="I129" s="13">
        <f t="shared" si="77"/>
        <v>3000</v>
      </c>
      <c r="J129" s="13">
        <f t="shared" si="77"/>
        <v>12000</v>
      </c>
    </row>
    <row r="130" spans="1:10" ht="12" customHeight="1" x14ac:dyDescent="0.2">
      <c r="A130" s="84"/>
      <c r="B130" s="79" t="s">
        <v>114</v>
      </c>
      <c r="C130" s="76"/>
      <c r="D130" s="8" t="s">
        <v>5</v>
      </c>
      <c r="E130" s="19">
        <f>SUM(F130:J130)</f>
        <v>3267.8</v>
      </c>
      <c r="F130" s="19">
        <f t="shared" ref="F130:J130" si="78">F131+F132+F133+F134+F136</f>
        <v>558.78</v>
      </c>
      <c r="G130" s="19">
        <f t="shared" si="78"/>
        <v>388.22</v>
      </c>
      <c r="H130" s="19">
        <f t="shared" si="78"/>
        <v>386.8</v>
      </c>
      <c r="I130" s="19">
        <f t="shared" ref="I130" si="79">I131+I132+I133+I134+I136</f>
        <v>386.8</v>
      </c>
      <c r="J130" s="19">
        <f t="shared" si="78"/>
        <v>1547.2</v>
      </c>
    </row>
    <row r="131" spans="1:10" ht="12" customHeight="1" x14ac:dyDescent="0.2">
      <c r="A131" s="84"/>
      <c r="B131" s="80"/>
      <c r="C131" s="77"/>
      <c r="D131" s="5" t="s">
        <v>8</v>
      </c>
      <c r="E131" s="19">
        <f t="shared" ref="E131:E136" si="80">SUM(F131:J131)</f>
        <v>0</v>
      </c>
      <c r="F131" s="13"/>
      <c r="G131" s="13"/>
      <c r="H131" s="13"/>
      <c r="I131" s="13"/>
      <c r="J131" s="13"/>
    </row>
    <row r="132" spans="1:10" ht="12" customHeight="1" x14ac:dyDescent="0.2">
      <c r="A132" s="84"/>
      <c r="B132" s="80"/>
      <c r="C132" s="77"/>
      <c r="D132" s="5" t="s">
        <v>9</v>
      </c>
      <c r="E132" s="19">
        <f t="shared" si="80"/>
        <v>3267.8</v>
      </c>
      <c r="F132" s="21">
        <f>F73</f>
        <v>558.78</v>
      </c>
      <c r="G132" s="21">
        <f t="shared" ref="G132:J132" si="81">G73</f>
        <v>388.22</v>
      </c>
      <c r="H132" s="21">
        <f t="shared" si="81"/>
        <v>386.8</v>
      </c>
      <c r="I132" s="21">
        <f t="shared" ref="I132" si="82">I73</f>
        <v>386.8</v>
      </c>
      <c r="J132" s="21">
        <f t="shared" si="81"/>
        <v>1547.2</v>
      </c>
    </row>
    <row r="133" spans="1:10" ht="12" customHeight="1" x14ac:dyDescent="0.2">
      <c r="A133" s="84"/>
      <c r="B133" s="80"/>
      <c r="C133" s="77"/>
      <c r="D133" s="5" t="s">
        <v>10</v>
      </c>
      <c r="E133" s="19">
        <f t="shared" si="80"/>
        <v>0</v>
      </c>
      <c r="F133" s="21"/>
      <c r="G133" s="13"/>
      <c r="H133" s="13"/>
      <c r="I133" s="13"/>
      <c r="J133" s="13"/>
    </row>
    <row r="134" spans="1:10" ht="12" customHeight="1" x14ac:dyDescent="0.2">
      <c r="A134" s="84"/>
      <c r="B134" s="80"/>
      <c r="C134" s="77"/>
      <c r="D134" s="7" t="s">
        <v>11</v>
      </c>
      <c r="E134" s="19">
        <f t="shared" si="80"/>
        <v>0</v>
      </c>
      <c r="F134" s="13"/>
      <c r="G134" s="13"/>
      <c r="H134" s="13"/>
      <c r="I134" s="13"/>
      <c r="J134" s="13"/>
    </row>
    <row r="135" spans="1:10" ht="12" customHeight="1" x14ac:dyDescent="0.2">
      <c r="A135" s="84"/>
      <c r="B135" s="80"/>
      <c r="C135" s="77"/>
      <c r="D135" s="5" t="s">
        <v>12</v>
      </c>
      <c r="E135" s="19">
        <f t="shared" si="80"/>
        <v>0</v>
      </c>
      <c r="F135" s="13"/>
      <c r="G135" s="13"/>
      <c r="H135" s="13"/>
      <c r="I135" s="13"/>
      <c r="J135" s="13"/>
    </row>
    <row r="136" spans="1:10" ht="12" customHeight="1" x14ac:dyDescent="0.2">
      <c r="A136" s="85"/>
      <c r="B136" s="81"/>
      <c r="C136" s="78"/>
      <c r="D136" s="5" t="s">
        <v>13</v>
      </c>
      <c r="E136" s="19">
        <f t="shared" si="80"/>
        <v>0</v>
      </c>
      <c r="F136" s="2"/>
      <c r="G136" s="2"/>
      <c r="H136" s="2"/>
      <c r="I136" s="2"/>
      <c r="J136" s="2"/>
    </row>
    <row r="137" spans="1:10" x14ac:dyDescent="0.2">
      <c r="E137" s="23"/>
      <c r="F137" s="23"/>
    </row>
    <row r="138" spans="1:10" x14ac:dyDescent="0.2">
      <c r="E138" s="23"/>
      <c r="F138" s="23"/>
      <c r="G138" s="23"/>
      <c r="H138" s="23"/>
      <c r="I138" s="23"/>
      <c r="J138" s="23"/>
    </row>
    <row r="139" spans="1:10" x14ac:dyDescent="0.2">
      <c r="E139" s="22"/>
    </row>
    <row r="140" spans="1:10" x14ac:dyDescent="0.2">
      <c r="E140" s="23"/>
    </row>
    <row r="141" spans="1:10" x14ac:dyDescent="0.2">
      <c r="E141" s="23"/>
    </row>
    <row r="142" spans="1:10" x14ac:dyDescent="0.2">
      <c r="E142" s="23"/>
    </row>
    <row r="143" spans="1:10" x14ac:dyDescent="0.2">
      <c r="E143" s="22"/>
    </row>
  </sheetData>
  <mergeCells count="51">
    <mergeCell ref="A2:J2"/>
    <mergeCell ref="B4:B6"/>
    <mergeCell ref="A4:A6"/>
    <mergeCell ref="C8:C14"/>
    <mergeCell ref="F5:J5"/>
    <mergeCell ref="E4:J4"/>
    <mergeCell ref="E5:E6"/>
    <mergeCell ref="D4:D6"/>
    <mergeCell ref="C4:C6"/>
    <mergeCell ref="B8:B14"/>
    <mergeCell ref="A8:A14"/>
    <mergeCell ref="C15:C21"/>
    <mergeCell ref="B86:B92"/>
    <mergeCell ref="B22:B28"/>
    <mergeCell ref="B29:B35"/>
    <mergeCell ref="B36:B42"/>
    <mergeCell ref="C22:C28"/>
    <mergeCell ref="C29:C35"/>
    <mergeCell ref="C36:C42"/>
    <mergeCell ref="B50:B56"/>
    <mergeCell ref="C50:C56"/>
    <mergeCell ref="B78:B84"/>
    <mergeCell ref="C43:C49"/>
    <mergeCell ref="C78:C84"/>
    <mergeCell ref="C86:C92"/>
    <mergeCell ref="B101:B107"/>
    <mergeCell ref="B108:B114"/>
    <mergeCell ref="A15:A21"/>
    <mergeCell ref="B15:B21"/>
    <mergeCell ref="A22:A28"/>
    <mergeCell ref="A29:A35"/>
    <mergeCell ref="A36:A42"/>
    <mergeCell ref="A43:A49"/>
    <mergeCell ref="A50:A56"/>
    <mergeCell ref="B43:B49"/>
    <mergeCell ref="C130:C136"/>
    <mergeCell ref="B130:B136"/>
    <mergeCell ref="B123:B129"/>
    <mergeCell ref="A57:A77"/>
    <mergeCell ref="A78:A136"/>
    <mergeCell ref="C57:C63"/>
    <mergeCell ref="C64:C70"/>
    <mergeCell ref="C93:C99"/>
    <mergeCell ref="C123:C129"/>
    <mergeCell ref="B116:B122"/>
    <mergeCell ref="C116:C122"/>
    <mergeCell ref="C101:C107"/>
    <mergeCell ref="C108:C114"/>
    <mergeCell ref="C71:C77"/>
    <mergeCell ref="B57:B77"/>
    <mergeCell ref="B93:B99"/>
  </mergeCells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0"/>
  <sheetViews>
    <sheetView zoomScaleNormal="100" workbookViewId="0">
      <selection activeCell="E8" sqref="E8"/>
    </sheetView>
  </sheetViews>
  <sheetFormatPr defaultColWidth="9.140625" defaultRowHeight="12.75" x14ac:dyDescent="0.2"/>
  <cols>
    <col min="1" max="1" width="17.5703125" style="53" customWidth="1"/>
    <col min="2" max="2" width="46" style="27" customWidth="1"/>
    <col min="3" max="3" width="55.7109375" style="27" customWidth="1"/>
    <col min="4" max="4" width="34.7109375" style="27" customWidth="1"/>
    <col min="5" max="5" width="46.42578125" style="27" customWidth="1"/>
    <col min="6" max="16384" width="9.140625" style="27"/>
  </cols>
  <sheetData>
    <row r="1" spans="1:4" x14ac:dyDescent="0.2">
      <c r="D1" s="27" t="s">
        <v>34</v>
      </c>
    </row>
    <row r="2" spans="1:4" x14ac:dyDescent="0.2">
      <c r="A2" s="113" t="s">
        <v>20</v>
      </c>
      <c r="B2" s="113"/>
      <c r="C2" s="113"/>
      <c r="D2" s="113"/>
    </row>
    <row r="4" spans="1:4" s="29" customFormat="1" ht="52.5" customHeight="1" x14ac:dyDescent="0.25">
      <c r="A4" s="28" t="s">
        <v>1</v>
      </c>
      <c r="B4" s="28" t="s">
        <v>21</v>
      </c>
      <c r="C4" s="28" t="s">
        <v>22</v>
      </c>
      <c r="D4" s="28" t="s">
        <v>23</v>
      </c>
    </row>
    <row r="5" spans="1:4" x14ac:dyDescent="0.2">
      <c r="A5" s="30">
        <v>1</v>
      </c>
      <c r="B5" s="30">
        <v>2</v>
      </c>
      <c r="C5" s="30">
        <v>3</v>
      </c>
      <c r="D5" s="30">
        <v>4</v>
      </c>
    </row>
    <row r="6" spans="1:4" ht="45.75" customHeight="1" x14ac:dyDescent="0.2">
      <c r="A6" s="112" t="s">
        <v>107</v>
      </c>
      <c r="B6" s="112"/>
      <c r="C6" s="112"/>
      <c r="D6" s="112"/>
    </row>
    <row r="7" spans="1:4" s="31" customFormat="1" ht="30.75" customHeight="1" x14ac:dyDescent="0.2">
      <c r="A7" s="112" t="s">
        <v>108</v>
      </c>
      <c r="B7" s="112"/>
      <c r="C7" s="112"/>
      <c r="D7" s="112"/>
    </row>
    <row r="8" spans="1:4" ht="73.5" customHeight="1" x14ac:dyDescent="0.2">
      <c r="A8" s="32" t="s">
        <v>50</v>
      </c>
      <c r="B8" s="34" t="s">
        <v>39</v>
      </c>
      <c r="C8" s="34" t="s">
        <v>138</v>
      </c>
      <c r="D8" s="34" t="s">
        <v>93</v>
      </c>
    </row>
    <row r="9" spans="1:4" ht="75.75" customHeight="1" x14ac:dyDescent="0.2">
      <c r="A9" s="116" t="s">
        <v>51</v>
      </c>
      <c r="B9" s="114" t="s">
        <v>38</v>
      </c>
      <c r="C9" s="34" t="s">
        <v>40</v>
      </c>
      <c r="D9" s="34" t="s">
        <v>94</v>
      </c>
    </row>
    <row r="10" spans="1:4" ht="112.5" customHeight="1" x14ac:dyDescent="0.2">
      <c r="A10" s="117"/>
      <c r="B10" s="115"/>
      <c r="C10" s="34" t="s">
        <v>112</v>
      </c>
      <c r="D10" s="34" t="s">
        <v>95</v>
      </c>
    </row>
    <row r="11" spans="1:4" ht="73.5" customHeight="1" x14ac:dyDescent="0.2">
      <c r="A11" s="116" t="s">
        <v>52</v>
      </c>
      <c r="B11" s="114" t="s">
        <v>41</v>
      </c>
      <c r="C11" s="34" t="s">
        <v>42</v>
      </c>
      <c r="D11" s="34" t="s">
        <v>96</v>
      </c>
    </row>
    <row r="12" spans="1:4" ht="102" x14ac:dyDescent="0.2">
      <c r="A12" s="117"/>
      <c r="B12" s="115"/>
      <c r="C12" s="34" t="s">
        <v>137</v>
      </c>
      <c r="D12" s="34" t="s">
        <v>95</v>
      </c>
    </row>
    <row r="13" spans="1:4" ht="84" customHeight="1" x14ac:dyDescent="0.2">
      <c r="A13" s="116" t="s">
        <v>53</v>
      </c>
      <c r="B13" s="114" t="s">
        <v>43</v>
      </c>
      <c r="C13" s="34" t="s">
        <v>44</v>
      </c>
      <c r="D13" s="34" t="s">
        <v>97</v>
      </c>
    </row>
    <row r="14" spans="1:4" ht="102" x14ac:dyDescent="0.2">
      <c r="A14" s="117"/>
      <c r="B14" s="115"/>
      <c r="C14" s="34" t="s">
        <v>137</v>
      </c>
      <c r="D14" s="34" t="s">
        <v>95</v>
      </c>
    </row>
    <row r="15" spans="1:4" ht="25.5" x14ac:dyDescent="0.2">
      <c r="A15" s="32" t="s">
        <v>54</v>
      </c>
      <c r="B15" s="34" t="s">
        <v>45</v>
      </c>
      <c r="C15" s="34" t="s">
        <v>46</v>
      </c>
      <c r="D15" s="34"/>
    </row>
    <row r="16" spans="1:4" ht="76.5" x14ac:dyDescent="0.2">
      <c r="A16" s="32" t="s">
        <v>55</v>
      </c>
      <c r="B16" s="34" t="s">
        <v>47</v>
      </c>
      <c r="C16" s="34" t="s">
        <v>48</v>
      </c>
      <c r="D16" s="34" t="s">
        <v>98</v>
      </c>
    </row>
    <row r="17" spans="1:5" ht="16.5" customHeight="1" x14ac:dyDescent="0.2">
      <c r="A17" s="109" t="s">
        <v>101</v>
      </c>
      <c r="B17" s="110"/>
      <c r="C17" s="110"/>
      <c r="D17" s="111"/>
    </row>
    <row r="18" spans="1:5" ht="186.75" customHeight="1" x14ac:dyDescent="0.2">
      <c r="A18" s="32" t="s">
        <v>56</v>
      </c>
      <c r="B18" s="33" t="s">
        <v>117</v>
      </c>
      <c r="C18" s="34" t="s">
        <v>113</v>
      </c>
      <c r="D18" s="34"/>
      <c r="E18" s="31"/>
    </row>
    <row r="19" spans="1:5" ht="16.5" customHeight="1" x14ac:dyDescent="0.2">
      <c r="A19" s="109" t="s">
        <v>102</v>
      </c>
      <c r="B19" s="110"/>
      <c r="C19" s="110"/>
      <c r="D19" s="111"/>
    </row>
    <row r="20" spans="1:5" ht="216.75" x14ac:dyDescent="0.2">
      <c r="A20" s="32" t="s">
        <v>57</v>
      </c>
      <c r="B20" s="34" t="s">
        <v>49</v>
      </c>
      <c r="C20" s="33" t="s">
        <v>115</v>
      </c>
      <c r="D20" s="34"/>
      <c r="E20" s="31"/>
    </row>
  </sheetData>
  <mergeCells count="11">
    <mergeCell ref="A19:D19"/>
    <mergeCell ref="A6:D6"/>
    <mergeCell ref="A7:D7"/>
    <mergeCell ref="A2:D2"/>
    <mergeCell ref="A17:D17"/>
    <mergeCell ref="B9:B10"/>
    <mergeCell ref="A9:A10"/>
    <mergeCell ref="B11:B12"/>
    <mergeCell ref="A11:A12"/>
    <mergeCell ref="B13:B14"/>
    <mergeCell ref="A13:A14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2"/>
  <sheetViews>
    <sheetView workbookViewId="0">
      <selection activeCell="B32" sqref="B32"/>
    </sheetView>
  </sheetViews>
  <sheetFormatPr defaultRowHeight="15.75" x14ac:dyDescent="0.25"/>
  <cols>
    <col min="1" max="1" width="5.5703125" style="50" customWidth="1"/>
    <col min="2" max="2" width="33.85546875" style="50" customWidth="1"/>
    <col min="3" max="3" width="14.140625" style="50" customWidth="1"/>
    <col min="4" max="4" width="18.5703125" style="50" customWidth="1"/>
    <col min="5" max="5" width="23.140625" style="50" customWidth="1"/>
    <col min="6" max="6" width="14.7109375" style="50" customWidth="1"/>
    <col min="7" max="7" width="18.28515625" style="50" customWidth="1"/>
    <col min="8" max="8" width="11" style="50" customWidth="1"/>
    <col min="9" max="9" width="11.28515625" style="50" customWidth="1"/>
    <col min="10" max="10" width="12" style="50" customWidth="1"/>
    <col min="11" max="11" width="11.42578125" style="50" customWidth="1"/>
    <col min="12" max="12" width="18.28515625" style="50" customWidth="1"/>
    <col min="13" max="13" width="19" style="50" customWidth="1"/>
    <col min="14" max="14" width="19.5703125" customWidth="1"/>
    <col min="15" max="15" width="14.85546875" customWidth="1"/>
    <col min="16" max="16" width="13" customWidth="1"/>
    <col min="257" max="257" width="5.5703125" customWidth="1"/>
    <col min="258" max="258" width="33.85546875" customWidth="1"/>
    <col min="259" max="259" width="14.140625" customWidth="1"/>
    <col min="260" max="260" width="18.5703125" customWidth="1"/>
    <col min="261" max="261" width="23.140625" customWidth="1"/>
    <col min="262" max="262" width="14.7109375" customWidth="1"/>
    <col min="263" max="263" width="18.28515625" customWidth="1"/>
    <col min="264" max="264" width="11" customWidth="1"/>
    <col min="265" max="265" width="11.28515625" customWidth="1"/>
    <col min="266" max="266" width="12" customWidth="1"/>
    <col min="267" max="267" width="11.42578125" customWidth="1"/>
    <col min="268" max="268" width="18.28515625" customWidth="1"/>
    <col min="269" max="269" width="19" customWidth="1"/>
    <col min="270" max="270" width="19.5703125" customWidth="1"/>
    <col min="271" max="271" width="14.85546875" customWidth="1"/>
    <col min="272" max="272" width="13" customWidth="1"/>
    <col min="513" max="513" width="5.5703125" customWidth="1"/>
    <col min="514" max="514" width="33.85546875" customWidth="1"/>
    <col min="515" max="515" width="14.140625" customWidth="1"/>
    <col min="516" max="516" width="18.5703125" customWidth="1"/>
    <col min="517" max="517" width="23.140625" customWidth="1"/>
    <col min="518" max="518" width="14.7109375" customWidth="1"/>
    <col min="519" max="519" width="18.28515625" customWidth="1"/>
    <col min="520" max="520" width="11" customWidth="1"/>
    <col min="521" max="521" width="11.28515625" customWidth="1"/>
    <col min="522" max="522" width="12" customWidth="1"/>
    <col min="523" max="523" width="11.42578125" customWidth="1"/>
    <col min="524" max="524" width="18.28515625" customWidth="1"/>
    <col min="525" max="525" width="19" customWidth="1"/>
    <col min="526" max="526" width="19.5703125" customWidth="1"/>
    <col min="527" max="527" width="14.85546875" customWidth="1"/>
    <col min="528" max="528" width="13" customWidth="1"/>
    <col min="769" max="769" width="5.5703125" customWidth="1"/>
    <col min="770" max="770" width="33.85546875" customWidth="1"/>
    <col min="771" max="771" width="14.140625" customWidth="1"/>
    <col min="772" max="772" width="18.5703125" customWidth="1"/>
    <col min="773" max="773" width="23.140625" customWidth="1"/>
    <col min="774" max="774" width="14.7109375" customWidth="1"/>
    <col min="775" max="775" width="18.28515625" customWidth="1"/>
    <col min="776" max="776" width="11" customWidth="1"/>
    <col min="777" max="777" width="11.28515625" customWidth="1"/>
    <col min="778" max="778" width="12" customWidth="1"/>
    <col min="779" max="779" width="11.42578125" customWidth="1"/>
    <col min="780" max="780" width="18.28515625" customWidth="1"/>
    <col min="781" max="781" width="19" customWidth="1"/>
    <col min="782" max="782" width="19.5703125" customWidth="1"/>
    <col min="783" max="783" width="14.85546875" customWidth="1"/>
    <col min="784" max="784" width="13" customWidth="1"/>
    <col min="1025" max="1025" width="5.5703125" customWidth="1"/>
    <col min="1026" max="1026" width="33.85546875" customWidth="1"/>
    <col min="1027" max="1027" width="14.140625" customWidth="1"/>
    <col min="1028" max="1028" width="18.5703125" customWidth="1"/>
    <col min="1029" max="1029" width="23.140625" customWidth="1"/>
    <col min="1030" max="1030" width="14.7109375" customWidth="1"/>
    <col min="1031" max="1031" width="18.28515625" customWidth="1"/>
    <col min="1032" max="1032" width="11" customWidth="1"/>
    <col min="1033" max="1033" width="11.28515625" customWidth="1"/>
    <col min="1034" max="1034" width="12" customWidth="1"/>
    <col min="1035" max="1035" width="11.42578125" customWidth="1"/>
    <col min="1036" max="1036" width="18.28515625" customWidth="1"/>
    <col min="1037" max="1037" width="19" customWidth="1"/>
    <col min="1038" max="1038" width="19.5703125" customWidth="1"/>
    <col min="1039" max="1039" width="14.85546875" customWidth="1"/>
    <col min="1040" max="1040" width="13" customWidth="1"/>
    <col min="1281" max="1281" width="5.5703125" customWidth="1"/>
    <col min="1282" max="1282" width="33.85546875" customWidth="1"/>
    <col min="1283" max="1283" width="14.140625" customWidth="1"/>
    <col min="1284" max="1284" width="18.5703125" customWidth="1"/>
    <col min="1285" max="1285" width="23.140625" customWidth="1"/>
    <col min="1286" max="1286" width="14.7109375" customWidth="1"/>
    <col min="1287" max="1287" width="18.28515625" customWidth="1"/>
    <col min="1288" max="1288" width="11" customWidth="1"/>
    <col min="1289" max="1289" width="11.28515625" customWidth="1"/>
    <col min="1290" max="1290" width="12" customWidth="1"/>
    <col min="1291" max="1291" width="11.42578125" customWidth="1"/>
    <col min="1292" max="1292" width="18.28515625" customWidth="1"/>
    <col min="1293" max="1293" width="19" customWidth="1"/>
    <col min="1294" max="1294" width="19.5703125" customWidth="1"/>
    <col min="1295" max="1295" width="14.85546875" customWidth="1"/>
    <col min="1296" max="1296" width="13" customWidth="1"/>
    <col min="1537" max="1537" width="5.5703125" customWidth="1"/>
    <col min="1538" max="1538" width="33.85546875" customWidth="1"/>
    <col min="1539" max="1539" width="14.140625" customWidth="1"/>
    <col min="1540" max="1540" width="18.5703125" customWidth="1"/>
    <col min="1541" max="1541" width="23.140625" customWidth="1"/>
    <col min="1542" max="1542" width="14.7109375" customWidth="1"/>
    <col min="1543" max="1543" width="18.28515625" customWidth="1"/>
    <col min="1544" max="1544" width="11" customWidth="1"/>
    <col min="1545" max="1545" width="11.28515625" customWidth="1"/>
    <col min="1546" max="1546" width="12" customWidth="1"/>
    <col min="1547" max="1547" width="11.42578125" customWidth="1"/>
    <col min="1548" max="1548" width="18.28515625" customWidth="1"/>
    <col min="1549" max="1549" width="19" customWidth="1"/>
    <col min="1550" max="1550" width="19.5703125" customWidth="1"/>
    <col min="1551" max="1551" width="14.85546875" customWidth="1"/>
    <col min="1552" max="1552" width="13" customWidth="1"/>
    <col min="1793" max="1793" width="5.5703125" customWidth="1"/>
    <col min="1794" max="1794" width="33.85546875" customWidth="1"/>
    <col min="1795" max="1795" width="14.140625" customWidth="1"/>
    <col min="1796" max="1796" width="18.5703125" customWidth="1"/>
    <col min="1797" max="1797" width="23.140625" customWidth="1"/>
    <col min="1798" max="1798" width="14.7109375" customWidth="1"/>
    <col min="1799" max="1799" width="18.28515625" customWidth="1"/>
    <col min="1800" max="1800" width="11" customWidth="1"/>
    <col min="1801" max="1801" width="11.28515625" customWidth="1"/>
    <col min="1802" max="1802" width="12" customWidth="1"/>
    <col min="1803" max="1803" width="11.42578125" customWidth="1"/>
    <col min="1804" max="1804" width="18.28515625" customWidth="1"/>
    <col min="1805" max="1805" width="19" customWidth="1"/>
    <col min="1806" max="1806" width="19.5703125" customWidth="1"/>
    <col min="1807" max="1807" width="14.85546875" customWidth="1"/>
    <col min="1808" max="1808" width="13" customWidth="1"/>
    <col min="2049" max="2049" width="5.5703125" customWidth="1"/>
    <col min="2050" max="2050" width="33.85546875" customWidth="1"/>
    <col min="2051" max="2051" width="14.140625" customWidth="1"/>
    <col min="2052" max="2052" width="18.5703125" customWidth="1"/>
    <col min="2053" max="2053" width="23.140625" customWidth="1"/>
    <col min="2054" max="2054" width="14.7109375" customWidth="1"/>
    <col min="2055" max="2055" width="18.28515625" customWidth="1"/>
    <col min="2056" max="2056" width="11" customWidth="1"/>
    <col min="2057" max="2057" width="11.28515625" customWidth="1"/>
    <col min="2058" max="2058" width="12" customWidth="1"/>
    <col min="2059" max="2059" width="11.42578125" customWidth="1"/>
    <col min="2060" max="2060" width="18.28515625" customWidth="1"/>
    <col min="2061" max="2061" width="19" customWidth="1"/>
    <col min="2062" max="2062" width="19.5703125" customWidth="1"/>
    <col min="2063" max="2063" width="14.85546875" customWidth="1"/>
    <col min="2064" max="2064" width="13" customWidth="1"/>
    <col min="2305" max="2305" width="5.5703125" customWidth="1"/>
    <col min="2306" max="2306" width="33.85546875" customWidth="1"/>
    <col min="2307" max="2307" width="14.140625" customWidth="1"/>
    <col min="2308" max="2308" width="18.5703125" customWidth="1"/>
    <col min="2309" max="2309" width="23.140625" customWidth="1"/>
    <col min="2310" max="2310" width="14.7109375" customWidth="1"/>
    <col min="2311" max="2311" width="18.28515625" customWidth="1"/>
    <col min="2312" max="2312" width="11" customWidth="1"/>
    <col min="2313" max="2313" width="11.28515625" customWidth="1"/>
    <col min="2314" max="2314" width="12" customWidth="1"/>
    <col min="2315" max="2315" width="11.42578125" customWidth="1"/>
    <col min="2316" max="2316" width="18.28515625" customWidth="1"/>
    <col min="2317" max="2317" width="19" customWidth="1"/>
    <col min="2318" max="2318" width="19.5703125" customWidth="1"/>
    <col min="2319" max="2319" width="14.85546875" customWidth="1"/>
    <col min="2320" max="2320" width="13" customWidth="1"/>
    <col min="2561" max="2561" width="5.5703125" customWidth="1"/>
    <col min="2562" max="2562" width="33.85546875" customWidth="1"/>
    <col min="2563" max="2563" width="14.140625" customWidth="1"/>
    <col min="2564" max="2564" width="18.5703125" customWidth="1"/>
    <col min="2565" max="2565" width="23.140625" customWidth="1"/>
    <col min="2566" max="2566" width="14.7109375" customWidth="1"/>
    <col min="2567" max="2567" width="18.28515625" customWidth="1"/>
    <col min="2568" max="2568" width="11" customWidth="1"/>
    <col min="2569" max="2569" width="11.28515625" customWidth="1"/>
    <col min="2570" max="2570" width="12" customWidth="1"/>
    <col min="2571" max="2571" width="11.42578125" customWidth="1"/>
    <col min="2572" max="2572" width="18.28515625" customWidth="1"/>
    <col min="2573" max="2573" width="19" customWidth="1"/>
    <col min="2574" max="2574" width="19.5703125" customWidth="1"/>
    <col min="2575" max="2575" width="14.85546875" customWidth="1"/>
    <col min="2576" max="2576" width="13" customWidth="1"/>
    <col min="2817" max="2817" width="5.5703125" customWidth="1"/>
    <col min="2818" max="2818" width="33.85546875" customWidth="1"/>
    <col min="2819" max="2819" width="14.140625" customWidth="1"/>
    <col min="2820" max="2820" width="18.5703125" customWidth="1"/>
    <col min="2821" max="2821" width="23.140625" customWidth="1"/>
    <col min="2822" max="2822" width="14.7109375" customWidth="1"/>
    <col min="2823" max="2823" width="18.28515625" customWidth="1"/>
    <col min="2824" max="2824" width="11" customWidth="1"/>
    <col min="2825" max="2825" width="11.28515625" customWidth="1"/>
    <col min="2826" max="2826" width="12" customWidth="1"/>
    <col min="2827" max="2827" width="11.42578125" customWidth="1"/>
    <col min="2828" max="2828" width="18.28515625" customWidth="1"/>
    <col min="2829" max="2829" width="19" customWidth="1"/>
    <col min="2830" max="2830" width="19.5703125" customWidth="1"/>
    <col min="2831" max="2831" width="14.85546875" customWidth="1"/>
    <col min="2832" max="2832" width="13" customWidth="1"/>
    <col min="3073" max="3073" width="5.5703125" customWidth="1"/>
    <col min="3074" max="3074" width="33.85546875" customWidth="1"/>
    <col min="3075" max="3075" width="14.140625" customWidth="1"/>
    <col min="3076" max="3076" width="18.5703125" customWidth="1"/>
    <col min="3077" max="3077" width="23.140625" customWidth="1"/>
    <col min="3078" max="3078" width="14.7109375" customWidth="1"/>
    <col min="3079" max="3079" width="18.28515625" customWidth="1"/>
    <col min="3080" max="3080" width="11" customWidth="1"/>
    <col min="3081" max="3081" width="11.28515625" customWidth="1"/>
    <col min="3082" max="3082" width="12" customWidth="1"/>
    <col min="3083" max="3083" width="11.42578125" customWidth="1"/>
    <col min="3084" max="3084" width="18.28515625" customWidth="1"/>
    <col min="3085" max="3085" width="19" customWidth="1"/>
    <col min="3086" max="3086" width="19.5703125" customWidth="1"/>
    <col min="3087" max="3087" width="14.85546875" customWidth="1"/>
    <col min="3088" max="3088" width="13" customWidth="1"/>
    <col min="3329" max="3329" width="5.5703125" customWidth="1"/>
    <col min="3330" max="3330" width="33.85546875" customWidth="1"/>
    <col min="3331" max="3331" width="14.140625" customWidth="1"/>
    <col min="3332" max="3332" width="18.5703125" customWidth="1"/>
    <col min="3333" max="3333" width="23.140625" customWidth="1"/>
    <col min="3334" max="3334" width="14.7109375" customWidth="1"/>
    <col min="3335" max="3335" width="18.28515625" customWidth="1"/>
    <col min="3336" max="3336" width="11" customWidth="1"/>
    <col min="3337" max="3337" width="11.28515625" customWidth="1"/>
    <col min="3338" max="3338" width="12" customWidth="1"/>
    <col min="3339" max="3339" width="11.42578125" customWidth="1"/>
    <col min="3340" max="3340" width="18.28515625" customWidth="1"/>
    <col min="3341" max="3341" width="19" customWidth="1"/>
    <col min="3342" max="3342" width="19.5703125" customWidth="1"/>
    <col min="3343" max="3343" width="14.85546875" customWidth="1"/>
    <col min="3344" max="3344" width="13" customWidth="1"/>
    <col min="3585" max="3585" width="5.5703125" customWidth="1"/>
    <col min="3586" max="3586" width="33.85546875" customWidth="1"/>
    <col min="3587" max="3587" width="14.140625" customWidth="1"/>
    <col min="3588" max="3588" width="18.5703125" customWidth="1"/>
    <col min="3589" max="3589" width="23.140625" customWidth="1"/>
    <col min="3590" max="3590" width="14.7109375" customWidth="1"/>
    <col min="3591" max="3591" width="18.28515625" customWidth="1"/>
    <col min="3592" max="3592" width="11" customWidth="1"/>
    <col min="3593" max="3593" width="11.28515625" customWidth="1"/>
    <col min="3594" max="3594" width="12" customWidth="1"/>
    <col min="3595" max="3595" width="11.42578125" customWidth="1"/>
    <col min="3596" max="3596" width="18.28515625" customWidth="1"/>
    <col min="3597" max="3597" width="19" customWidth="1"/>
    <col min="3598" max="3598" width="19.5703125" customWidth="1"/>
    <col min="3599" max="3599" width="14.85546875" customWidth="1"/>
    <col min="3600" max="3600" width="13" customWidth="1"/>
    <col min="3841" max="3841" width="5.5703125" customWidth="1"/>
    <col min="3842" max="3842" width="33.85546875" customWidth="1"/>
    <col min="3843" max="3843" width="14.140625" customWidth="1"/>
    <col min="3844" max="3844" width="18.5703125" customWidth="1"/>
    <col min="3845" max="3845" width="23.140625" customWidth="1"/>
    <col min="3846" max="3846" width="14.7109375" customWidth="1"/>
    <col min="3847" max="3847" width="18.28515625" customWidth="1"/>
    <col min="3848" max="3848" width="11" customWidth="1"/>
    <col min="3849" max="3849" width="11.28515625" customWidth="1"/>
    <col min="3850" max="3850" width="12" customWidth="1"/>
    <col min="3851" max="3851" width="11.42578125" customWidth="1"/>
    <col min="3852" max="3852" width="18.28515625" customWidth="1"/>
    <col min="3853" max="3853" width="19" customWidth="1"/>
    <col min="3854" max="3854" width="19.5703125" customWidth="1"/>
    <col min="3855" max="3855" width="14.85546875" customWidth="1"/>
    <col min="3856" max="3856" width="13" customWidth="1"/>
    <col min="4097" max="4097" width="5.5703125" customWidth="1"/>
    <col min="4098" max="4098" width="33.85546875" customWidth="1"/>
    <col min="4099" max="4099" width="14.140625" customWidth="1"/>
    <col min="4100" max="4100" width="18.5703125" customWidth="1"/>
    <col min="4101" max="4101" width="23.140625" customWidth="1"/>
    <col min="4102" max="4102" width="14.7109375" customWidth="1"/>
    <col min="4103" max="4103" width="18.28515625" customWidth="1"/>
    <col min="4104" max="4104" width="11" customWidth="1"/>
    <col min="4105" max="4105" width="11.28515625" customWidth="1"/>
    <col min="4106" max="4106" width="12" customWidth="1"/>
    <col min="4107" max="4107" width="11.42578125" customWidth="1"/>
    <col min="4108" max="4108" width="18.28515625" customWidth="1"/>
    <col min="4109" max="4109" width="19" customWidth="1"/>
    <col min="4110" max="4110" width="19.5703125" customWidth="1"/>
    <col min="4111" max="4111" width="14.85546875" customWidth="1"/>
    <col min="4112" max="4112" width="13" customWidth="1"/>
    <col min="4353" max="4353" width="5.5703125" customWidth="1"/>
    <col min="4354" max="4354" width="33.85546875" customWidth="1"/>
    <col min="4355" max="4355" width="14.140625" customWidth="1"/>
    <col min="4356" max="4356" width="18.5703125" customWidth="1"/>
    <col min="4357" max="4357" width="23.140625" customWidth="1"/>
    <col min="4358" max="4358" width="14.7109375" customWidth="1"/>
    <col min="4359" max="4359" width="18.28515625" customWidth="1"/>
    <col min="4360" max="4360" width="11" customWidth="1"/>
    <col min="4361" max="4361" width="11.28515625" customWidth="1"/>
    <col min="4362" max="4362" width="12" customWidth="1"/>
    <col min="4363" max="4363" width="11.42578125" customWidth="1"/>
    <col min="4364" max="4364" width="18.28515625" customWidth="1"/>
    <col min="4365" max="4365" width="19" customWidth="1"/>
    <col min="4366" max="4366" width="19.5703125" customWidth="1"/>
    <col min="4367" max="4367" width="14.85546875" customWidth="1"/>
    <col min="4368" max="4368" width="13" customWidth="1"/>
    <col min="4609" max="4609" width="5.5703125" customWidth="1"/>
    <col min="4610" max="4610" width="33.85546875" customWidth="1"/>
    <col min="4611" max="4611" width="14.140625" customWidth="1"/>
    <col min="4612" max="4612" width="18.5703125" customWidth="1"/>
    <col min="4613" max="4613" width="23.140625" customWidth="1"/>
    <col min="4614" max="4614" width="14.7109375" customWidth="1"/>
    <col min="4615" max="4615" width="18.28515625" customWidth="1"/>
    <col min="4616" max="4616" width="11" customWidth="1"/>
    <col min="4617" max="4617" width="11.28515625" customWidth="1"/>
    <col min="4618" max="4618" width="12" customWidth="1"/>
    <col min="4619" max="4619" width="11.42578125" customWidth="1"/>
    <col min="4620" max="4620" width="18.28515625" customWidth="1"/>
    <col min="4621" max="4621" width="19" customWidth="1"/>
    <col min="4622" max="4622" width="19.5703125" customWidth="1"/>
    <col min="4623" max="4623" width="14.85546875" customWidth="1"/>
    <col min="4624" max="4624" width="13" customWidth="1"/>
    <col min="4865" max="4865" width="5.5703125" customWidth="1"/>
    <col min="4866" max="4866" width="33.85546875" customWidth="1"/>
    <col min="4867" max="4867" width="14.140625" customWidth="1"/>
    <col min="4868" max="4868" width="18.5703125" customWidth="1"/>
    <col min="4869" max="4869" width="23.140625" customWidth="1"/>
    <col min="4870" max="4870" width="14.7109375" customWidth="1"/>
    <col min="4871" max="4871" width="18.28515625" customWidth="1"/>
    <col min="4872" max="4872" width="11" customWidth="1"/>
    <col min="4873" max="4873" width="11.28515625" customWidth="1"/>
    <col min="4874" max="4874" width="12" customWidth="1"/>
    <col min="4875" max="4875" width="11.42578125" customWidth="1"/>
    <col min="4876" max="4876" width="18.28515625" customWidth="1"/>
    <col min="4877" max="4877" width="19" customWidth="1"/>
    <col min="4878" max="4878" width="19.5703125" customWidth="1"/>
    <col min="4879" max="4879" width="14.85546875" customWidth="1"/>
    <col min="4880" max="4880" width="13" customWidth="1"/>
    <col min="5121" max="5121" width="5.5703125" customWidth="1"/>
    <col min="5122" max="5122" width="33.85546875" customWidth="1"/>
    <col min="5123" max="5123" width="14.140625" customWidth="1"/>
    <col min="5124" max="5124" width="18.5703125" customWidth="1"/>
    <col min="5125" max="5125" width="23.140625" customWidth="1"/>
    <col min="5126" max="5126" width="14.7109375" customWidth="1"/>
    <col min="5127" max="5127" width="18.28515625" customWidth="1"/>
    <col min="5128" max="5128" width="11" customWidth="1"/>
    <col min="5129" max="5129" width="11.28515625" customWidth="1"/>
    <col min="5130" max="5130" width="12" customWidth="1"/>
    <col min="5131" max="5131" width="11.42578125" customWidth="1"/>
    <col min="5132" max="5132" width="18.28515625" customWidth="1"/>
    <col min="5133" max="5133" width="19" customWidth="1"/>
    <col min="5134" max="5134" width="19.5703125" customWidth="1"/>
    <col min="5135" max="5135" width="14.85546875" customWidth="1"/>
    <col min="5136" max="5136" width="13" customWidth="1"/>
    <col min="5377" max="5377" width="5.5703125" customWidth="1"/>
    <col min="5378" max="5378" width="33.85546875" customWidth="1"/>
    <col min="5379" max="5379" width="14.140625" customWidth="1"/>
    <col min="5380" max="5380" width="18.5703125" customWidth="1"/>
    <col min="5381" max="5381" width="23.140625" customWidth="1"/>
    <col min="5382" max="5382" width="14.7109375" customWidth="1"/>
    <col min="5383" max="5383" width="18.28515625" customWidth="1"/>
    <col min="5384" max="5384" width="11" customWidth="1"/>
    <col min="5385" max="5385" width="11.28515625" customWidth="1"/>
    <col min="5386" max="5386" width="12" customWidth="1"/>
    <col min="5387" max="5387" width="11.42578125" customWidth="1"/>
    <col min="5388" max="5388" width="18.28515625" customWidth="1"/>
    <col min="5389" max="5389" width="19" customWidth="1"/>
    <col min="5390" max="5390" width="19.5703125" customWidth="1"/>
    <col min="5391" max="5391" width="14.85546875" customWidth="1"/>
    <col min="5392" max="5392" width="13" customWidth="1"/>
    <col min="5633" max="5633" width="5.5703125" customWidth="1"/>
    <col min="5634" max="5634" width="33.85546875" customWidth="1"/>
    <col min="5635" max="5635" width="14.140625" customWidth="1"/>
    <col min="5636" max="5636" width="18.5703125" customWidth="1"/>
    <col min="5637" max="5637" width="23.140625" customWidth="1"/>
    <col min="5638" max="5638" width="14.7109375" customWidth="1"/>
    <col min="5639" max="5639" width="18.28515625" customWidth="1"/>
    <col min="5640" max="5640" width="11" customWidth="1"/>
    <col min="5641" max="5641" width="11.28515625" customWidth="1"/>
    <col min="5642" max="5642" width="12" customWidth="1"/>
    <col min="5643" max="5643" width="11.42578125" customWidth="1"/>
    <col min="5644" max="5644" width="18.28515625" customWidth="1"/>
    <col min="5645" max="5645" width="19" customWidth="1"/>
    <col min="5646" max="5646" width="19.5703125" customWidth="1"/>
    <col min="5647" max="5647" width="14.85546875" customWidth="1"/>
    <col min="5648" max="5648" width="13" customWidth="1"/>
    <col min="5889" max="5889" width="5.5703125" customWidth="1"/>
    <col min="5890" max="5890" width="33.85546875" customWidth="1"/>
    <col min="5891" max="5891" width="14.140625" customWidth="1"/>
    <col min="5892" max="5892" width="18.5703125" customWidth="1"/>
    <col min="5893" max="5893" width="23.140625" customWidth="1"/>
    <col min="5894" max="5894" width="14.7109375" customWidth="1"/>
    <col min="5895" max="5895" width="18.28515625" customWidth="1"/>
    <col min="5896" max="5896" width="11" customWidth="1"/>
    <col min="5897" max="5897" width="11.28515625" customWidth="1"/>
    <col min="5898" max="5898" width="12" customWidth="1"/>
    <col min="5899" max="5899" width="11.42578125" customWidth="1"/>
    <col min="5900" max="5900" width="18.28515625" customWidth="1"/>
    <col min="5901" max="5901" width="19" customWidth="1"/>
    <col min="5902" max="5902" width="19.5703125" customWidth="1"/>
    <col min="5903" max="5903" width="14.85546875" customWidth="1"/>
    <col min="5904" max="5904" width="13" customWidth="1"/>
    <col min="6145" max="6145" width="5.5703125" customWidth="1"/>
    <col min="6146" max="6146" width="33.85546875" customWidth="1"/>
    <col min="6147" max="6147" width="14.140625" customWidth="1"/>
    <col min="6148" max="6148" width="18.5703125" customWidth="1"/>
    <col min="6149" max="6149" width="23.140625" customWidth="1"/>
    <col min="6150" max="6150" width="14.7109375" customWidth="1"/>
    <col min="6151" max="6151" width="18.28515625" customWidth="1"/>
    <col min="6152" max="6152" width="11" customWidth="1"/>
    <col min="6153" max="6153" width="11.28515625" customWidth="1"/>
    <col min="6154" max="6154" width="12" customWidth="1"/>
    <col min="6155" max="6155" width="11.42578125" customWidth="1"/>
    <col min="6156" max="6156" width="18.28515625" customWidth="1"/>
    <col min="6157" max="6157" width="19" customWidth="1"/>
    <col min="6158" max="6158" width="19.5703125" customWidth="1"/>
    <col min="6159" max="6159" width="14.85546875" customWidth="1"/>
    <col min="6160" max="6160" width="13" customWidth="1"/>
    <col min="6401" max="6401" width="5.5703125" customWidth="1"/>
    <col min="6402" max="6402" width="33.85546875" customWidth="1"/>
    <col min="6403" max="6403" width="14.140625" customWidth="1"/>
    <col min="6404" max="6404" width="18.5703125" customWidth="1"/>
    <col min="6405" max="6405" width="23.140625" customWidth="1"/>
    <col min="6406" max="6406" width="14.7109375" customWidth="1"/>
    <col min="6407" max="6407" width="18.28515625" customWidth="1"/>
    <col min="6408" max="6408" width="11" customWidth="1"/>
    <col min="6409" max="6409" width="11.28515625" customWidth="1"/>
    <col min="6410" max="6410" width="12" customWidth="1"/>
    <col min="6411" max="6411" width="11.42578125" customWidth="1"/>
    <col min="6412" max="6412" width="18.28515625" customWidth="1"/>
    <col min="6413" max="6413" width="19" customWidth="1"/>
    <col min="6414" max="6414" width="19.5703125" customWidth="1"/>
    <col min="6415" max="6415" width="14.85546875" customWidth="1"/>
    <col min="6416" max="6416" width="13" customWidth="1"/>
    <col min="6657" max="6657" width="5.5703125" customWidth="1"/>
    <col min="6658" max="6658" width="33.85546875" customWidth="1"/>
    <col min="6659" max="6659" width="14.140625" customWidth="1"/>
    <col min="6660" max="6660" width="18.5703125" customWidth="1"/>
    <col min="6661" max="6661" width="23.140625" customWidth="1"/>
    <col min="6662" max="6662" width="14.7109375" customWidth="1"/>
    <col min="6663" max="6663" width="18.28515625" customWidth="1"/>
    <col min="6664" max="6664" width="11" customWidth="1"/>
    <col min="6665" max="6665" width="11.28515625" customWidth="1"/>
    <col min="6666" max="6666" width="12" customWidth="1"/>
    <col min="6667" max="6667" width="11.42578125" customWidth="1"/>
    <col min="6668" max="6668" width="18.28515625" customWidth="1"/>
    <col min="6669" max="6669" width="19" customWidth="1"/>
    <col min="6670" max="6670" width="19.5703125" customWidth="1"/>
    <col min="6671" max="6671" width="14.85546875" customWidth="1"/>
    <col min="6672" max="6672" width="13" customWidth="1"/>
    <col min="6913" max="6913" width="5.5703125" customWidth="1"/>
    <col min="6914" max="6914" width="33.85546875" customWidth="1"/>
    <col min="6915" max="6915" width="14.140625" customWidth="1"/>
    <col min="6916" max="6916" width="18.5703125" customWidth="1"/>
    <col min="6917" max="6917" width="23.140625" customWidth="1"/>
    <col min="6918" max="6918" width="14.7109375" customWidth="1"/>
    <col min="6919" max="6919" width="18.28515625" customWidth="1"/>
    <col min="6920" max="6920" width="11" customWidth="1"/>
    <col min="6921" max="6921" width="11.28515625" customWidth="1"/>
    <col min="6922" max="6922" width="12" customWidth="1"/>
    <col min="6923" max="6923" width="11.42578125" customWidth="1"/>
    <col min="6924" max="6924" width="18.28515625" customWidth="1"/>
    <col min="6925" max="6925" width="19" customWidth="1"/>
    <col min="6926" max="6926" width="19.5703125" customWidth="1"/>
    <col min="6927" max="6927" width="14.85546875" customWidth="1"/>
    <col min="6928" max="6928" width="13" customWidth="1"/>
    <col min="7169" max="7169" width="5.5703125" customWidth="1"/>
    <col min="7170" max="7170" width="33.85546875" customWidth="1"/>
    <col min="7171" max="7171" width="14.140625" customWidth="1"/>
    <col min="7172" max="7172" width="18.5703125" customWidth="1"/>
    <col min="7173" max="7173" width="23.140625" customWidth="1"/>
    <col min="7174" max="7174" width="14.7109375" customWidth="1"/>
    <col min="7175" max="7175" width="18.28515625" customWidth="1"/>
    <col min="7176" max="7176" width="11" customWidth="1"/>
    <col min="7177" max="7177" width="11.28515625" customWidth="1"/>
    <col min="7178" max="7178" width="12" customWidth="1"/>
    <col min="7179" max="7179" width="11.42578125" customWidth="1"/>
    <col min="7180" max="7180" width="18.28515625" customWidth="1"/>
    <col min="7181" max="7181" width="19" customWidth="1"/>
    <col min="7182" max="7182" width="19.5703125" customWidth="1"/>
    <col min="7183" max="7183" width="14.85546875" customWidth="1"/>
    <col min="7184" max="7184" width="13" customWidth="1"/>
    <col min="7425" max="7425" width="5.5703125" customWidth="1"/>
    <col min="7426" max="7426" width="33.85546875" customWidth="1"/>
    <col min="7427" max="7427" width="14.140625" customWidth="1"/>
    <col min="7428" max="7428" width="18.5703125" customWidth="1"/>
    <col min="7429" max="7429" width="23.140625" customWidth="1"/>
    <col min="7430" max="7430" width="14.7109375" customWidth="1"/>
    <col min="7431" max="7431" width="18.28515625" customWidth="1"/>
    <col min="7432" max="7432" width="11" customWidth="1"/>
    <col min="7433" max="7433" width="11.28515625" customWidth="1"/>
    <col min="7434" max="7434" width="12" customWidth="1"/>
    <col min="7435" max="7435" width="11.42578125" customWidth="1"/>
    <col min="7436" max="7436" width="18.28515625" customWidth="1"/>
    <col min="7437" max="7437" width="19" customWidth="1"/>
    <col min="7438" max="7438" width="19.5703125" customWidth="1"/>
    <col min="7439" max="7439" width="14.85546875" customWidth="1"/>
    <col min="7440" max="7440" width="13" customWidth="1"/>
    <col min="7681" max="7681" width="5.5703125" customWidth="1"/>
    <col min="7682" max="7682" width="33.85546875" customWidth="1"/>
    <col min="7683" max="7683" width="14.140625" customWidth="1"/>
    <col min="7684" max="7684" width="18.5703125" customWidth="1"/>
    <col min="7685" max="7685" width="23.140625" customWidth="1"/>
    <col min="7686" max="7686" width="14.7109375" customWidth="1"/>
    <col min="7687" max="7687" width="18.28515625" customWidth="1"/>
    <col min="7688" max="7688" width="11" customWidth="1"/>
    <col min="7689" max="7689" width="11.28515625" customWidth="1"/>
    <col min="7690" max="7690" width="12" customWidth="1"/>
    <col min="7691" max="7691" width="11.42578125" customWidth="1"/>
    <col min="7692" max="7692" width="18.28515625" customWidth="1"/>
    <col min="7693" max="7693" width="19" customWidth="1"/>
    <col min="7694" max="7694" width="19.5703125" customWidth="1"/>
    <col min="7695" max="7695" width="14.85546875" customWidth="1"/>
    <col min="7696" max="7696" width="13" customWidth="1"/>
    <col min="7937" max="7937" width="5.5703125" customWidth="1"/>
    <col min="7938" max="7938" width="33.85546875" customWidth="1"/>
    <col min="7939" max="7939" width="14.140625" customWidth="1"/>
    <col min="7940" max="7940" width="18.5703125" customWidth="1"/>
    <col min="7941" max="7941" width="23.140625" customWidth="1"/>
    <col min="7942" max="7942" width="14.7109375" customWidth="1"/>
    <col min="7943" max="7943" width="18.28515625" customWidth="1"/>
    <col min="7944" max="7944" width="11" customWidth="1"/>
    <col min="7945" max="7945" width="11.28515625" customWidth="1"/>
    <col min="7946" max="7946" width="12" customWidth="1"/>
    <col min="7947" max="7947" width="11.42578125" customWidth="1"/>
    <col min="7948" max="7948" width="18.28515625" customWidth="1"/>
    <col min="7949" max="7949" width="19" customWidth="1"/>
    <col min="7950" max="7950" width="19.5703125" customWidth="1"/>
    <col min="7951" max="7951" width="14.85546875" customWidth="1"/>
    <col min="7952" max="7952" width="13" customWidth="1"/>
    <col min="8193" max="8193" width="5.5703125" customWidth="1"/>
    <col min="8194" max="8194" width="33.85546875" customWidth="1"/>
    <col min="8195" max="8195" width="14.140625" customWidth="1"/>
    <col min="8196" max="8196" width="18.5703125" customWidth="1"/>
    <col min="8197" max="8197" width="23.140625" customWidth="1"/>
    <col min="8198" max="8198" width="14.7109375" customWidth="1"/>
    <col min="8199" max="8199" width="18.28515625" customWidth="1"/>
    <col min="8200" max="8200" width="11" customWidth="1"/>
    <col min="8201" max="8201" width="11.28515625" customWidth="1"/>
    <col min="8202" max="8202" width="12" customWidth="1"/>
    <col min="8203" max="8203" width="11.42578125" customWidth="1"/>
    <col min="8204" max="8204" width="18.28515625" customWidth="1"/>
    <col min="8205" max="8205" width="19" customWidth="1"/>
    <col min="8206" max="8206" width="19.5703125" customWidth="1"/>
    <col min="8207" max="8207" width="14.85546875" customWidth="1"/>
    <col min="8208" max="8208" width="13" customWidth="1"/>
    <col min="8449" max="8449" width="5.5703125" customWidth="1"/>
    <col min="8450" max="8450" width="33.85546875" customWidth="1"/>
    <col min="8451" max="8451" width="14.140625" customWidth="1"/>
    <col min="8452" max="8452" width="18.5703125" customWidth="1"/>
    <col min="8453" max="8453" width="23.140625" customWidth="1"/>
    <col min="8454" max="8454" width="14.7109375" customWidth="1"/>
    <col min="8455" max="8455" width="18.28515625" customWidth="1"/>
    <col min="8456" max="8456" width="11" customWidth="1"/>
    <col min="8457" max="8457" width="11.28515625" customWidth="1"/>
    <col min="8458" max="8458" width="12" customWidth="1"/>
    <col min="8459" max="8459" width="11.42578125" customWidth="1"/>
    <col min="8460" max="8460" width="18.28515625" customWidth="1"/>
    <col min="8461" max="8461" width="19" customWidth="1"/>
    <col min="8462" max="8462" width="19.5703125" customWidth="1"/>
    <col min="8463" max="8463" width="14.85546875" customWidth="1"/>
    <col min="8464" max="8464" width="13" customWidth="1"/>
    <col min="8705" max="8705" width="5.5703125" customWidth="1"/>
    <col min="8706" max="8706" width="33.85546875" customWidth="1"/>
    <col min="8707" max="8707" width="14.140625" customWidth="1"/>
    <col min="8708" max="8708" width="18.5703125" customWidth="1"/>
    <col min="8709" max="8709" width="23.140625" customWidth="1"/>
    <col min="8710" max="8710" width="14.7109375" customWidth="1"/>
    <col min="8711" max="8711" width="18.28515625" customWidth="1"/>
    <col min="8712" max="8712" width="11" customWidth="1"/>
    <col min="8713" max="8713" width="11.28515625" customWidth="1"/>
    <col min="8714" max="8714" width="12" customWidth="1"/>
    <col min="8715" max="8715" width="11.42578125" customWidth="1"/>
    <col min="8716" max="8716" width="18.28515625" customWidth="1"/>
    <col min="8717" max="8717" width="19" customWidth="1"/>
    <col min="8718" max="8718" width="19.5703125" customWidth="1"/>
    <col min="8719" max="8719" width="14.85546875" customWidth="1"/>
    <col min="8720" max="8720" width="13" customWidth="1"/>
    <col min="8961" max="8961" width="5.5703125" customWidth="1"/>
    <col min="8962" max="8962" width="33.85546875" customWidth="1"/>
    <col min="8963" max="8963" width="14.140625" customWidth="1"/>
    <col min="8964" max="8964" width="18.5703125" customWidth="1"/>
    <col min="8965" max="8965" width="23.140625" customWidth="1"/>
    <col min="8966" max="8966" width="14.7109375" customWidth="1"/>
    <col min="8967" max="8967" width="18.28515625" customWidth="1"/>
    <col min="8968" max="8968" width="11" customWidth="1"/>
    <col min="8969" max="8969" width="11.28515625" customWidth="1"/>
    <col min="8970" max="8970" width="12" customWidth="1"/>
    <col min="8971" max="8971" width="11.42578125" customWidth="1"/>
    <col min="8972" max="8972" width="18.28515625" customWidth="1"/>
    <col min="8973" max="8973" width="19" customWidth="1"/>
    <col min="8974" max="8974" width="19.5703125" customWidth="1"/>
    <col min="8975" max="8975" width="14.85546875" customWidth="1"/>
    <col min="8976" max="8976" width="13" customWidth="1"/>
    <col min="9217" max="9217" width="5.5703125" customWidth="1"/>
    <col min="9218" max="9218" width="33.85546875" customWidth="1"/>
    <col min="9219" max="9219" width="14.140625" customWidth="1"/>
    <col min="9220" max="9220" width="18.5703125" customWidth="1"/>
    <col min="9221" max="9221" width="23.140625" customWidth="1"/>
    <col min="9222" max="9222" width="14.7109375" customWidth="1"/>
    <col min="9223" max="9223" width="18.28515625" customWidth="1"/>
    <col min="9224" max="9224" width="11" customWidth="1"/>
    <col min="9225" max="9225" width="11.28515625" customWidth="1"/>
    <col min="9226" max="9226" width="12" customWidth="1"/>
    <col min="9227" max="9227" width="11.42578125" customWidth="1"/>
    <col min="9228" max="9228" width="18.28515625" customWidth="1"/>
    <col min="9229" max="9229" width="19" customWidth="1"/>
    <col min="9230" max="9230" width="19.5703125" customWidth="1"/>
    <col min="9231" max="9231" width="14.85546875" customWidth="1"/>
    <col min="9232" max="9232" width="13" customWidth="1"/>
    <col min="9473" max="9473" width="5.5703125" customWidth="1"/>
    <col min="9474" max="9474" width="33.85546875" customWidth="1"/>
    <col min="9475" max="9475" width="14.140625" customWidth="1"/>
    <col min="9476" max="9476" width="18.5703125" customWidth="1"/>
    <col min="9477" max="9477" width="23.140625" customWidth="1"/>
    <col min="9478" max="9478" width="14.7109375" customWidth="1"/>
    <col min="9479" max="9479" width="18.28515625" customWidth="1"/>
    <col min="9480" max="9480" width="11" customWidth="1"/>
    <col min="9481" max="9481" width="11.28515625" customWidth="1"/>
    <col min="9482" max="9482" width="12" customWidth="1"/>
    <col min="9483" max="9483" width="11.42578125" customWidth="1"/>
    <col min="9484" max="9484" width="18.28515625" customWidth="1"/>
    <col min="9485" max="9485" width="19" customWidth="1"/>
    <col min="9486" max="9486" width="19.5703125" customWidth="1"/>
    <col min="9487" max="9487" width="14.85546875" customWidth="1"/>
    <col min="9488" max="9488" width="13" customWidth="1"/>
    <col min="9729" max="9729" width="5.5703125" customWidth="1"/>
    <col min="9730" max="9730" width="33.85546875" customWidth="1"/>
    <col min="9731" max="9731" width="14.140625" customWidth="1"/>
    <col min="9732" max="9732" width="18.5703125" customWidth="1"/>
    <col min="9733" max="9733" width="23.140625" customWidth="1"/>
    <col min="9734" max="9734" width="14.7109375" customWidth="1"/>
    <col min="9735" max="9735" width="18.28515625" customWidth="1"/>
    <col min="9736" max="9736" width="11" customWidth="1"/>
    <col min="9737" max="9737" width="11.28515625" customWidth="1"/>
    <col min="9738" max="9738" width="12" customWidth="1"/>
    <col min="9739" max="9739" width="11.42578125" customWidth="1"/>
    <col min="9740" max="9740" width="18.28515625" customWidth="1"/>
    <col min="9741" max="9741" width="19" customWidth="1"/>
    <col min="9742" max="9742" width="19.5703125" customWidth="1"/>
    <col min="9743" max="9743" width="14.85546875" customWidth="1"/>
    <col min="9744" max="9744" width="13" customWidth="1"/>
    <col min="9985" max="9985" width="5.5703125" customWidth="1"/>
    <col min="9986" max="9986" width="33.85546875" customWidth="1"/>
    <col min="9987" max="9987" width="14.140625" customWidth="1"/>
    <col min="9988" max="9988" width="18.5703125" customWidth="1"/>
    <col min="9989" max="9989" width="23.140625" customWidth="1"/>
    <col min="9990" max="9990" width="14.7109375" customWidth="1"/>
    <col min="9991" max="9991" width="18.28515625" customWidth="1"/>
    <col min="9992" max="9992" width="11" customWidth="1"/>
    <col min="9993" max="9993" width="11.28515625" customWidth="1"/>
    <col min="9994" max="9994" width="12" customWidth="1"/>
    <col min="9995" max="9995" width="11.42578125" customWidth="1"/>
    <col min="9996" max="9996" width="18.28515625" customWidth="1"/>
    <col min="9997" max="9997" width="19" customWidth="1"/>
    <col min="9998" max="9998" width="19.5703125" customWidth="1"/>
    <col min="9999" max="9999" width="14.85546875" customWidth="1"/>
    <col min="10000" max="10000" width="13" customWidth="1"/>
    <col min="10241" max="10241" width="5.5703125" customWidth="1"/>
    <col min="10242" max="10242" width="33.85546875" customWidth="1"/>
    <col min="10243" max="10243" width="14.140625" customWidth="1"/>
    <col min="10244" max="10244" width="18.5703125" customWidth="1"/>
    <col min="10245" max="10245" width="23.140625" customWidth="1"/>
    <col min="10246" max="10246" width="14.7109375" customWidth="1"/>
    <col min="10247" max="10247" width="18.28515625" customWidth="1"/>
    <col min="10248" max="10248" width="11" customWidth="1"/>
    <col min="10249" max="10249" width="11.28515625" customWidth="1"/>
    <col min="10250" max="10250" width="12" customWidth="1"/>
    <col min="10251" max="10251" width="11.42578125" customWidth="1"/>
    <col min="10252" max="10252" width="18.28515625" customWidth="1"/>
    <col min="10253" max="10253" width="19" customWidth="1"/>
    <col min="10254" max="10254" width="19.5703125" customWidth="1"/>
    <col min="10255" max="10255" width="14.85546875" customWidth="1"/>
    <col min="10256" max="10256" width="13" customWidth="1"/>
    <col min="10497" max="10497" width="5.5703125" customWidth="1"/>
    <col min="10498" max="10498" width="33.85546875" customWidth="1"/>
    <col min="10499" max="10499" width="14.140625" customWidth="1"/>
    <col min="10500" max="10500" width="18.5703125" customWidth="1"/>
    <col min="10501" max="10501" width="23.140625" customWidth="1"/>
    <col min="10502" max="10502" width="14.7109375" customWidth="1"/>
    <col min="10503" max="10503" width="18.28515625" customWidth="1"/>
    <col min="10504" max="10504" width="11" customWidth="1"/>
    <col min="10505" max="10505" width="11.28515625" customWidth="1"/>
    <col min="10506" max="10506" width="12" customWidth="1"/>
    <col min="10507" max="10507" width="11.42578125" customWidth="1"/>
    <col min="10508" max="10508" width="18.28515625" customWidth="1"/>
    <col min="10509" max="10509" width="19" customWidth="1"/>
    <col min="10510" max="10510" width="19.5703125" customWidth="1"/>
    <col min="10511" max="10511" width="14.85546875" customWidth="1"/>
    <col min="10512" max="10512" width="13" customWidth="1"/>
    <col min="10753" max="10753" width="5.5703125" customWidth="1"/>
    <col min="10754" max="10754" width="33.85546875" customWidth="1"/>
    <col min="10755" max="10755" width="14.140625" customWidth="1"/>
    <col min="10756" max="10756" width="18.5703125" customWidth="1"/>
    <col min="10757" max="10757" width="23.140625" customWidth="1"/>
    <col min="10758" max="10758" width="14.7109375" customWidth="1"/>
    <col min="10759" max="10759" width="18.28515625" customWidth="1"/>
    <col min="10760" max="10760" width="11" customWidth="1"/>
    <col min="10761" max="10761" width="11.28515625" customWidth="1"/>
    <col min="10762" max="10762" width="12" customWidth="1"/>
    <col min="10763" max="10763" width="11.42578125" customWidth="1"/>
    <col min="10764" max="10764" width="18.28515625" customWidth="1"/>
    <col min="10765" max="10765" width="19" customWidth="1"/>
    <col min="10766" max="10766" width="19.5703125" customWidth="1"/>
    <col min="10767" max="10767" width="14.85546875" customWidth="1"/>
    <col min="10768" max="10768" width="13" customWidth="1"/>
    <col min="11009" max="11009" width="5.5703125" customWidth="1"/>
    <col min="11010" max="11010" width="33.85546875" customWidth="1"/>
    <col min="11011" max="11011" width="14.140625" customWidth="1"/>
    <col min="11012" max="11012" width="18.5703125" customWidth="1"/>
    <col min="11013" max="11013" width="23.140625" customWidth="1"/>
    <col min="11014" max="11014" width="14.7109375" customWidth="1"/>
    <col min="11015" max="11015" width="18.28515625" customWidth="1"/>
    <col min="11016" max="11016" width="11" customWidth="1"/>
    <col min="11017" max="11017" width="11.28515625" customWidth="1"/>
    <col min="11018" max="11018" width="12" customWidth="1"/>
    <col min="11019" max="11019" width="11.42578125" customWidth="1"/>
    <col min="11020" max="11020" width="18.28515625" customWidth="1"/>
    <col min="11021" max="11021" width="19" customWidth="1"/>
    <col min="11022" max="11022" width="19.5703125" customWidth="1"/>
    <col min="11023" max="11023" width="14.85546875" customWidth="1"/>
    <col min="11024" max="11024" width="13" customWidth="1"/>
    <col min="11265" max="11265" width="5.5703125" customWidth="1"/>
    <col min="11266" max="11266" width="33.85546875" customWidth="1"/>
    <col min="11267" max="11267" width="14.140625" customWidth="1"/>
    <col min="11268" max="11268" width="18.5703125" customWidth="1"/>
    <col min="11269" max="11269" width="23.140625" customWidth="1"/>
    <col min="11270" max="11270" width="14.7109375" customWidth="1"/>
    <col min="11271" max="11271" width="18.28515625" customWidth="1"/>
    <col min="11272" max="11272" width="11" customWidth="1"/>
    <col min="11273" max="11273" width="11.28515625" customWidth="1"/>
    <col min="11274" max="11274" width="12" customWidth="1"/>
    <col min="11275" max="11275" width="11.42578125" customWidth="1"/>
    <col min="11276" max="11276" width="18.28515625" customWidth="1"/>
    <col min="11277" max="11277" width="19" customWidth="1"/>
    <col min="11278" max="11278" width="19.5703125" customWidth="1"/>
    <col min="11279" max="11279" width="14.85546875" customWidth="1"/>
    <col min="11280" max="11280" width="13" customWidth="1"/>
    <col min="11521" max="11521" width="5.5703125" customWidth="1"/>
    <col min="11522" max="11522" width="33.85546875" customWidth="1"/>
    <col min="11523" max="11523" width="14.140625" customWidth="1"/>
    <col min="11524" max="11524" width="18.5703125" customWidth="1"/>
    <col min="11525" max="11525" width="23.140625" customWidth="1"/>
    <col min="11526" max="11526" width="14.7109375" customWidth="1"/>
    <col min="11527" max="11527" width="18.28515625" customWidth="1"/>
    <col min="11528" max="11528" width="11" customWidth="1"/>
    <col min="11529" max="11529" width="11.28515625" customWidth="1"/>
    <col min="11530" max="11530" width="12" customWidth="1"/>
    <col min="11531" max="11531" width="11.42578125" customWidth="1"/>
    <col min="11532" max="11532" width="18.28515625" customWidth="1"/>
    <col min="11533" max="11533" width="19" customWidth="1"/>
    <col min="11534" max="11534" width="19.5703125" customWidth="1"/>
    <col min="11535" max="11535" width="14.85546875" customWidth="1"/>
    <col min="11536" max="11536" width="13" customWidth="1"/>
    <col min="11777" max="11777" width="5.5703125" customWidth="1"/>
    <col min="11778" max="11778" width="33.85546875" customWidth="1"/>
    <col min="11779" max="11779" width="14.140625" customWidth="1"/>
    <col min="11780" max="11780" width="18.5703125" customWidth="1"/>
    <col min="11781" max="11781" width="23.140625" customWidth="1"/>
    <col min="11782" max="11782" width="14.7109375" customWidth="1"/>
    <col min="11783" max="11783" width="18.28515625" customWidth="1"/>
    <col min="11784" max="11784" width="11" customWidth="1"/>
    <col min="11785" max="11785" width="11.28515625" customWidth="1"/>
    <col min="11786" max="11786" width="12" customWidth="1"/>
    <col min="11787" max="11787" width="11.42578125" customWidth="1"/>
    <col min="11788" max="11788" width="18.28515625" customWidth="1"/>
    <col min="11789" max="11789" width="19" customWidth="1"/>
    <col min="11790" max="11790" width="19.5703125" customWidth="1"/>
    <col min="11791" max="11791" width="14.85546875" customWidth="1"/>
    <col min="11792" max="11792" width="13" customWidth="1"/>
    <col min="12033" max="12033" width="5.5703125" customWidth="1"/>
    <col min="12034" max="12034" width="33.85546875" customWidth="1"/>
    <col min="12035" max="12035" width="14.140625" customWidth="1"/>
    <col min="12036" max="12036" width="18.5703125" customWidth="1"/>
    <col min="12037" max="12037" width="23.140625" customWidth="1"/>
    <col min="12038" max="12038" width="14.7109375" customWidth="1"/>
    <col min="12039" max="12039" width="18.28515625" customWidth="1"/>
    <col min="12040" max="12040" width="11" customWidth="1"/>
    <col min="12041" max="12041" width="11.28515625" customWidth="1"/>
    <col min="12042" max="12042" width="12" customWidth="1"/>
    <col min="12043" max="12043" width="11.42578125" customWidth="1"/>
    <col min="12044" max="12044" width="18.28515625" customWidth="1"/>
    <col min="12045" max="12045" width="19" customWidth="1"/>
    <col min="12046" max="12046" width="19.5703125" customWidth="1"/>
    <col min="12047" max="12047" width="14.85546875" customWidth="1"/>
    <col min="12048" max="12048" width="13" customWidth="1"/>
    <col min="12289" max="12289" width="5.5703125" customWidth="1"/>
    <col min="12290" max="12290" width="33.85546875" customWidth="1"/>
    <col min="12291" max="12291" width="14.140625" customWidth="1"/>
    <col min="12292" max="12292" width="18.5703125" customWidth="1"/>
    <col min="12293" max="12293" width="23.140625" customWidth="1"/>
    <col min="12294" max="12294" width="14.7109375" customWidth="1"/>
    <col min="12295" max="12295" width="18.28515625" customWidth="1"/>
    <col min="12296" max="12296" width="11" customWidth="1"/>
    <col min="12297" max="12297" width="11.28515625" customWidth="1"/>
    <col min="12298" max="12298" width="12" customWidth="1"/>
    <col min="12299" max="12299" width="11.42578125" customWidth="1"/>
    <col min="12300" max="12300" width="18.28515625" customWidth="1"/>
    <col min="12301" max="12301" width="19" customWidth="1"/>
    <col min="12302" max="12302" width="19.5703125" customWidth="1"/>
    <col min="12303" max="12303" width="14.85546875" customWidth="1"/>
    <col min="12304" max="12304" width="13" customWidth="1"/>
    <col min="12545" max="12545" width="5.5703125" customWidth="1"/>
    <col min="12546" max="12546" width="33.85546875" customWidth="1"/>
    <col min="12547" max="12547" width="14.140625" customWidth="1"/>
    <col min="12548" max="12548" width="18.5703125" customWidth="1"/>
    <col min="12549" max="12549" width="23.140625" customWidth="1"/>
    <col min="12550" max="12550" width="14.7109375" customWidth="1"/>
    <col min="12551" max="12551" width="18.28515625" customWidth="1"/>
    <col min="12552" max="12552" width="11" customWidth="1"/>
    <col min="12553" max="12553" width="11.28515625" customWidth="1"/>
    <col min="12554" max="12554" width="12" customWidth="1"/>
    <col min="12555" max="12555" width="11.42578125" customWidth="1"/>
    <col min="12556" max="12556" width="18.28515625" customWidth="1"/>
    <col min="12557" max="12557" width="19" customWidth="1"/>
    <col min="12558" max="12558" width="19.5703125" customWidth="1"/>
    <col min="12559" max="12559" width="14.85546875" customWidth="1"/>
    <col min="12560" max="12560" width="13" customWidth="1"/>
    <col min="12801" max="12801" width="5.5703125" customWidth="1"/>
    <col min="12802" max="12802" width="33.85546875" customWidth="1"/>
    <col min="12803" max="12803" width="14.140625" customWidth="1"/>
    <col min="12804" max="12804" width="18.5703125" customWidth="1"/>
    <col min="12805" max="12805" width="23.140625" customWidth="1"/>
    <col min="12806" max="12806" width="14.7109375" customWidth="1"/>
    <col min="12807" max="12807" width="18.28515625" customWidth="1"/>
    <col min="12808" max="12808" width="11" customWidth="1"/>
    <col min="12809" max="12809" width="11.28515625" customWidth="1"/>
    <col min="12810" max="12810" width="12" customWidth="1"/>
    <col min="12811" max="12811" width="11.42578125" customWidth="1"/>
    <col min="12812" max="12812" width="18.28515625" customWidth="1"/>
    <col min="12813" max="12813" width="19" customWidth="1"/>
    <col min="12814" max="12814" width="19.5703125" customWidth="1"/>
    <col min="12815" max="12815" width="14.85546875" customWidth="1"/>
    <col min="12816" max="12816" width="13" customWidth="1"/>
    <col min="13057" max="13057" width="5.5703125" customWidth="1"/>
    <col min="13058" max="13058" width="33.85546875" customWidth="1"/>
    <col min="13059" max="13059" width="14.140625" customWidth="1"/>
    <col min="13060" max="13060" width="18.5703125" customWidth="1"/>
    <col min="13061" max="13061" width="23.140625" customWidth="1"/>
    <col min="13062" max="13062" width="14.7109375" customWidth="1"/>
    <col min="13063" max="13063" width="18.28515625" customWidth="1"/>
    <col min="13064" max="13064" width="11" customWidth="1"/>
    <col min="13065" max="13065" width="11.28515625" customWidth="1"/>
    <col min="13066" max="13066" width="12" customWidth="1"/>
    <col min="13067" max="13067" width="11.42578125" customWidth="1"/>
    <col min="13068" max="13068" width="18.28515625" customWidth="1"/>
    <col min="13069" max="13069" width="19" customWidth="1"/>
    <col min="13070" max="13070" width="19.5703125" customWidth="1"/>
    <col min="13071" max="13071" width="14.85546875" customWidth="1"/>
    <col min="13072" max="13072" width="13" customWidth="1"/>
    <col min="13313" max="13313" width="5.5703125" customWidth="1"/>
    <col min="13314" max="13314" width="33.85546875" customWidth="1"/>
    <col min="13315" max="13315" width="14.140625" customWidth="1"/>
    <col min="13316" max="13316" width="18.5703125" customWidth="1"/>
    <col min="13317" max="13317" width="23.140625" customWidth="1"/>
    <col min="13318" max="13318" width="14.7109375" customWidth="1"/>
    <col min="13319" max="13319" width="18.28515625" customWidth="1"/>
    <col min="13320" max="13320" width="11" customWidth="1"/>
    <col min="13321" max="13321" width="11.28515625" customWidth="1"/>
    <col min="13322" max="13322" width="12" customWidth="1"/>
    <col min="13323" max="13323" width="11.42578125" customWidth="1"/>
    <col min="13324" max="13324" width="18.28515625" customWidth="1"/>
    <col min="13325" max="13325" width="19" customWidth="1"/>
    <col min="13326" max="13326" width="19.5703125" customWidth="1"/>
    <col min="13327" max="13327" width="14.85546875" customWidth="1"/>
    <col min="13328" max="13328" width="13" customWidth="1"/>
    <col min="13569" max="13569" width="5.5703125" customWidth="1"/>
    <col min="13570" max="13570" width="33.85546875" customWidth="1"/>
    <col min="13571" max="13571" width="14.140625" customWidth="1"/>
    <col min="13572" max="13572" width="18.5703125" customWidth="1"/>
    <col min="13573" max="13573" width="23.140625" customWidth="1"/>
    <col min="13574" max="13574" width="14.7109375" customWidth="1"/>
    <col min="13575" max="13575" width="18.28515625" customWidth="1"/>
    <col min="13576" max="13576" width="11" customWidth="1"/>
    <col min="13577" max="13577" width="11.28515625" customWidth="1"/>
    <col min="13578" max="13578" width="12" customWidth="1"/>
    <col min="13579" max="13579" width="11.42578125" customWidth="1"/>
    <col min="13580" max="13580" width="18.28515625" customWidth="1"/>
    <col min="13581" max="13581" width="19" customWidth="1"/>
    <col min="13582" max="13582" width="19.5703125" customWidth="1"/>
    <col min="13583" max="13583" width="14.85546875" customWidth="1"/>
    <col min="13584" max="13584" width="13" customWidth="1"/>
    <col min="13825" max="13825" width="5.5703125" customWidth="1"/>
    <col min="13826" max="13826" width="33.85546875" customWidth="1"/>
    <col min="13827" max="13827" width="14.140625" customWidth="1"/>
    <col min="13828" max="13828" width="18.5703125" customWidth="1"/>
    <col min="13829" max="13829" width="23.140625" customWidth="1"/>
    <col min="13830" max="13830" width="14.7109375" customWidth="1"/>
    <col min="13831" max="13831" width="18.28515625" customWidth="1"/>
    <col min="13832" max="13832" width="11" customWidth="1"/>
    <col min="13833" max="13833" width="11.28515625" customWidth="1"/>
    <col min="13834" max="13834" width="12" customWidth="1"/>
    <col min="13835" max="13835" width="11.42578125" customWidth="1"/>
    <col min="13836" max="13836" width="18.28515625" customWidth="1"/>
    <col min="13837" max="13837" width="19" customWidth="1"/>
    <col min="13838" max="13838" width="19.5703125" customWidth="1"/>
    <col min="13839" max="13839" width="14.85546875" customWidth="1"/>
    <col min="13840" max="13840" width="13" customWidth="1"/>
    <col min="14081" max="14081" width="5.5703125" customWidth="1"/>
    <col min="14082" max="14082" width="33.85546875" customWidth="1"/>
    <col min="14083" max="14083" width="14.140625" customWidth="1"/>
    <col min="14084" max="14084" width="18.5703125" customWidth="1"/>
    <col min="14085" max="14085" width="23.140625" customWidth="1"/>
    <col min="14086" max="14086" width="14.7109375" customWidth="1"/>
    <col min="14087" max="14087" width="18.28515625" customWidth="1"/>
    <col min="14088" max="14088" width="11" customWidth="1"/>
    <col min="14089" max="14089" width="11.28515625" customWidth="1"/>
    <col min="14090" max="14090" width="12" customWidth="1"/>
    <col min="14091" max="14091" width="11.42578125" customWidth="1"/>
    <col min="14092" max="14092" width="18.28515625" customWidth="1"/>
    <col min="14093" max="14093" width="19" customWidth="1"/>
    <col min="14094" max="14094" width="19.5703125" customWidth="1"/>
    <col min="14095" max="14095" width="14.85546875" customWidth="1"/>
    <col min="14096" max="14096" width="13" customWidth="1"/>
    <col min="14337" max="14337" width="5.5703125" customWidth="1"/>
    <col min="14338" max="14338" width="33.85546875" customWidth="1"/>
    <col min="14339" max="14339" width="14.140625" customWidth="1"/>
    <col min="14340" max="14340" width="18.5703125" customWidth="1"/>
    <col min="14341" max="14341" width="23.140625" customWidth="1"/>
    <col min="14342" max="14342" width="14.7109375" customWidth="1"/>
    <col min="14343" max="14343" width="18.28515625" customWidth="1"/>
    <col min="14344" max="14344" width="11" customWidth="1"/>
    <col min="14345" max="14345" width="11.28515625" customWidth="1"/>
    <col min="14346" max="14346" width="12" customWidth="1"/>
    <col min="14347" max="14347" width="11.42578125" customWidth="1"/>
    <col min="14348" max="14348" width="18.28515625" customWidth="1"/>
    <col min="14349" max="14349" width="19" customWidth="1"/>
    <col min="14350" max="14350" width="19.5703125" customWidth="1"/>
    <col min="14351" max="14351" width="14.85546875" customWidth="1"/>
    <col min="14352" max="14352" width="13" customWidth="1"/>
    <col min="14593" max="14593" width="5.5703125" customWidth="1"/>
    <col min="14594" max="14594" width="33.85546875" customWidth="1"/>
    <col min="14595" max="14595" width="14.140625" customWidth="1"/>
    <col min="14596" max="14596" width="18.5703125" customWidth="1"/>
    <col min="14597" max="14597" width="23.140625" customWidth="1"/>
    <col min="14598" max="14598" width="14.7109375" customWidth="1"/>
    <col min="14599" max="14599" width="18.28515625" customWidth="1"/>
    <col min="14600" max="14600" width="11" customWidth="1"/>
    <col min="14601" max="14601" width="11.28515625" customWidth="1"/>
    <col min="14602" max="14602" width="12" customWidth="1"/>
    <col min="14603" max="14603" width="11.42578125" customWidth="1"/>
    <col min="14604" max="14604" width="18.28515625" customWidth="1"/>
    <col min="14605" max="14605" width="19" customWidth="1"/>
    <col min="14606" max="14606" width="19.5703125" customWidth="1"/>
    <col min="14607" max="14607" width="14.85546875" customWidth="1"/>
    <col min="14608" max="14608" width="13" customWidth="1"/>
    <col min="14849" max="14849" width="5.5703125" customWidth="1"/>
    <col min="14850" max="14850" width="33.85546875" customWidth="1"/>
    <col min="14851" max="14851" width="14.140625" customWidth="1"/>
    <col min="14852" max="14852" width="18.5703125" customWidth="1"/>
    <col min="14853" max="14853" width="23.140625" customWidth="1"/>
    <col min="14854" max="14854" width="14.7109375" customWidth="1"/>
    <col min="14855" max="14855" width="18.28515625" customWidth="1"/>
    <col min="14856" max="14856" width="11" customWidth="1"/>
    <col min="14857" max="14857" width="11.28515625" customWidth="1"/>
    <col min="14858" max="14858" width="12" customWidth="1"/>
    <col min="14859" max="14859" width="11.42578125" customWidth="1"/>
    <col min="14860" max="14860" width="18.28515625" customWidth="1"/>
    <col min="14861" max="14861" width="19" customWidth="1"/>
    <col min="14862" max="14862" width="19.5703125" customWidth="1"/>
    <col min="14863" max="14863" width="14.85546875" customWidth="1"/>
    <col min="14864" max="14864" width="13" customWidth="1"/>
    <col min="15105" max="15105" width="5.5703125" customWidth="1"/>
    <col min="15106" max="15106" width="33.85546875" customWidth="1"/>
    <col min="15107" max="15107" width="14.140625" customWidth="1"/>
    <col min="15108" max="15108" width="18.5703125" customWidth="1"/>
    <col min="15109" max="15109" width="23.140625" customWidth="1"/>
    <col min="15110" max="15110" width="14.7109375" customWidth="1"/>
    <col min="15111" max="15111" width="18.28515625" customWidth="1"/>
    <col min="15112" max="15112" width="11" customWidth="1"/>
    <col min="15113" max="15113" width="11.28515625" customWidth="1"/>
    <col min="15114" max="15114" width="12" customWidth="1"/>
    <col min="15115" max="15115" width="11.42578125" customWidth="1"/>
    <col min="15116" max="15116" width="18.28515625" customWidth="1"/>
    <col min="15117" max="15117" width="19" customWidth="1"/>
    <col min="15118" max="15118" width="19.5703125" customWidth="1"/>
    <col min="15119" max="15119" width="14.85546875" customWidth="1"/>
    <col min="15120" max="15120" width="13" customWidth="1"/>
    <col min="15361" max="15361" width="5.5703125" customWidth="1"/>
    <col min="15362" max="15362" width="33.85546875" customWidth="1"/>
    <col min="15363" max="15363" width="14.140625" customWidth="1"/>
    <col min="15364" max="15364" width="18.5703125" customWidth="1"/>
    <col min="15365" max="15365" width="23.140625" customWidth="1"/>
    <col min="15366" max="15366" width="14.7109375" customWidth="1"/>
    <col min="15367" max="15367" width="18.28515625" customWidth="1"/>
    <col min="15368" max="15368" width="11" customWidth="1"/>
    <col min="15369" max="15369" width="11.28515625" customWidth="1"/>
    <col min="15370" max="15370" width="12" customWidth="1"/>
    <col min="15371" max="15371" width="11.42578125" customWidth="1"/>
    <col min="15372" max="15372" width="18.28515625" customWidth="1"/>
    <col min="15373" max="15373" width="19" customWidth="1"/>
    <col min="15374" max="15374" width="19.5703125" customWidth="1"/>
    <col min="15375" max="15375" width="14.85546875" customWidth="1"/>
    <col min="15376" max="15376" width="13" customWidth="1"/>
    <col min="15617" max="15617" width="5.5703125" customWidth="1"/>
    <col min="15618" max="15618" width="33.85546875" customWidth="1"/>
    <col min="15619" max="15619" width="14.140625" customWidth="1"/>
    <col min="15620" max="15620" width="18.5703125" customWidth="1"/>
    <col min="15621" max="15621" width="23.140625" customWidth="1"/>
    <col min="15622" max="15622" width="14.7109375" customWidth="1"/>
    <col min="15623" max="15623" width="18.28515625" customWidth="1"/>
    <col min="15624" max="15624" width="11" customWidth="1"/>
    <col min="15625" max="15625" width="11.28515625" customWidth="1"/>
    <col min="15626" max="15626" width="12" customWidth="1"/>
    <col min="15627" max="15627" width="11.42578125" customWidth="1"/>
    <col min="15628" max="15628" width="18.28515625" customWidth="1"/>
    <col min="15629" max="15629" width="19" customWidth="1"/>
    <col min="15630" max="15630" width="19.5703125" customWidth="1"/>
    <col min="15631" max="15631" width="14.85546875" customWidth="1"/>
    <col min="15632" max="15632" width="13" customWidth="1"/>
    <col min="15873" max="15873" width="5.5703125" customWidth="1"/>
    <col min="15874" max="15874" width="33.85546875" customWidth="1"/>
    <col min="15875" max="15875" width="14.140625" customWidth="1"/>
    <col min="15876" max="15876" width="18.5703125" customWidth="1"/>
    <col min="15877" max="15877" width="23.140625" customWidth="1"/>
    <col min="15878" max="15878" width="14.7109375" customWidth="1"/>
    <col min="15879" max="15879" width="18.28515625" customWidth="1"/>
    <col min="15880" max="15880" width="11" customWidth="1"/>
    <col min="15881" max="15881" width="11.28515625" customWidth="1"/>
    <col min="15882" max="15882" width="12" customWidth="1"/>
    <col min="15883" max="15883" width="11.42578125" customWidth="1"/>
    <col min="15884" max="15884" width="18.28515625" customWidth="1"/>
    <col min="15885" max="15885" width="19" customWidth="1"/>
    <col min="15886" max="15886" width="19.5703125" customWidth="1"/>
    <col min="15887" max="15887" width="14.85546875" customWidth="1"/>
    <col min="15888" max="15888" width="13" customWidth="1"/>
    <col min="16129" max="16129" width="5.5703125" customWidth="1"/>
    <col min="16130" max="16130" width="33.85546875" customWidth="1"/>
    <col min="16131" max="16131" width="14.140625" customWidth="1"/>
    <col min="16132" max="16132" width="18.5703125" customWidth="1"/>
    <col min="16133" max="16133" width="23.140625" customWidth="1"/>
    <col min="16134" max="16134" width="14.7109375" customWidth="1"/>
    <col min="16135" max="16135" width="18.28515625" customWidth="1"/>
    <col min="16136" max="16136" width="11" customWidth="1"/>
    <col min="16137" max="16137" width="11.28515625" customWidth="1"/>
    <col min="16138" max="16138" width="12" customWidth="1"/>
    <col min="16139" max="16139" width="11.42578125" customWidth="1"/>
    <col min="16140" max="16140" width="18.28515625" customWidth="1"/>
    <col min="16141" max="16141" width="19" customWidth="1"/>
    <col min="16142" max="16142" width="19.5703125" customWidth="1"/>
    <col min="16143" max="16143" width="14.85546875" customWidth="1"/>
    <col min="16144" max="16144" width="13" customWidth="1"/>
  </cols>
  <sheetData>
    <row r="1" spans="1:13" x14ac:dyDescent="0.25">
      <c r="A1" s="118" t="s">
        <v>58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</row>
    <row r="2" spans="1:13" x14ac:dyDescent="0.25">
      <c r="A2" s="119" t="s">
        <v>59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</row>
    <row r="3" spans="1:13" s="57" customFormat="1" x14ac:dyDescent="0.25">
      <c r="A3" s="120" t="s">
        <v>106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</row>
    <row r="4" spans="1:13" x14ac:dyDescent="0.25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</row>
    <row r="5" spans="1:13" x14ac:dyDescent="0.25">
      <c r="A5" s="121" t="s">
        <v>60</v>
      </c>
      <c r="B5" s="121" t="s">
        <v>61</v>
      </c>
      <c r="C5" s="121" t="s">
        <v>62</v>
      </c>
      <c r="D5" s="121" t="s">
        <v>63</v>
      </c>
      <c r="E5" s="121" t="s">
        <v>64</v>
      </c>
      <c r="F5" s="121" t="s">
        <v>109</v>
      </c>
      <c r="G5" s="121" t="s">
        <v>65</v>
      </c>
      <c r="H5" s="124" t="s">
        <v>66</v>
      </c>
      <c r="I5" s="124"/>
      <c r="J5" s="124"/>
      <c r="K5" s="124"/>
      <c r="L5" s="121" t="s">
        <v>67</v>
      </c>
      <c r="M5" s="121" t="s">
        <v>68</v>
      </c>
    </row>
    <row r="6" spans="1:13" x14ac:dyDescent="0.25">
      <c r="A6" s="122"/>
      <c r="B6" s="122"/>
      <c r="C6" s="122"/>
      <c r="D6" s="122"/>
      <c r="E6" s="122"/>
      <c r="F6" s="122"/>
      <c r="G6" s="122"/>
      <c r="H6" s="124" t="s">
        <v>5</v>
      </c>
      <c r="I6" s="124" t="s">
        <v>6</v>
      </c>
      <c r="J6" s="124"/>
      <c r="K6" s="124"/>
      <c r="L6" s="122"/>
      <c r="M6" s="122"/>
    </row>
    <row r="7" spans="1:13" x14ac:dyDescent="0.25">
      <c r="A7" s="123"/>
      <c r="B7" s="123"/>
      <c r="C7" s="123"/>
      <c r="D7" s="123"/>
      <c r="E7" s="123"/>
      <c r="F7" s="123"/>
      <c r="G7" s="123"/>
      <c r="H7" s="124"/>
      <c r="I7" s="37" t="s">
        <v>69</v>
      </c>
      <c r="J7" s="37" t="s">
        <v>70</v>
      </c>
      <c r="K7" s="37" t="s">
        <v>105</v>
      </c>
      <c r="L7" s="123"/>
      <c r="M7" s="123"/>
    </row>
    <row r="8" spans="1:13" s="39" customFormat="1" ht="12.75" x14ac:dyDescent="0.2">
      <c r="A8" s="38">
        <v>1</v>
      </c>
      <c r="B8" s="38">
        <v>2</v>
      </c>
      <c r="C8" s="38">
        <v>3</v>
      </c>
      <c r="D8" s="38">
        <v>4</v>
      </c>
      <c r="E8" s="38">
        <v>5</v>
      </c>
      <c r="F8" s="38">
        <v>6</v>
      </c>
      <c r="G8" s="38">
        <v>7</v>
      </c>
      <c r="H8" s="38">
        <v>8</v>
      </c>
      <c r="I8" s="38">
        <v>9</v>
      </c>
      <c r="J8" s="38">
        <v>10</v>
      </c>
      <c r="K8" s="38">
        <v>11</v>
      </c>
      <c r="L8" s="38">
        <v>12</v>
      </c>
      <c r="M8" s="38">
        <v>13</v>
      </c>
    </row>
    <row r="9" spans="1:13" s="47" customFormat="1" x14ac:dyDescent="0.25">
      <c r="A9" s="40"/>
      <c r="B9" s="41"/>
      <c r="C9" s="42"/>
      <c r="D9" s="42"/>
      <c r="E9" s="43"/>
      <c r="F9" s="42"/>
      <c r="G9" s="42"/>
      <c r="H9" s="44"/>
      <c r="I9" s="44"/>
      <c r="J9" s="45"/>
      <c r="K9" s="45"/>
      <c r="L9" s="42"/>
      <c r="M9" s="46"/>
    </row>
    <row r="10" spans="1:13" s="47" customFormat="1" x14ac:dyDescent="0.25">
      <c r="A10" s="40"/>
      <c r="B10" s="41"/>
      <c r="C10" s="42"/>
      <c r="D10" s="42"/>
      <c r="E10" s="42"/>
      <c r="F10" s="42"/>
      <c r="G10" s="42"/>
      <c r="H10" s="44"/>
      <c r="I10" s="44"/>
      <c r="J10" s="44"/>
      <c r="K10" s="44"/>
      <c r="L10" s="42"/>
      <c r="M10" s="46"/>
    </row>
    <row r="11" spans="1:13" s="47" customFormat="1" x14ac:dyDescent="0.25">
      <c r="A11" s="48"/>
      <c r="B11" s="49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6"/>
    </row>
    <row r="12" spans="1:13" x14ac:dyDescent="0.25">
      <c r="M12" s="51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9"/>
  <sheetViews>
    <sheetView zoomScale="80" zoomScaleNormal="80" workbookViewId="0">
      <selection activeCell="B26" sqref="B26"/>
    </sheetView>
  </sheetViews>
  <sheetFormatPr defaultRowHeight="15.75" x14ac:dyDescent="0.25"/>
  <cols>
    <col min="1" max="1" width="10.28515625" style="50" customWidth="1"/>
    <col min="2" max="2" width="53.28515625" style="50" customWidth="1"/>
    <col min="3" max="3" width="20" style="50" customWidth="1"/>
    <col min="4" max="4" width="18.5703125" style="50" customWidth="1"/>
    <col min="5" max="5" width="23.140625" style="50" customWidth="1"/>
    <col min="6" max="6" width="46.85546875" style="50" customWidth="1"/>
    <col min="7" max="7" width="46.28515625" style="50" customWidth="1"/>
    <col min="8" max="8" width="19.5703125" customWidth="1"/>
    <col min="9" max="9" width="14.85546875" customWidth="1"/>
    <col min="10" max="10" width="13" customWidth="1"/>
    <col min="257" max="257" width="10.28515625" customWidth="1"/>
    <col min="258" max="258" width="53.28515625" customWidth="1"/>
    <col min="259" max="259" width="20" customWidth="1"/>
    <col min="260" max="260" width="18.5703125" customWidth="1"/>
    <col min="261" max="261" width="23.140625" customWidth="1"/>
    <col min="262" max="262" width="46.85546875" customWidth="1"/>
    <col min="263" max="263" width="46.28515625" customWidth="1"/>
    <col min="264" max="264" width="19.5703125" customWidth="1"/>
    <col min="265" max="265" width="14.85546875" customWidth="1"/>
    <col min="266" max="266" width="13" customWidth="1"/>
    <col min="513" max="513" width="10.28515625" customWidth="1"/>
    <col min="514" max="514" width="53.28515625" customWidth="1"/>
    <col min="515" max="515" width="20" customWidth="1"/>
    <col min="516" max="516" width="18.5703125" customWidth="1"/>
    <col min="517" max="517" width="23.140625" customWidth="1"/>
    <col min="518" max="518" width="46.85546875" customWidth="1"/>
    <col min="519" max="519" width="46.28515625" customWidth="1"/>
    <col min="520" max="520" width="19.5703125" customWidth="1"/>
    <col min="521" max="521" width="14.85546875" customWidth="1"/>
    <col min="522" max="522" width="13" customWidth="1"/>
    <col min="769" max="769" width="10.28515625" customWidth="1"/>
    <col min="770" max="770" width="53.28515625" customWidth="1"/>
    <col min="771" max="771" width="20" customWidth="1"/>
    <col min="772" max="772" width="18.5703125" customWidth="1"/>
    <col min="773" max="773" width="23.140625" customWidth="1"/>
    <col min="774" max="774" width="46.85546875" customWidth="1"/>
    <col min="775" max="775" width="46.28515625" customWidth="1"/>
    <col min="776" max="776" width="19.5703125" customWidth="1"/>
    <col min="777" max="777" width="14.85546875" customWidth="1"/>
    <col min="778" max="778" width="13" customWidth="1"/>
    <col min="1025" max="1025" width="10.28515625" customWidth="1"/>
    <col min="1026" max="1026" width="53.28515625" customWidth="1"/>
    <col min="1027" max="1027" width="20" customWidth="1"/>
    <col min="1028" max="1028" width="18.5703125" customWidth="1"/>
    <col min="1029" max="1029" width="23.140625" customWidth="1"/>
    <col min="1030" max="1030" width="46.85546875" customWidth="1"/>
    <col min="1031" max="1031" width="46.28515625" customWidth="1"/>
    <col min="1032" max="1032" width="19.5703125" customWidth="1"/>
    <col min="1033" max="1033" width="14.85546875" customWidth="1"/>
    <col min="1034" max="1034" width="13" customWidth="1"/>
    <col min="1281" max="1281" width="10.28515625" customWidth="1"/>
    <col min="1282" max="1282" width="53.28515625" customWidth="1"/>
    <col min="1283" max="1283" width="20" customWidth="1"/>
    <col min="1284" max="1284" width="18.5703125" customWidth="1"/>
    <col min="1285" max="1285" width="23.140625" customWidth="1"/>
    <col min="1286" max="1286" width="46.85546875" customWidth="1"/>
    <col min="1287" max="1287" width="46.28515625" customWidth="1"/>
    <col min="1288" max="1288" width="19.5703125" customWidth="1"/>
    <col min="1289" max="1289" width="14.85546875" customWidth="1"/>
    <col min="1290" max="1290" width="13" customWidth="1"/>
    <col min="1537" max="1537" width="10.28515625" customWidth="1"/>
    <col min="1538" max="1538" width="53.28515625" customWidth="1"/>
    <col min="1539" max="1539" width="20" customWidth="1"/>
    <col min="1540" max="1540" width="18.5703125" customWidth="1"/>
    <col min="1541" max="1541" width="23.140625" customWidth="1"/>
    <col min="1542" max="1542" width="46.85546875" customWidth="1"/>
    <col min="1543" max="1543" width="46.28515625" customWidth="1"/>
    <col min="1544" max="1544" width="19.5703125" customWidth="1"/>
    <col min="1545" max="1545" width="14.85546875" customWidth="1"/>
    <col min="1546" max="1546" width="13" customWidth="1"/>
    <col min="1793" max="1793" width="10.28515625" customWidth="1"/>
    <col min="1794" max="1794" width="53.28515625" customWidth="1"/>
    <col min="1795" max="1795" width="20" customWidth="1"/>
    <col min="1796" max="1796" width="18.5703125" customWidth="1"/>
    <col min="1797" max="1797" width="23.140625" customWidth="1"/>
    <col min="1798" max="1798" width="46.85546875" customWidth="1"/>
    <col min="1799" max="1799" width="46.28515625" customWidth="1"/>
    <col min="1800" max="1800" width="19.5703125" customWidth="1"/>
    <col min="1801" max="1801" width="14.85546875" customWidth="1"/>
    <col min="1802" max="1802" width="13" customWidth="1"/>
    <col min="2049" max="2049" width="10.28515625" customWidth="1"/>
    <col min="2050" max="2050" width="53.28515625" customWidth="1"/>
    <col min="2051" max="2051" width="20" customWidth="1"/>
    <col min="2052" max="2052" width="18.5703125" customWidth="1"/>
    <col min="2053" max="2053" width="23.140625" customWidth="1"/>
    <col min="2054" max="2054" width="46.85546875" customWidth="1"/>
    <col min="2055" max="2055" width="46.28515625" customWidth="1"/>
    <col min="2056" max="2056" width="19.5703125" customWidth="1"/>
    <col min="2057" max="2057" width="14.85546875" customWidth="1"/>
    <col min="2058" max="2058" width="13" customWidth="1"/>
    <col min="2305" max="2305" width="10.28515625" customWidth="1"/>
    <col min="2306" max="2306" width="53.28515625" customWidth="1"/>
    <col min="2307" max="2307" width="20" customWidth="1"/>
    <col min="2308" max="2308" width="18.5703125" customWidth="1"/>
    <col min="2309" max="2309" width="23.140625" customWidth="1"/>
    <col min="2310" max="2310" width="46.85546875" customWidth="1"/>
    <col min="2311" max="2311" width="46.28515625" customWidth="1"/>
    <col min="2312" max="2312" width="19.5703125" customWidth="1"/>
    <col min="2313" max="2313" width="14.85546875" customWidth="1"/>
    <col min="2314" max="2314" width="13" customWidth="1"/>
    <col min="2561" max="2561" width="10.28515625" customWidth="1"/>
    <col min="2562" max="2562" width="53.28515625" customWidth="1"/>
    <col min="2563" max="2563" width="20" customWidth="1"/>
    <col min="2564" max="2564" width="18.5703125" customWidth="1"/>
    <col min="2565" max="2565" width="23.140625" customWidth="1"/>
    <col min="2566" max="2566" width="46.85546875" customWidth="1"/>
    <col min="2567" max="2567" width="46.28515625" customWidth="1"/>
    <col min="2568" max="2568" width="19.5703125" customWidth="1"/>
    <col min="2569" max="2569" width="14.85546875" customWidth="1"/>
    <col min="2570" max="2570" width="13" customWidth="1"/>
    <col min="2817" max="2817" width="10.28515625" customWidth="1"/>
    <col min="2818" max="2818" width="53.28515625" customWidth="1"/>
    <col min="2819" max="2819" width="20" customWidth="1"/>
    <col min="2820" max="2820" width="18.5703125" customWidth="1"/>
    <col min="2821" max="2821" width="23.140625" customWidth="1"/>
    <col min="2822" max="2822" width="46.85546875" customWidth="1"/>
    <col min="2823" max="2823" width="46.28515625" customWidth="1"/>
    <col min="2824" max="2824" width="19.5703125" customWidth="1"/>
    <col min="2825" max="2825" width="14.85546875" customWidth="1"/>
    <col min="2826" max="2826" width="13" customWidth="1"/>
    <col min="3073" max="3073" width="10.28515625" customWidth="1"/>
    <col min="3074" max="3074" width="53.28515625" customWidth="1"/>
    <col min="3075" max="3075" width="20" customWidth="1"/>
    <col min="3076" max="3076" width="18.5703125" customWidth="1"/>
    <col min="3077" max="3077" width="23.140625" customWidth="1"/>
    <col min="3078" max="3078" width="46.85546875" customWidth="1"/>
    <col min="3079" max="3079" width="46.28515625" customWidth="1"/>
    <col min="3080" max="3080" width="19.5703125" customWidth="1"/>
    <col min="3081" max="3081" width="14.85546875" customWidth="1"/>
    <col min="3082" max="3082" width="13" customWidth="1"/>
    <col min="3329" max="3329" width="10.28515625" customWidth="1"/>
    <col min="3330" max="3330" width="53.28515625" customWidth="1"/>
    <col min="3331" max="3331" width="20" customWidth="1"/>
    <col min="3332" max="3332" width="18.5703125" customWidth="1"/>
    <col min="3333" max="3333" width="23.140625" customWidth="1"/>
    <col min="3334" max="3334" width="46.85546875" customWidth="1"/>
    <col min="3335" max="3335" width="46.28515625" customWidth="1"/>
    <col min="3336" max="3336" width="19.5703125" customWidth="1"/>
    <col min="3337" max="3337" width="14.85546875" customWidth="1"/>
    <col min="3338" max="3338" width="13" customWidth="1"/>
    <col min="3585" max="3585" width="10.28515625" customWidth="1"/>
    <col min="3586" max="3586" width="53.28515625" customWidth="1"/>
    <col min="3587" max="3587" width="20" customWidth="1"/>
    <col min="3588" max="3588" width="18.5703125" customWidth="1"/>
    <col min="3589" max="3589" width="23.140625" customWidth="1"/>
    <col min="3590" max="3590" width="46.85546875" customWidth="1"/>
    <col min="3591" max="3591" width="46.28515625" customWidth="1"/>
    <col min="3592" max="3592" width="19.5703125" customWidth="1"/>
    <col min="3593" max="3593" width="14.85546875" customWidth="1"/>
    <col min="3594" max="3594" width="13" customWidth="1"/>
    <col min="3841" max="3841" width="10.28515625" customWidth="1"/>
    <col min="3842" max="3842" width="53.28515625" customWidth="1"/>
    <col min="3843" max="3843" width="20" customWidth="1"/>
    <col min="3844" max="3844" width="18.5703125" customWidth="1"/>
    <col min="3845" max="3845" width="23.140625" customWidth="1"/>
    <col min="3846" max="3846" width="46.85546875" customWidth="1"/>
    <col min="3847" max="3847" width="46.28515625" customWidth="1"/>
    <col min="3848" max="3848" width="19.5703125" customWidth="1"/>
    <col min="3849" max="3849" width="14.85546875" customWidth="1"/>
    <col min="3850" max="3850" width="13" customWidth="1"/>
    <col min="4097" max="4097" width="10.28515625" customWidth="1"/>
    <col min="4098" max="4098" width="53.28515625" customWidth="1"/>
    <col min="4099" max="4099" width="20" customWidth="1"/>
    <col min="4100" max="4100" width="18.5703125" customWidth="1"/>
    <col min="4101" max="4101" width="23.140625" customWidth="1"/>
    <col min="4102" max="4102" width="46.85546875" customWidth="1"/>
    <col min="4103" max="4103" width="46.28515625" customWidth="1"/>
    <col min="4104" max="4104" width="19.5703125" customWidth="1"/>
    <col min="4105" max="4105" width="14.85546875" customWidth="1"/>
    <col min="4106" max="4106" width="13" customWidth="1"/>
    <col min="4353" max="4353" width="10.28515625" customWidth="1"/>
    <col min="4354" max="4354" width="53.28515625" customWidth="1"/>
    <col min="4355" max="4355" width="20" customWidth="1"/>
    <col min="4356" max="4356" width="18.5703125" customWidth="1"/>
    <col min="4357" max="4357" width="23.140625" customWidth="1"/>
    <col min="4358" max="4358" width="46.85546875" customWidth="1"/>
    <col min="4359" max="4359" width="46.28515625" customWidth="1"/>
    <col min="4360" max="4360" width="19.5703125" customWidth="1"/>
    <col min="4361" max="4361" width="14.85546875" customWidth="1"/>
    <col min="4362" max="4362" width="13" customWidth="1"/>
    <col min="4609" max="4609" width="10.28515625" customWidth="1"/>
    <col min="4610" max="4610" width="53.28515625" customWidth="1"/>
    <col min="4611" max="4611" width="20" customWidth="1"/>
    <col min="4612" max="4612" width="18.5703125" customWidth="1"/>
    <col min="4613" max="4613" width="23.140625" customWidth="1"/>
    <col min="4614" max="4614" width="46.85546875" customWidth="1"/>
    <col min="4615" max="4615" width="46.28515625" customWidth="1"/>
    <col min="4616" max="4616" width="19.5703125" customWidth="1"/>
    <col min="4617" max="4617" width="14.85546875" customWidth="1"/>
    <col min="4618" max="4618" width="13" customWidth="1"/>
    <col min="4865" max="4865" width="10.28515625" customWidth="1"/>
    <col min="4866" max="4866" width="53.28515625" customWidth="1"/>
    <col min="4867" max="4867" width="20" customWidth="1"/>
    <col min="4868" max="4868" width="18.5703125" customWidth="1"/>
    <col min="4869" max="4869" width="23.140625" customWidth="1"/>
    <col min="4870" max="4870" width="46.85546875" customWidth="1"/>
    <col min="4871" max="4871" width="46.28515625" customWidth="1"/>
    <col min="4872" max="4872" width="19.5703125" customWidth="1"/>
    <col min="4873" max="4873" width="14.85546875" customWidth="1"/>
    <col min="4874" max="4874" width="13" customWidth="1"/>
    <col min="5121" max="5121" width="10.28515625" customWidth="1"/>
    <col min="5122" max="5122" width="53.28515625" customWidth="1"/>
    <col min="5123" max="5123" width="20" customWidth="1"/>
    <col min="5124" max="5124" width="18.5703125" customWidth="1"/>
    <col min="5125" max="5125" width="23.140625" customWidth="1"/>
    <col min="5126" max="5126" width="46.85546875" customWidth="1"/>
    <col min="5127" max="5127" width="46.28515625" customWidth="1"/>
    <col min="5128" max="5128" width="19.5703125" customWidth="1"/>
    <col min="5129" max="5129" width="14.85546875" customWidth="1"/>
    <col min="5130" max="5130" width="13" customWidth="1"/>
    <col min="5377" max="5377" width="10.28515625" customWidth="1"/>
    <col min="5378" max="5378" width="53.28515625" customWidth="1"/>
    <col min="5379" max="5379" width="20" customWidth="1"/>
    <col min="5380" max="5380" width="18.5703125" customWidth="1"/>
    <col min="5381" max="5381" width="23.140625" customWidth="1"/>
    <col min="5382" max="5382" width="46.85546875" customWidth="1"/>
    <col min="5383" max="5383" width="46.28515625" customWidth="1"/>
    <col min="5384" max="5384" width="19.5703125" customWidth="1"/>
    <col min="5385" max="5385" width="14.85546875" customWidth="1"/>
    <col min="5386" max="5386" width="13" customWidth="1"/>
    <col min="5633" max="5633" width="10.28515625" customWidth="1"/>
    <col min="5634" max="5634" width="53.28515625" customWidth="1"/>
    <col min="5635" max="5635" width="20" customWidth="1"/>
    <col min="5636" max="5636" width="18.5703125" customWidth="1"/>
    <col min="5637" max="5637" width="23.140625" customWidth="1"/>
    <col min="5638" max="5638" width="46.85546875" customWidth="1"/>
    <col min="5639" max="5639" width="46.28515625" customWidth="1"/>
    <col min="5640" max="5640" width="19.5703125" customWidth="1"/>
    <col min="5641" max="5641" width="14.85546875" customWidth="1"/>
    <col min="5642" max="5642" width="13" customWidth="1"/>
    <col min="5889" max="5889" width="10.28515625" customWidth="1"/>
    <col min="5890" max="5890" width="53.28515625" customWidth="1"/>
    <col min="5891" max="5891" width="20" customWidth="1"/>
    <col min="5892" max="5892" width="18.5703125" customWidth="1"/>
    <col min="5893" max="5893" width="23.140625" customWidth="1"/>
    <col min="5894" max="5894" width="46.85546875" customWidth="1"/>
    <col min="5895" max="5895" width="46.28515625" customWidth="1"/>
    <col min="5896" max="5896" width="19.5703125" customWidth="1"/>
    <col min="5897" max="5897" width="14.85546875" customWidth="1"/>
    <col min="5898" max="5898" width="13" customWidth="1"/>
    <col min="6145" max="6145" width="10.28515625" customWidth="1"/>
    <col min="6146" max="6146" width="53.28515625" customWidth="1"/>
    <col min="6147" max="6147" width="20" customWidth="1"/>
    <col min="6148" max="6148" width="18.5703125" customWidth="1"/>
    <col min="6149" max="6149" width="23.140625" customWidth="1"/>
    <col min="6150" max="6150" width="46.85546875" customWidth="1"/>
    <col min="6151" max="6151" width="46.28515625" customWidth="1"/>
    <col min="6152" max="6152" width="19.5703125" customWidth="1"/>
    <col min="6153" max="6153" width="14.85546875" customWidth="1"/>
    <col min="6154" max="6154" width="13" customWidth="1"/>
    <col min="6401" max="6401" width="10.28515625" customWidth="1"/>
    <col min="6402" max="6402" width="53.28515625" customWidth="1"/>
    <col min="6403" max="6403" width="20" customWidth="1"/>
    <col min="6404" max="6404" width="18.5703125" customWidth="1"/>
    <col min="6405" max="6405" width="23.140625" customWidth="1"/>
    <col min="6406" max="6406" width="46.85546875" customWidth="1"/>
    <col min="6407" max="6407" width="46.28515625" customWidth="1"/>
    <col min="6408" max="6408" width="19.5703125" customWidth="1"/>
    <col min="6409" max="6409" width="14.85546875" customWidth="1"/>
    <col min="6410" max="6410" width="13" customWidth="1"/>
    <col min="6657" max="6657" width="10.28515625" customWidth="1"/>
    <col min="6658" max="6658" width="53.28515625" customWidth="1"/>
    <col min="6659" max="6659" width="20" customWidth="1"/>
    <col min="6660" max="6660" width="18.5703125" customWidth="1"/>
    <col min="6661" max="6661" width="23.140625" customWidth="1"/>
    <col min="6662" max="6662" width="46.85546875" customWidth="1"/>
    <col min="6663" max="6663" width="46.28515625" customWidth="1"/>
    <col min="6664" max="6664" width="19.5703125" customWidth="1"/>
    <col min="6665" max="6665" width="14.85546875" customWidth="1"/>
    <col min="6666" max="6666" width="13" customWidth="1"/>
    <col min="6913" max="6913" width="10.28515625" customWidth="1"/>
    <col min="6914" max="6914" width="53.28515625" customWidth="1"/>
    <col min="6915" max="6915" width="20" customWidth="1"/>
    <col min="6916" max="6916" width="18.5703125" customWidth="1"/>
    <col min="6917" max="6917" width="23.140625" customWidth="1"/>
    <col min="6918" max="6918" width="46.85546875" customWidth="1"/>
    <col min="6919" max="6919" width="46.28515625" customWidth="1"/>
    <col min="6920" max="6920" width="19.5703125" customWidth="1"/>
    <col min="6921" max="6921" width="14.85546875" customWidth="1"/>
    <col min="6922" max="6922" width="13" customWidth="1"/>
    <col min="7169" max="7169" width="10.28515625" customWidth="1"/>
    <col min="7170" max="7170" width="53.28515625" customWidth="1"/>
    <col min="7171" max="7171" width="20" customWidth="1"/>
    <col min="7172" max="7172" width="18.5703125" customWidth="1"/>
    <col min="7173" max="7173" width="23.140625" customWidth="1"/>
    <col min="7174" max="7174" width="46.85546875" customWidth="1"/>
    <col min="7175" max="7175" width="46.28515625" customWidth="1"/>
    <col min="7176" max="7176" width="19.5703125" customWidth="1"/>
    <col min="7177" max="7177" width="14.85546875" customWidth="1"/>
    <col min="7178" max="7178" width="13" customWidth="1"/>
    <col min="7425" max="7425" width="10.28515625" customWidth="1"/>
    <col min="7426" max="7426" width="53.28515625" customWidth="1"/>
    <col min="7427" max="7427" width="20" customWidth="1"/>
    <col min="7428" max="7428" width="18.5703125" customWidth="1"/>
    <col min="7429" max="7429" width="23.140625" customWidth="1"/>
    <col min="7430" max="7430" width="46.85546875" customWidth="1"/>
    <col min="7431" max="7431" width="46.28515625" customWidth="1"/>
    <col min="7432" max="7432" width="19.5703125" customWidth="1"/>
    <col min="7433" max="7433" width="14.85546875" customWidth="1"/>
    <col min="7434" max="7434" width="13" customWidth="1"/>
    <col min="7681" max="7681" width="10.28515625" customWidth="1"/>
    <col min="7682" max="7682" width="53.28515625" customWidth="1"/>
    <col min="7683" max="7683" width="20" customWidth="1"/>
    <col min="7684" max="7684" width="18.5703125" customWidth="1"/>
    <col min="7685" max="7685" width="23.140625" customWidth="1"/>
    <col min="7686" max="7686" width="46.85546875" customWidth="1"/>
    <col min="7687" max="7687" width="46.28515625" customWidth="1"/>
    <col min="7688" max="7688" width="19.5703125" customWidth="1"/>
    <col min="7689" max="7689" width="14.85546875" customWidth="1"/>
    <col min="7690" max="7690" width="13" customWidth="1"/>
    <col min="7937" max="7937" width="10.28515625" customWidth="1"/>
    <col min="7938" max="7938" width="53.28515625" customWidth="1"/>
    <col min="7939" max="7939" width="20" customWidth="1"/>
    <col min="7940" max="7940" width="18.5703125" customWidth="1"/>
    <col min="7941" max="7941" width="23.140625" customWidth="1"/>
    <col min="7942" max="7942" width="46.85546875" customWidth="1"/>
    <col min="7943" max="7943" width="46.28515625" customWidth="1"/>
    <col min="7944" max="7944" width="19.5703125" customWidth="1"/>
    <col min="7945" max="7945" width="14.85546875" customWidth="1"/>
    <col min="7946" max="7946" width="13" customWidth="1"/>
    <col min="8193" max="8193" width="10.28515625" customWidth="1"/>
    <col min="8194" max="8194" width="53.28515625" customWidth="1"/>
    <col min="8195" max="8195" width="20" customWidth="1"/>
    <col min="8196" max="8196" width="18.5703125" customWidth="1"/>
    <col min="8197" max="8197" width="23.140625" customWidth="1"/>
    <col min="8198" max="8198" width="46.85546875" customWidth="1"/>
    <col min="8199" max="8199" width="46.28515625" customWidth="1"/>
    <col min="8200" max="8200" width="19.5703125" customWidth="1"/>
    <col min="8201" max="8201" width="14.85546875" customWidth="1"/>
    <col min="8202" max="8202" width="13" customWidth="1"/>
    <col min="8449" max="8449" width="10.28515625" customWidth="1"/>
    <col min="8450" max="8450" width="53.28515625" customWidth="1"/>
    <col min="8451" max="8451" width="20" customWidth="1"/>
    <col min="8452" max="8452" width="18.5703125" customWidth="1"/>
    <col min="8453" max="8453" width="23.140625" customWidth="1"/>
    <col min="8454" max="8454" width="46.85546875" customWidth="1"/>
    <col min="8455" max="8455" width="46.28515625" customWidth="1"/>
    <col min="8456" max="8456" width="19.5703125" customWidth="1"/>
    <col min="8457" max="8457" width="14.85546875" customWidth="1"/>
    <col min="8458" max="8458" width="13" customWidth="1"/>
    <col min="8705" max="8705" width="10.28515625" customWidth="1"/>
    <col min="8706" max="8706" width="53.28515625" customWidth="1"/>
    <col min="8707" max="8707" width="20" customWidth="1"/>
    <col min="8708" max="8708" width="18.5703125" customWidth="1"/>
    <col min="8709" max="8709" width="23.140625" customWidth="1"/>
    <col min="8710" max="8710" width="46.85546875" customWidth="1"/>
    <col min="8711" max="8711" width="46.28515625" customWidth="1"/>
    <col min="8712" max="8712" width="19.5703125" customWidth="1"/>
    <col min="8713" max="8713" width="14.85546875" customWidth="1"/>
    <col min="8714" max="8714" width="13" customWidth="1"/>
    <col min="8961" max="8961" width="10.28515625" customWidth="1"/>
    <col min="8962" max="8962" width="53.28515625" customWidth="1"/>
    <col min="8963" max="8963" width="20" customWidth="1"/>
    <col min="8964" max="8964" width="18.5703125" customWidth="1"/>
    <col min="8965" max="8965" width="23.140625" customWidth="1"/>
    <col min="8966" max="8966" width="46.85546875" customWidth="1"/>
    <col min="8967" max="8967" width="46.28515625" customWidth="1"/>
    <col min="8968" max="8968" width="19.5703125" customWidth="1"/>
    <col min="8969" max="8969" width="14.85546875" customWidth="1"/>
    <col min="8970" max="8970" width="13" customWidth="1"/>
    <col min="9217" max="9217" width="10.28515625" customWidth="1"/>
    <col min="9218" max="9218" width="53.28515625" customWidth="1"/>
    <col min="9219" max="9219" width="20" customWidth="1"/>
    <col min="9220" max="9220" width="18.5703125" customWidth="1"/>
    <col min="9221" max="9221" width="23.140625" customWidth="1"/>
    <col min="9222" max="9222" width="46.85546875" customWidth="1"/>
    <col min="9223" max="9223" width="46.28515625" customWidth="1"/>
    <col min="9224" max="9224" width="19.5703125" customWidth="1"/>
    <col min="9225" max="9225" width="14.85546875" customWidth="1"/>
    <col min="9226" max="9226" width="13" customWidth="1"/>
    <col min="9473" max="9473" width="10.28515625" customWidth="1"/>
    <col min="9474" max="9474" width="53.28515625" customWidth="1"/>
    <col min="9475" max="9475" width="20" customWidth="1"/>
    <col min="9476" max="9476" width="18.5703125" customWidth="1"/>
    <col min="9477" max="9477" width="23.140625" customWidth="1"/>
    <col min="9478" max="9478" width="46.85546875" customWidth="1"/>
    <col min="9479" max="9479" width="46.28515625" customWidth="1"/>
    <col min="9480" max="9480" width="19.5703125" customWidth="1"/>
    <col min="9481" max="9481" width="14.85546875" customWidth="1"/>
    <col min="9482" max="9482" width="13" customWidth="1"/>
    <col min="9729" max="9729" width="10.28515625" customWidth="1"/>
    <col min="9730" max="9730" width="53.28515625" customWidth="1"/>
    <col min="9731" max="9731" width="20" customWidth="1"/>
    <col min="9732" max="9732" width="18.5703125" customWidth="1"/>
    <col min="9733" max="9733" width="23.140625" customWidth="1"/>
    <col min="9734" max="9734" width="46.85546875" customWidth="1"/>
    <col min="9735" max="9735" width="46.28515625" customWidth="1"/>
    <col min="9736" max="9736" width="19.5703125" customWidth="1"/>
    <col min="9737" max="9737" width="14.85546875" customWidth="1"/>
    <col min="9738" max="9738" width="13" customWidth="1"/>
    <col min="9985" max="9985" width="10.28515625" customWidth="1"/>
    <col min="9986" max="9986" width="53.28515625" customWidth="1"/>
    <col min="9987" max="9987" width="20" customWidth="1"/>
    <col min="9988" max="9988" width="18.5703125" customWidth="1"/>
    <col min="9989" max="9989" width="23.140625" customWidth="1"/>
    <col min="9990" max="9990" width="46.85546875" customWidth="1"/>
    <col min="9991" max="9991" width="46.28515625" customWidth="1"/>
    <col min="9992" max="9992" width="19.5703125" customWidth="1"/>
    <col min="9993" max="9993" width="14.85546875" customWidth="1"/>
    <col min="9994" max="9994" width="13" customWidth="1"/>
    <col min="10241" max="10241" width="10.28515625" customWidth="1"/>
    <col min="10242" max="10242" width="53.28515625" customWidth="1"/>
    <col min="10243" max="10243" width="20" customWidth="1"/>
    <col min="10244" max="10244" width="18.5703125" customWidth="1"/>
    <col min="10245" max="10245" width="23.140625" customWidth="1"/>
    <col min="10246" max="10246" width="46.85546875" customWidth="1"/>
    <col min="10247" max="10247" width="46.28515625" customWidth="1"/>
    <col min="10248" max="10248" width="19.5703125" customWidth="1"/>
    <col min="10249" max="10249" width="14.85546875" customWidth="1"/>
    <col min="10250" max="10250" width="13" customWidth="1"/>
    <col min="10497" max="10497" width="10.28515625" customWidth="1"/>
    <col min="10498" max="10498" width="53.28515625" customWidth="1"/>
    <col min="10499" max="10499" width="20" customWidth="1"/>
    <col min="10500" max="10500" width="18.5703125" customWidth="1"/>
    <col min="10501" max="10501" width="23.140625" customWidth="1"/>
    <col min="10502" max="10502" width="46.85546875" customWidth="1"/>
    <col min="10503" max="10503" width="46.28515625" customWidth="1"/>
    <col min="10504" max="10504" width="19.5703125" customWidth="1"/>
    <col min="10505" max="10505" width="14.85546875" customWidth="1"/>
    <col min="10506" max="10506" width="13" customWidth="1"/>
    <col min="10753" max="10753" width="10.28515625" customWidth="1"/>
    <col min="10754" max="10754" width="53.28515625" customWidth="1"/>
    <col min="10755" max="10755" width="20" customWidth="1"/>
    <col min="10756" max="10756" width="18.5703125" customWidth="1"/>
    <col min="10757" max="10757" width="23.140625" customWidth="1"/>
    <col min="10758" max="10758" width="46.85546875" customWidth="1"/>
    <col min="10759" max="10759" width="46.28515625" customWidth="1"/>
    <col min="10760" max="10760" width="19.5703125" customWidth="1"/>
    <col min="10761" max="10761" width="14.85546875" customWidth="1"/>
    <col min="10762" max="10762" width="13" customWidth="1"/>
    <col min="11009" max="11009" width="10.28515625" customWidth="1"/>
    <col min="11010" max="11010" width="53.28515625" customWidth="1"/>
    <col min="11011" max="11011" width="20" customWidth="1"/>
    <col min="11012" max="11012" width="18.5703125" customWidth="1"/>
    <col min="11013" max="11013" width="23.140625" customWidth="1"/>
    <col min="11014" max="11014" width="46.85546875" customWidth="1"/>
    <col min="11015" max="11015" width="46.28515625" customWidth="1"/>
    <col min="11016" max="11016" width="19.5703125" customWidth="1"/>
    <col min="11017" max="11017" width="14.85546875" customWidth="1"/>
    <col min="11018" max="11018" width="13" customWidth="1"/>
    <col min="11265" max="11265" width="10.28515625" customWidth="1"/>
    <col min="11266" max="11266" width="53.28515625" customWidth="1"/>
    <col min="11267" max="11267" width="20" customWidth="1"/>
    <col min="11268" max="11268" width="18.5703125" customWidth="1"/>
    <col min="11269" max="11269" width="23.140625" customWidth="1"/>
    <col min="11270" max="11270" width="46.85546875" customWidth="1"/>
    <col min="11271" max="11271" width="46.28515625" customWidth="1"/>
    <col min="11272" max="11272" width="19.5703125" customWidth="1"/>
    <col min="11273" max="11273" width="14.85546875" customWidth="1"/>
    <col min="11274" max="11274" width="13" customWidth="1"/>
    <col min="11521" max="11521" width="10.28515625" customWidth="1"/>
    <col min="11522" max="11522" width="53.28515625" customWidth="1"/>
    <col min="11523" max="11523" width="20" customWidth="1"/>
    <col min="11524" max="11524" width="18.5703125" customWidth="1"/>
    <col min="11525" max="11525" width="23.140625" customWidth="1"/>
    <col min="11526" max="11526" width="46.85546875" customWidth="1"/>
    <col min="11527" max="11527" width="46.28515625" customWidth="1"/>
    <col min="11528" max="11528" width="19.5703125" customWidth="1"/>
    <col min="11529" max="11529" width="14.85546875" customWidth="1"/>
    <col min="11530" max="11530" width="13" customWidth="1"/>
    <col min="11777" max="11777" width="10.28515625" customWidth="1"/>
    <col min="11778" max="11778" width="53.28515625" customWidth="1"/>
    <col min="11779" max="11779" width="20" customWidth="1"/>
    <col min="11780" max="11780" width="18.5703125" customWidth="1"/>
    <col min="11781" max="11781" width="23.140625" customWidth="1"/>
    <col min="11782" max="11782" width="46.85546875" customWidth="1"/>
    <col min="11783" max="11783" width="46.28515625" customWidth="1"/>
    <col min="11784" max="11784" width="19.5703125" customWidth="1"/>
    <col min="11785" max="11785" width="14.85546875" customWidth="1"/>
    <col min="11786" max="11786" width="13" customWidth="1"/>
    <col min="12033" max="12033" width="10.28515625" customWidth="1"/>
    <col min="12034" max="12034" width="53.28515625" customWidth="1"/>
    <col min="12035" max="12035" width="20" customWidth="1"/>
    <col min="12036" max="12036" width="18.5703125" customWidth="1"/>
    <col min="12037" max="12037" width="23.140625" customWidth="1"/>
    <col min="12038" max="12038" width="46.85546875" customWidth="1"/>
    <col min="12039" max="12039" width="46.28515625" customWidth="1"/>
    <col min="12040" max="12040" width="19.5703125" customWidth="1"/>
    <col min="12041" max="12041" width="14.85546875" customWidth="1"/>
    <col min="12042" max="12042" width="13" customWidth="1"/>
    <col min="12289" max="12289" width="10.28515625" customWidth="1"/>
    <col min="12290" max="12290" width="53.28515625" customWidth="1"/>
    <col min="12291" max="12291" width="20" customWidth="1"/>
    <col min="12292" max="12292" width="18.5703125" customWidth="1"/>
    <col min="12293" max="12293" width="23.140625" customWidth="1"/>
    <col min="12294" max="12294" width="46.85546875" customWidth="1"/>
    <col min="12295" max="12295" width="46.28515625" customWidth="1"/>
    <col min="12296" max="12296" width="19.5703125" customWidth="1"/>
    <col min="12297" max="12297" width="14.85546875" customWidth="1"/>
    <col min="12298" max="12298" width="13" customWidth="1"/>
    <col min="12545" max="12545" width="10.28515625" customWidth="1"/>
    <col min="12546" max="12546" width="53.28515625" customWidth="1"/>
    <col min="12547" max="12547" width="20" customWidth="1"/>
    <col min="12548" max="12548" width="18.5703125" customWidth="1"/>
    <col min="12549" max="12549" width="23.140625" customWidth="1"/>
    <col min="12550" max="12550" width="46.85546875" customWidth="1"/>
    <col min="12551" max="12551" width="46.28515625" customWidth="1"/>
    <col min="12552" max="12552" width="19.5703125" customWidth="1"/>
    <col min="12553" max="12553" width="14.85546875" customWidth="1"/>
    <col min="12554" max="12554" width="13" customWidth="1"/>
    <col min="12801" max="12801" width="10.28515625" customWidth="1"/>
    <col min="12802" max="12802" width="53.28515625" customWidth="1"/>
    <col min="12803" max="12803" width="20" customWidth="1"/>
    <col min="12804" max="12804" width="18.5703125" customWidth="1"/>
    <col min="12805" max="12805" width="23.140625" customWidth="1"/>
    <col min="12806" max="12806" width="46.85546875" customWidth="1"/>
    <col min="12807" max="12807" width="46.28515625" customWidth="1"/>
    <col min="12808" max="12808" width="19.5703125" customWidth="1"/>
    <col min="12809" max="12809" width="14.85546875" customWidth="1"/>
    <col min="12810" max="12810" width="13" customWidth="1"/>
    <col min="13057" max="13057" width="10.28515625" customWidth="1"/>
    <col min="13058" max="13058" width="53.28515625" customWidth="1"/>
    <col min="13059" max="13059" width="20" customWidth="1"/>
    <col min="13060" max="13060" width="18.5703125" customWidth="1"/>
    <col min="13061" max="13061" width="23.140625" customWidth="1"/>
    <col min="13062" max="13062" width="46.85546875" customWidth="1"/>
    <col min="13063" max="13063" width="46.28515625" customWidth="1"/>
    <col min="13064" max="13064" width="19.5703125" customWidth="1"/>
    <col min="13065" max="13065" width="14.85546875" customWidth="1"/>
    <col min="13066" max="13066" width="13" customWidth="1"/>
    <col min="13313" max="13313" width="10.28515625" customWidth="1"/>
    <col min="13314" max="13314" width="53.28515625" customWidth="1"/>
    <col min="13315" max="13315" width="20" customWidth="1"/>
    <col min="13316" max="13316" width="18.5703125" customWidth="1"/>
    <col min="13317" max="13317" width="23.140625" customWidth="1"/>
    <col min="13318" max="13318" width="46.85546875" customWidth="1"/>
    <col min="13319" max="13319" width="46.28515625" customWidth="1"/>
    <col min="13320" max="13320" width="19.5703125" customWidth="1"/>
    <col min="13321" max="13321" width="14.85546875" customWidth="1"/>
    <col min="13322" max="13322" width="13" customWidth="1"/>
    <col min="13569" max="13569" width="10.28515625" customWidth="1"/>
    <col min="13570" max="13570" width="53.28515625" customWidth="1"/>
    <col min="13571" max="13571" width="20" customWidth="1"/>
    <col min="13572" max="13572" width="18.5703125" customWidth="1"/>
    <col min="13573" max="13573" width="23.140625" customWidth="1"/>
    <col min="13574" max="13574" width="46.85546875" customWidth="1"/>
    <col min="13575" max="13575" width="46.28515625" customWidth="1"/>
    <col min="13576" max="13576" width="19.5703125" customWidth="1"/>
    <col min="13577" max="13577" width="14.85546875" customWidth="1"/>
    <col min="13578" max="13578" width="13" customWidth="1"/>
    <col min="13825" max="13825" width="10.28515625" customWidth="1"/>
    <col min="13826" max="13826" width="53.28515625" customWidth="1"/>
    <col min="13827" max="13827" width="20" customWidth="1"/>
    <col min="13828" max="13828" width="18.5703125" customWidth="1"/>
    <col min="13829" max="13829" width="23.140625" customWidth="1"/>
    <col min="13830" max="13830" width="46.85546875" customWidth="1"/>
    <col min="13831" max="13831" width="46.28515625" customWidth="1"/>
    <col min="13832" max="13832" width="19.5703125" customWidth="1"/>
    <col min="13833" max="13833" width="14.85546875" customWidth="1"/>
    <col min="13834" max="13834" width="13" customWidth="1"/>
    <col min="14081" max="14081" width="10.28515625" customWidth="1"/>
    <col min="14082" max="14082" width="53.28515625" customWidth="1"/>
    <col min="14083" max="14083" width="20" customWidth="1"/>
    <col min="14084" max="14084" width="18.5703125" customWidth="1"/>
    <col min="14085" max="14085" width="23.140625" customWidth="1"/>
    <col min="14086" max="14086" width="46.85546875" customWidth="1"/>
    <col min="14087" max="14087" width="46.28515625" customWidth="1"/>
    <col min="14088" max="14088" width="19.5703125" customWidth="1"/>
    <col min="14089" max="14089" width="14.85546875" customWidth="1"/>
    <col min="14090" max="14090" width="13" customWidth="1"/>
    <col min="14337" max="14337" width="10.28515625" customWidth="1"/>
    <col min="14338" max="14338" width="53.28515625" customWidth="1"/>
    <col min="14339" max="14339" width="20" customWidth="1"/>
    <col min="14340" max="14340" width="18.5703125" customWidth="1"/>
    <col min="14341" max="14341" width="23.140625" customWidth="1"/>
    <col min="14342" max="14342" width="46.85546875" customWidth="1"/>
    <col min="14343" max="14343" width="46.28515625" customWidth="1"/>
    <col min="14344" max="14344" width="19.5703125" customWidth="1"/>
    <col min="14345" max="14345" width="14.85546875" customWidth="1"/>
    <col min="14346" max="14346" width="13" customWidth="1"/>
    <col min="14593" max="14593" width="10.28515625" customWidth="1"/>
    <col min="14594" max="14594" width="53.28515625" customWidth="1"/>
    <col min="14595" max="14595" width="20" customWidth="1"/>
    <col min="14596" max="14596" width="18.5703125" customWidth="1"/>
    <col min="14597" max="14597" width="23.140625" customWidth="1"/>
    <col min="14598" max="14598" width="46.85546875" customWidth="1"/>
    <col min="14599" max="14599" width="46.28515625" customWidth="1"/>
    <col min="14600" max="14600" width="19.5703125" customWidth="1"/>
    <col min="14601" max="14601" width="14.85546875" customWidth="1"/>
    <col min="14602" max="14602" width="13" customWidth="1"/>
    <col min="14849" max="14849" width="10.28515625" customWidth="1"/>
    <col min="14850" max="14850" width="53.28515625" customWidth="1"/>
    <col min="14851" max="14851" width="20" customWidth="1"/>
    <col min="14852" max="14852" width="18.5703125" customWidth="1"/>
    <col min="14853" max="14853" width="23.140625" customWidth="1"/>
    <col min="14854" max="14854" width="46.85546875" customWidth="1"/>
    <col min="14855" max="14855" width="46.28515625" customWidth="1"/>
    <col min="14856" max="14856" width="19.5703125" customWidth="1"/>
    <col min="14857" max="14857" width="14.85546875" customWidth="1"/>
    <col min="14858" max="14858" width="13" customWidth="1"/>
    <col min="15105" max="15105" width="10.28515625" customWidth="1"/>
    <col min="15106" max="15106" width="53.28515625" customWidth="1"/>
    <col min="15107" max="15107" width="20" customWidth="1"/>
    <col min="15108" max="15108" width="18.5703125" customWidth="1"/>
    <col min="15109" max="15109" width="23.140625" customWidth="1"/>
    <col min="15110" max="15110" width="46.85546875" customWidth="1"/>
    <col min="15111" max="15111" width="46.28515625" customWidth="1"/>
    <col min="15112" max="15112" width="19.5703125" customWidth="1"/>
    <col min="15113" max="15113" width="14.85546875" customWidth="1"/>
    <col min="15114" max="15114" width="13" customWidth="1"/>
    <col min="15361" max="15361" width="10.28515625" customWidth="1"/>
    <col min="15362" max="15362" width="53.28515625" customWidth="1"/>
    <col min="15363" max="15363" width="20" customWidth="1"/>
    <col min="15364" max="15364" width="18.5703125" customWidth="1"/>
    <col min="15365" max="15365" width="23.140625" customWidth="1"/>
    <col min="15366" max="15366" width="46.85546875" customWidth="1"/>
    <col min="15367" max="15367" width="46.28515625" customWidth="1"/>
    <col min="15368" max="15368" width="19.5703125" customWidth="1"/>
    <col min="15369" max="15369" width="14.85546875" customWidth="1"/>
    <col min="15370" max="15370" width="13" customWidth="1"/>
    <col min="15617" max="15617" width="10.28515625" customWidth="1"/>
    <col min="15618" max="15618" width="53.28515625" customWidth="1"/>
    <col min="15619" max="15619" width="20" customWidth="1"/>
    <col min="15620" max="15620" width="18.5703125" customWidth="1"/>
    <col min="15621" max="15621" width="23.140625" customWidth="1"/>
    <col min="15622" max="15622" width="46.85546875" customWidth="1"/>
    <col min="15623" max="15623" width="46.28515625" customWidth="1"/>
    <col min="15624" max="15624" width="19.5703125" customWidth="1"/>
    <col min="15625" max="15625" width="14.85546875" customWidth="1"/>
    <col min="15626" max="15626" width="13" customWidth="1"/>
    <col min="15873" max="15873" width="10.28515625" customWidth="1"/>
    <col min="15874" max="15874" width="53.28515625" customWidth="1"/>
    <col min="15875" max="15875" width="20" customWidth="1"/>
    <col min="15876" max="15876" width="18.5703125" customWidth="1"/>
    <col min="15877" max="15877" width="23.140625" customWidth="1"/>
    <col min="15878" max="15878" width="46.85546875" customWidth="1"/>
    <col min="15879" max="15879" width="46.28515625" customWidth="1"/>
    <col min="15880" max="15880" width="19.5703125" customWidth="1"/>
    <col min="15881" max="15881" width="14.85546875" customWidth="1"/>
    <col min="15882" max="15882" width="13" customWidth="1"/>
    <col min="16129" max="16129" width="10.28515625" customWidth="1"/>
    <col min="16130" max="16130" width="53.28515625" customWidth="1"/>
    <col min="16131" max="16131" width="20" customWidth="1"/>
    <col min="16132" max="16132" width="18.5703125" customWidth="1"/>
    <col min="16133" max="16133" width="23.140625" customWidth="1"/>
    <col min="16134" max="16134" width="46.85546875" customWidth="1"/>
    <col min="16135" max="16135" width="46.28515625" customWidth="1"/>
    <col min="16136" max="16136" width="19.5703125" customWidth="1"/>
    <col min="16137" max="16137" width="14.85546875" customWidth="1"/>
    <col min="16138" max="16138" width="13" customWidth="1"/>
  </cols>
  <sheetData>
    <row r="1" spans="1:7" x14ac:dyDescent="0.25">
      <c r="A1" s="118" t="s">
        <v>71</v>
      </c>
      <c r="B1" s="118"/>
      <c r="C1" s="118"/>
      <c r="D1" s="118"/>
      <c r="E1" s="118"/>
      <c r="F1" s="118"/>
      <c r="G1" s="118"/>
    </row>
    <row r="2" spans="1:7" x14ac:dyDescent="0.25">
      <c r="A2" s="119" t="s">
        <v>72</v>
      </c>
      <c r="B2" s="119"/>
      <c r="C2" s="119"/>
      <c r="D2" s="119"/>
      <c r="E2" s="119"/>
      <c r="F2" s="119"/>
      <c r="G2" s="119"/>
    </row>
    <row r="3" spans="1:7" x14ac:dyDescent="0.25">
      <c r="A3" s="36"/>
      <c r="B3" s="36"/>
      <c r="C3" s="36"/>
      <c r="D3" s="36"/>
      <c r="E3" s="36"/>
      <c r="F3" s="36"/>
      <c r="G3" s="36"/>
    </row>
    <row r="4" spans="1:7" ht="31.5" x14ac:dyDescent="0.25">
      <c r="A4" s="52" t="s">
        <v>73</v>
      </c>
      <c r="B4" s="52" t="s">
        <v>74</v>
      </c>
      <c r="C4" s="52" t="s">
        <v>62</v>
      </c>
      <c r="D4" s="52" t="s">
        <v>75</v>
      </c>
      <c r="E4" s="52" t="s">
        <v>76</v>
      </c>
      <c r="F4" s="52" t="s">
        <v>77</v>
      </c>
      <c r="G4" s="52" t="s">
        <v>78</v>
      </c>
    </row>
    <row r="5" spans="1:7" s="39" customFormat="1" ht="12.75" x14ac:dyDescent="0.2">
      <c r="A5" s="38">
        <v>1</v>
      </c>
      <c r="B5" s="38">
        <v>2</v>
      </c>
      <c r="C5" s="38">
        <v>3</v>
      </c>
      <c r="D5" s="38">
        <v>4</v>
      </c>
      <c r="E5" s="38">
        <v>5</v>
      </c>
      <c r="F5" s="38">
        <v>6</v>
      </c>
      <c r="G5" s="38">
        <v>7</v>
      </c>
    </row>
    <row r="6" spans="1:7" s="47" customFormat="1" x14ac:dyDescent="0.25">
      <c r="A6" s="40"/>
      <c r="B6" s="41"/>
      <c r="C6" s="42"/>
      <c r="D6" s="42"/>
      <c r="E6" s="42"/>
      <c r="F6" s="42"/>
      <c r="G6" s="46"/>
    </row>
    <row r="7" spans="1:7" s="47" customFormat="1" x14ac:dyDescent="0.25">
      <c r="A7" s="40"/>
      <c r="B7" s="41"/>
      <c r="C7" s="42"/>
      <c r="D7" s="42"/>
      <c r="E7" s="42"/>
      <c r="F7" s="42"/>
      <c r="G7" s="46"/>
    </row>
    <row r="8" spans="1:7" s="47" customFormat="1" x14ac:dyDescent="0.25">
      <c r="A8" s="48"/>
      <c r="B8" s="49"/>
      <c r="C8" s="44"/>
      <c r="D8" s="44"/>
      <c r="E8" s="44"/>
      <c r="F8" s="44"/>
      <c r="G8" s="46"/>
    </row>
    <row r="9" spans="1:7" x14ac:dyDescent="0.25">
      <c r="G9" s="51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0"/>
  <sheetViews>
    <sheetView workbookViewId="0">
      <selection activeCell="C29" sqref="C29"/>
    </sheetView>
  </sheetViews>
  <sheetFormatPr defaultRowHeight="15.75" x14ac:dyDescent="0.25"/>
  <cols>
    <col min="1" max="1" width="10.28515625" style="50" customWidth="1"/>
    <col min="2" max="2" width="68.5703125" style="50" customWidth="1"/>
    <col min="3" max="3" width="30.42578125" style="50" customWidth="1"/>
    <col min="4" max="4" width="62" style="50" customWidth="1"/>
    <col min="5" max="5" width="19.5703125" customWidth="1"/>
    <col min="6" max="6" width="14.85546875" customWidth="1"/>
    <col min="7" max="7" width="13" customWidth="1"/>
    <col min="257" max="257" width="10.28515625" customWidth="1"/>
    <col min="258" max="258" width="68.5703125" customWidth="1"/>
    <col min="259" max="259" width="30.42578125" customWidth="1"/>
    <col min="260" max="260" width="62" customWidth="1"/>
    <col min="261" max="261" width="19.5703125" customWidth="1"/>
    <col min="262" max="262" width="14.85546875" customWidth="1"/>
    <col min="263" max="263" width="13" customWidth="1"/>
    <col min="513" max="513" width="10.28515625" customWidth="1"/>
    <col min="514" max="514" width="68.5703125" customWidth="1"/>
    <col min="515" max="515" width="30.42578125" customWidth="1"/>
    <col min="516" max="516" width="62" customWidth="1"/>
    <col min="517" max="517" width="19.5703125" customWidth="1"/>
    <col min="518" max="518" width="14.85546875" customWidth="1"/>
    <col min="519" max="519" width="13" customWidth="1"/>
    <col min="769" max="769" width="10.28515625" customWidth="1"/>
    <col min="770" max="770" width="68.5703125" customWidth="1"/>
    <col min="771" max="771" width="30.42578125" customWidth="1"/>
    <col min="772" max="772" width="62" customWidth="1"/>
    <col min="773" max="773" width="19.5703125" customWidth="1"/>
    <col min="774" max="774" width="14.85546875" customWidth="1"/>
    <col min="775" max="775" width="13" customWidth="1"/>
    <col min="1025" max="1025" width="10.28515625" customWidth="1"/>
    <col min="1026" max="1026" width="68.5703125" customWidth="1"/>
    <col min="1027" max="1027" width="30.42578125" customWidth="1"/>
    <col min="1028" max="1028" width="62" customWidth="1"/>
    <col min="1029" max="1029" width="19.5703125" customWidth="1"/>
    <col min="1030" max="1030" width="14.85546875" customWidth="1"/>
    <col min="1031" max="1031" width="13" customWidth="1"/>
    <col min="1281" max="1281" width="10.28515625" customWidth="1"/>
    <col min="1282" max="1282" width="68.5703125" customWidth="1"/>
    <col min="1283" max="1283" width="30.42578125" customWidth="1"/>
    <col min="1284" max="1284" width="62" customWidth="1"/>
    <col min="1285" max="1285" width="19.5703125" customWidth="1"/>
    <col min="1286" max="1286" width="14.85546875" customWidth="1"/>
    <col min="1287" max="1287" width="13" customWidth="1"/>
    <col min="1537" max="1537" width="10.28515625" customWidth="1"/>
    <col min="1538" max="1538" width="68.5703125" customWidth="1"/>
    <col min="1539" max="1539" width="30.42578125" customWidth="1"/>
    <col min="1540" max="1540" width="62" customWidth="1"/>
    <col min="1541" max="1541" width="19.5703125" customWidth="1"/>
    <col min="1542" max="1542" width="14.85546875" customWidth="1"/>
    <col min="1543" max="1543" width="13" customWidth="1"/>
    <col min="1793" max="1793" width="10.28515625" customWidth="1"/>
    <col min="1794" max="1794" width="68.5703125" customWidth="1"/>
    <col min="1795" max="1795" width="30.42578125" customWidth="1"/>
    <col min="1796" max="1796" width="62" customWidth="1"/>
    <col min="1797" max="1797" width="19.5703125" customWidth="1"/>
    <col min="1798" max="1798" width="14.85546875" customWidth="1"/>
    <col min="1799" max="1799" width="13" customWidth="1"/>
    <col min="2049" max="2049" width="10.28515625" customWidth="1"/>
    <col min="2050" max="2050" width="68.5703125" customWidth="1"/>
    <col min="2051" max="2051" width="30.42578125" customWidth="1"/>
    <col min="2052" max="2052" width="62" customWidth="1"/>
    <col min="2053" max="2053" width="19.5703125" customWidth="1"/>
    <col min="2054" max="2054" width="14.85546875" customWidth="1"/>
    <col min="2055" max="2055" width="13" customWidth="1"/>
    <col min="2305" max="2305" width="10.28515625" customWidth="1"/>
    <col min="2306" max="2306" width="68.5703125" customWidth="1"/>
    <col min="2307" max="2307" width="30.42578125" customWidth="1"/>
    <col min="2308" max="2308" width="62" customWidth="1"/>
    <col min="2309" max="2309" width="19.5703125" customWidth="1"/>
    <col min="2310" max="2310" width="14.85546875" customWidth="1"/>
    <col min="2311" max="2311" width="13" customWidth="1"/>
    <col min="2561" max="2561" width="10.28515625" customWidth="1"/>
    <col min="2562" max="2562" width="68.5703125" customWidth="1"/>
    <col min="2563" max="2563" width="30.42578125" customWidth="1"/>
    <col min="2564" max="2564" width="62" customWidth="1"/>
    <col min="2565" max="2565" width="19.5703125" customWidth="1"/>
    <col min="2566" max="2566" width="14.85546875" customWidth="1"/>
    <col min="2567" max="2567" width="13" customWidth="1"/>
    <col min="2817" max="2817" width="10.28515625" customWidth="1"/>
    <col min="2818" max="2818" width="68.5703125" customWidth="1"/>
    <col min="2819" max="2819" width="30.42578125" customWidth="1"/>
    <col min="2820" max="2820" width="62" customWidth="1"/>
    <col min="2821" max="2821" width="19.5703125" customWidth="1"/>
    <col min="2822" max="2822" width="14.85546875" customWidth="1"/>
    <col min="2823" max="2823" width="13" customWidth="1"/>
    <col min="3073" max="3073" width="10.28515625" customWidth="1"/>
    <col min="3074" max="3074" width="68.5703125" customWidth="1"/>
    <col min="3075" max="3075" width="30.42578125" customWidth="1"/>
    <col min="3076" max="3076" width="62" customWidth="1"/>
    <col min="3077" max="3077" width="19.5703125" customWidth="1"/>
    <col min="3078" max="3078" width="14.85546875" customWidth="1"/>
    <col min="3079" max="3079" width="13" customWidth="1"/>
    <col min="3329" max="3329" width="10.28515625" customWidth="1"/>
    <col min="3330" max="3330" width="68.5703125" customWidth="1"/>
    <col min="3331" max="3331" width="30.42578125" customWidth="1"/>
    <col min="3332" max="3332" width="62" customWidth="1"/>
    <col min="3333" max="3333" width="19.5703125" customWidth="1"/>
    <col min="3334" max="3334" width="14.85546875" customWidth="1"/>
    <col min="3335" max="3335" width="13" customWidth="1"/>
    <col min="3585" max="3585" width="10.28515625" customWidth="1"/>
    <col min="3586" max="3586" width="68.5703125" customWidth="1"/>
    <col min="3587" max="3587" width="30.42578125" customWidth="1"/>
    <col min="3588" max="3588" width="62" customWidth="1"/>
    <col min="3589" max="3589" width="19.5703125" customWidth="1"/>
    <col min="3590" max="3590" width="14.85546875" customWidth="1"/>
    <col min="3591" max="3591" width="13" customWidth="1"/>
    <col min="3841" max="3841" width="10.28515625" customWidth="1"/>
    <col min="3842" max="3842" width="68.5703125" customWidth="1"/>
    <col min="3843" max="3843" width="30.42578125" customWidth="1"/>
    <col min="3844" max="3844" width="62" customWidth="1"/>
    <col min="3845" max="3845" width="19.5703125" customWidth="1"/>
    <col min="3846" max="3846" width="14.85546875" customWidth="1"/>
    <col min="3847" max="3847" width="13" customWidth="1"/>
    <col min="4097" max="4097" width="10.28515625" customWidth="1"/>
    <col min="4098" max="4098" width="68.5703125" customWidth="1"/>
    <col min="4099" max="4099" width="30.42578125" customWidth="1"/>
    <col min="4100" max="4100" width="62" customWidth="1"/>
    <col min="4101" max="4101" width="19.5703125" customWidth="1"/>
    <col min="4102" max="4102" width="14.85546875" customWidth="1"/>
    <col min="4103" max="4103" width="13" customWidth="1"/>
    <col min="4353" max="4353" width="10.28515625" customWidth="1"/>
    <col min="4354" max="4354" width="68.5703125" customWidth="1"/>
    <col min="4355" max="4355" width="30.42578125" customWidth="1"/>
    <col min="4356" max="4356" width="62" customWidth="1"/>
    <col min="4357" max="4357" width="19.5703125" customWidth="1"/>
    <col min="4358" max="4358" width="14.85546875" customWidth="1"/>
    <col min="4359" max="4359" width="13" customWidth="1"/>
    <col min="4609" max="4609" width="10.28515625" customWidth="1"/>
    <col min="4610" max="4610" width="68.5703125" customWidth="1"/>
    <col min="4611" max="4611" width="30.42578125" customWidth="1"/>
    <col min="4612" max="4612" width="62" customWidth="1"/>
    <col min="4613" max="4613" width="19.5703125" customWidth="1"/>
    <col min="4614" max="4614" width="14.85546875" customWidth="1"/>
    <col min="4615" max="4615" width="13" customWidth="1"/>
    <col min="4865" max="4865" width="10.28515625" customWidth="1"/>
    <col min="4866" max="4866" width="68.5703125" customWidth="1"/>
    <col min="4867" max="4867" width="30.42578125" customWidth="1"/>
    <col min="4868" max="4868" width="62" customWidth="1"/>
    <col min="4869" max="4869" width="19.5703125" customWidth="1"/>
    <col min="4870" max="4870" width="14.85546875" customWidth="1"/>
    <col min="4871" max="4871" width="13" customWidth="1"/>
    <col min="5121" max="5121" width="10.28515625" customWidth="1"/>
    <col min="5122" max="5122" width="68.5703125" customWidth="1"/>
    <col min="5123" max="5123" width="30.42578125" customWidth="1"/>
    <col min="5124" max="5124" width="62" customWidth="1"/>
    <col min="5125" max="5125" width="19.5703125" customWidth="1"/>
    <col min="5126" max="5126" width="14.85546875" customWidth="1"/>
    <col min="5127" max="5127" width="13" customWidth="1"/>
    <col min="5377" max="5377" width="10.28515625" customWidth="1"/>
    <col min="5378" max="5378" width="68.5703125" customWidth="1"/>
    <col min="5379" max="5379" width="30.42578125" customWidth="1"/>
    <col min="5380" max="5380" width="62" customWidth="1"/>
    <col min="5381" max="5381" width="19.5703125" customWidth="1"/>
    <col min="5382" max="5382" width="14.85546875" customWidth="1"/>
    <col min="5383" max="5383" width="13" customWidth="1"/>
    <col min="5633" max="5633" width="10.28515625" customWidth="1"/>
    <col min="5634" max="5634" width="68.5703125" customWidth="1"/>
    <col min="5635" max="5635" width="30.42578125" customWidth="1"/>
    <col min="5636" max="5636" width="62" customWidth="1"/>
    <col min="5637" max="5637" width="19.5703125" customWidth="1"/>
    <col min="5638" max="5638" width="14.85546875" customWidth="1"/>
    <col min="5639" max="5639" width="13" customWidth="1"/>
    <col min="5889" max="5889" width="10.28515625" customWidth="1"/>
    <col min="5890" max="5890" width="68.5703125" customWidth="1"/>
    <col min="5891" max="5891" width="30.42578125" customWidth="1"/>
    <col min="5892" max="5892" width="62" customWidth="1"/>
    <col min="5893" max="5893" width="19.5703125" customWidth="1"/>
    <col min="5894" max="5894" width="14.85546875" customWidth="1"/>
    <col min="5895" max="5895" width="13" customWidth="1"/>
    <col min="6145" max="6145" width="10.28515625" customWidth="1"/>
    <col min="6146" max="6146" width="68.5703125" customWidth="1"/>
    <col min="6147" max="6147" width="30.42578125" customWidth="1"/>
    <col min="6148" max="6148" width="62" customWidth="1"/>
    <col min="6149" max="6149" width="19.5703125" customWidth="1"/>
    <col min="6150" max="6150" width="14.85546875" customWidth="1"/>
    <col min="6151" max="6151" width="13" customWidth="1"/>
    <col min="6401" max="6401" width="10.28515625" customWidth="1"/>
    <col min="6402" max="6402" width="68.5703125" customWidth="1"/>
    <col min="6403" max="6403" width="30.42578125" customWidth="1"/>
    <col min="6404" max="6404" width="62" customWidth="1"/>
    <col min="6405" max="6405" width="19.5703125" customWidth="1"/>
    <col min="6406" max="6406" width="14.85546875" customWidth="1"/>
    <col min="6407" max="6407" width="13" customWidth="1"/>
    <col min="6657" max="6657" width="10.28515625" customWidth="1"/>
    <col min="6658" max="6658" width="68.5703125" customWidth="1"/>
    <col min="6659" max="6659" width="30.42578125" customWidth="1"/>
    <col min="6660" max="6660" width="62" customWidth="1"/>
    <col min="6661" max="6661" width="19.5703125" customWidth="1"/>
    <col min="6662" max="6662" width="14.85546875" customWidth="1"/>
    <col min="6663" max="6663" width="13" customWidth="1"/>
    <col min="6913" max="6913" width="10.28515625" customWidth="1"/>
    <col min="6914" max="6914" width="68.5703125" customWidth="1"/>
    <col min="6915" max="6915" width="30.42578125" customWidth="1"/>
    <col min="6916" max="6916" width="62" customWidth="1"/>
    <col min="6917" max="6917" width="19.5703125" customWidth="1"/>
    <col min="6918" max="6918" width="14.85546875" customWidth="1"/>
    <col min="6919" max="6919" width="13" customWidth="1"/>
    <col min="7169" max="7169" width="10.28515625" customWidth="1"/>
    <col min="7170" max="7170" width="68.5703125" customWidth="1"/>
    <col min="7171" max="7171" width="30.42578125" customWidth="1"/>
    <col min="7172" max="7172" width="62" customWidth="1"/>
    <col min="7173" max="7173" width="19.5703125" customWidth="1"/>
    <col min="7174" max="7174" width="14.85546875" customWidth="1"/>
    <col min="7175" max="7175" width="13" customWidth="1"/>
    <col min="7425" max="7425" width="10.28515625" customWidth="1"/>
    <col min="7426" max="7426" width="68.5703125" customWidth="1"/>
    <col min="7427" max="7427" width="30.42578125" customWidth="1"/>
    <col min="7428" max="7428" width="62" customWidth="1"/>
    <col min="7429" max="7429" width="19.5703125" customWidth="1"/>
    <col min="7430" max="7430" width="14.85546875" customWidth="1"/>
    <col min="7431" max="7431" width="13" customWidth="1"/>
    <col min="7681" max="7681" width="10.28515625" customWidth="1"/>
    <col min="7682" max="7682" width="68.5703125" customWidth="1"/>
    <col min="7683" max="7683" width="30.42578125" customWidth="1"/>
    <col min="7684" max="7684" width="62" customWidth="1"/>
    <col min="7685" max="7685" width="19.5703125" customWidth="1"/>
    <col min="7686" max="7686" width="14.85546875" customWidth="1"/>
    <col min="7687" max="7687" width="13" customWidth="1"/>
    <col min="7937" max="7937" width="10.28515625" customWidth="1"/>
    <col min="7938" max="7938" width="68.5703125" customWidth="1"/>
    <col min="7939" max="7939" width="30.42578125" customWidth="1"/>
    <col min="7940" max="7940" width="62" customWidth="1"/>
    <col min="7941" max="7941" width="19.5703125" customWidth="1"/>
    <col min="7942" max="7942" width="14.85546875" customWidth="1"/>
    <col min="7943" max="7943" width="13" customWidth="1"/>
    <col min="8193" max="8193" width="10.28515625" customWidth="1"/>
    <col min="8194" max="8194" width="68.5703125" customWidth="1"/>
    <col min="8195" max="8195" width="30.42578125" customWidth="1"/>
    <col min="8196" max="8196" width="62" customWidth="1"/>
    <col min="8197" max="8197" width="19.5703125" customWidth="1"/>
    <col min="8198" max="8198" width="14.85546875" customWidth="1"/>
    <col min="8199" max="8199" width="13" customWidth="1"/>
    <col min="8449" max="8449" width="10.28515625" customWidth="1"/>
    <col min="8450" max="8450" width="68.5703125" customWidth="1"/>
    <col min="8451" max="8451" width="30.42578125" customWidth="1"/>
    <col min="8452" max="8452" width="62" customWidth="1"/>
    <col min="8453" max="8453" width="19.5703125" customWidth="1"/>
    <col min="8454" max="8454" width="14.85546875" customWidth="1"/>
    <col min="8455" max="8455" width="13" customWidth="1"/>
    <col min="8705" max="8705" width="10.28515625" customWidth="1"/>
    <col min="8706" max="8706" width="68.5703125" customWidth="1"/>
    <col min="8707" max="8707" width="30.42578125" customWidth="1"/>
    <col min="8708" max="8708" width="62" customWidth="1"/>
    <col min="8709" max="8709" width="19.5703125" customWidth="1"/>
    <col min="8710" max="8710" width="14.85546875" customWidth="1"/>
    <col min="8711" max="8711" width="13" customWidth="1"/>
    <col min="8961" max="8961" width="10.28515625" customWidth="1"/>
    <col min="8962" max="8962" width="68.5703125" customWidth="1"/>
    <col min="8963" max="8963" width="30.42578125" customWidth="1"/>
    <col min="8964" max="8964" width="62" customWidth="1"/>
    <col min="8965" max="8965" width="19.5703125" customWidth="1"/>
    <col min="8966" max="8966" width="14.85546875" customWidth="1"/>
    <col min="8967" max="8967" width="13" customWidth="1"/>
    <col min="9217" max="9217" width="10.28515625" customWidth="1"/>
    <col min="9218" max="9218" width="68.5703125" customWidth="1"/>
    <col min="9219" max="9219" width="30.42578125" customWidth="1"/>
    <col min="9220" max="9220" width="62" customWidth="1"/>
    <col min="9221" max="9221" width="19.5703125" customWidth="1"/>
    <col min="9222" max="9222" width="14.85546875" customWidth="1"/>
    <col min="9223" max="9223" width="13" customWidth="1"/>
    <col min="9473" max="9473" width="10.28515625" customWidth="1"/>
    <col min="9474" max="9474" width="68.5703125" customWidth="1"/>
    <col min="9475" max="9475" width="30.42578125" customWidth="1"/>
    <col min="9476" max="9476" width="62" customWidth="1"/>
    <col min="9477" max="9477" width="19.5703125" customWidth="1"/>
    <col min="9478" max="9478" width="14.85546875" customWidth="1"/>
    <col min="9479" max="9479" width="13" customWidth="1"/>
    <col min="9729" max="9729" width="10.28515625" customWidth="1"/>
    <col min="9730" max="9730" width="68.5703125" customWidth="1"/>
    <col min="9731" max="9731" width="30.42578125" customWidth="1"/>
    <col min="9732" max="9732" width="62" customWidth="1"/>
    <col min="9733" max="9733" width="19.5703125" customWidth="1"/>
    <col min="9734" max="9734" width="14.85546875" customWidth="1"/>
    <col min="9735" max="9735" width="13" customWidth="1"/>
    <col min="9985" max="9985" width="10.28515625" customWidth="1"/>
    <col min="9986" max="9986" width="68.5703125" customWidth="1"/>
    <col min="9987" max="9987" width="30.42578125" customWidth="1"/>
    <col min="9988" max="9988" width="62" customWidth="1"/>
    <col min="9989" max="9989" width="19.5703125" customWidth="1"/>
    <col min="9990" max="9990" width="14.85546875" customWidth="1"/>
    <col min="9991" max="9991" width="13" customWidth="1"/>
    <col min="10241" max="10241" width="10.28515625" customWidth="1"/>
    <col min="10242" max="10242" width="68.5703125" customWidth="1"/>
    <col min="10243" max="10243" width="30.42578125" customWidth="1"/>
    <col min="10244" max="10244" width="62" customWidth="1"/>
    <col min="10245" max="10245" width="19.5703125" customWidth="1"/>
    <col min="10246" max="10246" width="14.85546875" customWidth="1"/>
    <col min="10247" max="10247" width="13" customWidth="1"/>
    <col min="10497" max="10497" width="10.28515625" customWidth="1"/>
    <col min="10498" max="10498" width="68.5703125" customWidth="1"/>
    <col min="10499" max="10499" width="30.42578125" customWidth="1"/>
    <col min="10500" max="10500" width="62" customWidth="1"/>
    <col min="10501" max="10501" width="19.5703125" customWidth="1"/>
    <col min="10502" max="10502" width="14.85546875" customWidth="1"/>
    <col min="10503" max="10503" width="13" customWidth="1"/>
    <col min="10753" max="10753" width="10.28515625" customWidth="1"/>
    <col min="10754" max="10754" width="68.5703125" customWidth="1"/>
    <col min="10755" max="10755" width="30.42578125" customWidth="1"/>
    <col min="10756" max="10756" width="62" customWidth="1"/>
    <col min="10757" max="10757" width="19.5703125" customWidth="1"/>
    <col min="10758" max="10758" width="14.85546875" customWidth="1"/>
    <col min="10759" max="10759" width="13" customWidth="1"/>
    <col min="11009" max="11009" width="10.28515625" customWidth="1"/>
    <col min="11010" max="11010" width="68.5703125" customWidth="1"/>
    <col min="11011" max="11011" width="30.42578125" customWidth="1"/>
    <col min="11012" max="11012" width="62" customWidth="1"/>
    <col min="11013" max="11013" width="19.5703125" customWidth="1"/>
    <col min="11014" max="11014" width="14.85546875" customWidth="1"/>
    <col min="11015" max="11015" width="13" customWidth="1"/>
    <col min="11265" max="11265" width="10.28515625" customWidth="1"/>
    <col min="11266" max="11266" width="68.5703125" customWidth="1"/>
    <col min="11267" max="11267" width="30.42578125" customWidth="1"/>
    <col min="11268" max="11268" width="62" customWidth="1"/>
    <col min="11269" max="11269" width="19.5703125" customWidth="1"/>
    <col min="11270" max="11270" width="14.85546875" customWidth="1"/>
    <col min="11271" max="11271" width="13" customWidth="1"/>
    <col min="11521" max="11521" width="10.28515625" customWidth="1"/>
    <col min="11522" max="11522" width="68.5703125" customWidth="1"/>
    <col min="11523" max="11523" width="30.42578125" customWidth="1"/>
    <col min="11524" max="11524" width="62" customWidth="1"/>
    <col min="11525" max="11525" width="19.5703125" customWidth="1"/>
    <col min="11526" max="11526" width="14.85546875" customWidth="1"/>
    <col min="11527" max="11527" width="13" customWidth="1"/>
    <col min="11777" max="11777" width="10.28515625" customWidth="1"/>
    <col min="11778" max="11778" width="68.5703125" customWidth="1"/>
    <col min="11779" max="11779" width="30.42578125" customWidth="1"/>
    <col min="11780" max="11780" width="62" customWidth="1"/>
    <col min="11781" max="11781" width="19.5703125" customWidth="1"/>
    <col min="11782" max="11782" width="14.85546875" customWidth="1"/>
    <col min="11783" max="11783" width="13" customWidth="1"/>
    <col min="12033" max="12033" width="10.28515625" customWidth="1"/>
    <col min="12034" max="12034" width="68.5703125" customWidth="1"/>
    <col min="12035" max="12035" width="30.42578125" customWidth="1"/>
    <col min="12036" max="12036" width="62" customWidth="1"/>
    <col min="12037" max="12037" width="19.5703125" customWidth="1"/>
    <col min="12038" max="12038" width="14.85546875" customWidth="1"/>
    <col min="12039" max="12039" width="13" customWidth="1"/>
    <col min="12289" max="12289" width="10.28515625" customWidth="1"/>
    <col min="12290" max="12290" width="68.5703125" customWidth="1"/>
    <col min="12291" max="12291" width="30.42578125" customWidth="1"/>
    <col min="12292" max="12292" width="62" customWidth="1"/>
    <col min="12293" max="12293" width="19.5703125" customWidth="1"/>
    <col min="12294" max="12294" width="14.85546875" customWidth="1"/>
    <col min="12295" max="12295" width="13" customWidth="1"/>
    <col min="12545" max="12545" width="10.28515625" customWidth="1"/>
    <col min="12546" max="12546" width="68.5703125" customWidth="1"/>
    <col min="12547" max="12547" width="30.42578125" customWidth="1"/>
    <col min="12548" max="12548" width="62" customWidth="1"/>
    <col min="12549" max="12549" width="19.5703125" customWidth="1"/>
    <col min="12550" max="12550" width="14.85546875" customWidth="1"/>
    <col min="12551" max="12551" width="13" customWidth="1"/>
    <col min="12801" max="12801" width="10.28515625" customWidth="1"/>
    <col min="12802" max="12802" width="68.5703125" customWidth="1"/>
    <col min="12803" max="12803" width="30.42578125" customWidth="1"/>
    <col min="12804" max="12804" width="62" customWidth="1"/>
    <col min="12805" max="12805" width="19.5703125" customWidth="1"/>
    <col min="12806" max="12806" width="14.85546875" customWidth="1"/>
    <col min="12807" max="12807" width="13" customWidth="1"/>
    <col min="13057" max="13057" width="10.28515625" customWidth="1"/>
    <col min="13058" max="13058" width="68.5703125" customWidth="1"/>
    <col min="13059" max="13059" width="30.42578125" customWidth="1"/>
    <col min="13060" max="13060" width="62" customWidth="1"/>
    <col min="13061" max="13061" width="19.5703125" customWidth="1"/>
    <col min="13062" max="13062" width="14.85546875" customWidth="1"/>
    <col min="13063" max="13063" width="13" customWidth="1"/>
    <col min="13313" max="13313" width="10.28515625" customWidth="1"/>
    <col min="13314" max="13314" width="68.5703125" customWidth="1"/>
    <col min="13315" max="13315" width="30.42578125" customWidth="1"/>
    <col min="13316" max="13316" width="62" customWidth="1"/>
    <col min="13317" max="13317" width="19.5703125" customWidth="1"/>
    <col min="13318" max="13318" width="14.85546875" customWidth="1"/>
    <col min="13319" max="13319" width="13" customWidth="1"/>
    <col min="13569" max="13569" width="10.28515625" customWidth="1"/>
    <col min="13570" max="13570" width="68.5703125" customWidth="1"/>
    <col min="13571" max="13571" width="30.42578125" customWidth="1"/>
    <col min="13572" max="13572" width="62" customWidth="1"/>
    <col min="13573" max="13573" width="19.5703125" customWidth="1"/>
    <col min="13574" max="13574" width="14.85546875" customWidth="1"/>
    <col min="13575" max="13575" width="13" customWidth="1"/>
    <col min="13825" max="13825" width="10.28515625" customWidth="1"/>
    <col min="13826" max="13826" width="68.5703125" customWidth="1"/>
    <col min="13827" max="13827" width="30.42578125" customWidth="1"/>
    <col min="13828" max="13828" width="62" customWidth="1"/>
    <col min="13829" max="13829" width="19.5703125" customWidth="1"/>
    <col min="13830" max="13830" width="14.85546875" customWidth="1"/>
    <col min="13831" max="13831" width="13" customWidth="1"/>
    <col min="14081" max="14081" width="10.28515625" customWidth="1"/>
    <col min="14082" max="14082" width="68.5703125" customWidth="1"/>
    <col min="14083" max="14083" width="30.42578125" customWidth="1"/>
    <col min="14084" max="14084" width="62" customWidth="1"/>
    <col min="14085" max="14085" width="19.5703125" customWidth="1"/>
    <col min="14086" max="14086" width="14.85546875" customWidth="1"/>
    <col min="14087" max="14087" width="13" customWidth="1"/>
    <col min="14337" max="14337" width="10.28515625" customWidth="1"/>
    <col min="14338" max="14338" width="68.5703125" customWidth="1"/>
    <col min="14339" max="14339" width="30.42578125" customWidth="1"/>
    <col min="14340" max="14340" width="62" customWidth="1"/>
    <col min="14341" max="14341" width="19.5703125" customWidth="1"/>
    <col min="14342" max="14342" width="14.85546875" customWidth="1"/>
    <col min="14343" max="14343" width="13" customWidth="1"/>
    <col min="14593" max="14593" width="10.28515625" customWidth="1"/>
    <col min="14594" max="14594" width="68.5703125" customWidth="1"/>
    <col min="14595" max="14595" width="30.42578125" customWidth="1"/>
    <col min="14596" max="14596" width="62" customWidth="1"/>
    <col min="14597" max="14597" width="19.5703125" customWidth="1"/>
    <col min="14598" max="14598" width="14.85546875" customWidth="1"/>
    <col min="14599" max="14599" width="13" customWidth="1"/>
    <col min="14849" max="14849" width="10.28515625" customWidth="1"/>
    <col min="14850" max="14850" width="68.5703125" customWidth="1"/>
    <col min="14851" max="14851" width="30.42578125" customWidth="1"/>
    <col min="14852" max="14852" width="62" customWidth="1"/>
    <col min="14853" max="14853" width="19.5703125" customWidth="1"/>
    <col min="14854" max="14854" width="14.85546875" customWidth="1"/>
    <col min="14855" max="14855" width="13" customWidth="1"/>
    <col min="15105" max="15105" width="10.28515625" customWidth="1"/>
    <col min="15106" max="15106" width="68.5703125" customWidth="1"/>
    <col min="15107" max="15107" width="30.42578125" customWidth="1"/>
    <col min="15108" max="15108" width="62" customWidth="1"/>
    <col min="15109" max="15109" width="19.5703125" customWidth="1"/>
    <col min="15110" max="15110" width="14.85546875" customWidth="1"/>
    <col min="15111" max="15111" width="13" customWidth="1"/>
    <col min="15361" max="15361" width="10.28515625" customWidth="1"/>
    <col min="15362" max="15362" width="68.5703125" customWidth="1"/>
    <col min="15363" max="15363" width="30.42578125" customWidth="1"/>
    <col min="15364" max="15364" width="62" customWidth="1"/>
    <col min="15365" max="15365" width="19.5703125" customWidth="1"/>
    <col min="15366" max="15366" width="14.85546875" customWidth="1"/>
    <col min="15367" max="15367" width="13" customWidth="1"/>
    <col min="15617" max="15617" width="10.28515625" customWidth="1"/>
    <col min="15618" max="15618" width="68.5703125" customWidth="1"/>
    <col min="15619" max="15619" width="30.42578125" customWidth="1"/>
    <col min="15620" max="15620" width="62" customWidth="1"/>
    <col min="15621" max="15621" width="19.5703125" customWidth="1"/>
    <col min="15622" max="15622" width="14.85546875" customWidth="1"/>
    <col min="15623" max="15623" width="13" customWidth="1"/>
    <col min="15873" max="15873" width="10.28515625" customWidth="1"/>
    <col min="15874" max="15874" width="68.5703125" customWidth="1"/>
    <col min="15875" max="15875" width="30.42578125" customWidth="1"/>
    <col min="15876" max="15876" width="62" customWidth="1"/>
    <col min="15877" max="15877" width="19.5703125" customWidth="1"/>
    <col min="15878" max="15878" width="14.85546875" customWidth="1"/>
    <col min="15879" max="15879" width="13" customWidth="1"/>
    <col min="16129" max="16129" width="10.28515625" customWidth="1"/>
    <col min="16130" max="16130" width="68.5703125" customWidth="1"/>
    <col min="16131" max="16131" width="30.42578125" customWidth="1"/>
    <col min="16132" max="16132" width="62" customWidth="1"/>
    <col min="16133" max="16133" width="19.5703125" customWidth="1"/>
    <col min="16134" max="16134" width="14.85546875" customWidth="1"/>
    <col min="16135" max="16135" width="13" customWidth="1"/>
  </cols>
  <sheetData>
    <row r="1" spans="1:4" x14ac:dyDescent="0.25">
      <c r="A1" s="118" t="s">
        <v>79</v>
      </c>
      <c r="B1" s="118"/>
      <c r="C1" s="118"/>
      <c r="D1" s="118"/>
    </row>
    <row r="2" spans="1:4" x14ac:dyDescent="0.25">
      <c r="A2" s="119" t="s">
        <v>80</v>
      </c>
      <c r="B2" s="119"/>
      <c r="C2" s="119"/>
      <c r="D2" s="119"/>
    </row>
    <row r="3" spans="1:4" x14ac:dyDescent="0.25">
      <c r="A3" s="119" t="s">
        <v>81</v>
      </c>
      <c r="B3" s="119"/>
      <c r="C3" s="119"/>
      <c r="D3" s="119"/>
    </row>
    <row r="4" spans="1:4" x14ac:dyDescent="0.25">
      <c r="A4" s="119" t="s">
        <v>82</v>
      </c>
      <c r="B4" s="119"/>
      <c r="C4" s="119"/>
      <c r="D4" s="119"/>
    </row>
    <row r="5" spans="1:4" x14ac:dyDescent="0.25">
      <c r="A5" s="36"/>
      <c r="B5" s="36"/>
      <c r="C5" s="36"/>
      <c r="D5" s="36"/>
    </row>
    <row r="6" spans="1:4" ht="47.25" x14ac:dyDescent="0.25">
      <c r="A6" s="52" t="s">
        <v>73</v>
      </c>
      <c r="B6" s="52" t="s">
        <v>83</v>
      </c>
      <c r="C6" s="52" t="s">
        <v>84</v>
      </c>
      <c r="D6" s="52" t="s">
        <v>85</v>
      </c>
    </row>
    <row r="7" spans="1:4" s="39" customFormat="1" ht="12.75" x14ac:dyDescent="0.2">
      <c r="A7" s="38">
        <v>1</v>
      </c>
      <c r="B7" s="38">
        <v>2</v>
      </c>
      <c r="C7" s="38">
        <v>3</v>
      </c>
      <c r="D7" s="38">
        <v>4</v>
      </c>
    </row>
    <row r="8" spans="1:4" s="47" customFormat="1" x14ac:dyDescent="0.25">
      <c r="A8" s="40"/>
      <c r="B8" s="41"/>
      <c r="C8" s="42"/>
      <c r="D8" s="42"/>
    </row>
    <row r="9" spans="1:4" s="47" customFormat="1" x14ac:dyDescent="0.25">
      <c r="A9" s="40"/>
      <c r="B9" s="41"/>
      <c r="C9" s="42"/>
      <c r="D9" s="42"/>
    </row>
    <row r="10" spans="1:4" s="47" customFormat="1" x14ac:dyDescent="0.25">
      <c r="A10" s="48"/>
      <c r="B10" s="49"/>
      <c r="C10" s="44"/>
      <c r="D10" s="44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2"/>
  <sheetViews>
    <sheetView workbookViewId="0">
      <selection activeCell="C24" sqref="C24"/>
    </sheetView>
  </sheetViews>
  <sheetFormatPr defaultRowHeight="15.75" x14ac:dyDescent="0.25"/>
  <cols>
    <col min="1" max="1" width="8.28515625" style="50" customWidth="1"/>
    <col min="2" max="2" width="33.85546875" style="50" customWidth="1"/>
    <col min="3" max="3" width="22.7109375" style="50" customWidth="1"/>
    <col min="4" max="4" width="18.5703125" style="50" customWidth="1"/>
    <col min="5" max="5" width="23.140625" style="74" customWidth="1"/>
    <col min="6" max="6" width="11" style="74" customWidth="1"/>
    <col min="7" max="7" width="11.28515625" style="74" customWidth="1"/>
    <col min="8" max="10" width="12" style="74" customWidth="1"/>
    <col min="11" max="11" width="20" style="74" customWidth="1"/>
    <col min="12" max="12" width="69.85546875" customWidth="1"/>
    <col min="13" max="13" width="14.85546875" customWidth="1"/>
    <col min="14" max="14" width="13" customWidth="1"/>
    <col min="258" max="258" width="8.28515625" customWidth="1"/>
    <col min="259" max="259" width="33.85546875" customWidth="1"/>
    <col min="260" max="260" width="22.7109375" customWidth="1"/>
    <col min="261" max="261" width="18.5703125" customWidth="1"/>
    <col min="262" max="262" width="23.140625" customWidth="1"/>
    <col min="263" max="263" width="11" customWidth="1"/>
    <col min="264" max="264" width="11.28515625" customWidth="1"/>
    <col min="265" max="266" width="12" customWidth="1"/>
    <col min="267" max="267" width="20" customWidth="1"/>
    <col min="268" max="268" width="19.5703125" customWidth="1"/>
    <col min="269" max="269" width="14.85546875" customWidth="1"/>
    <col min="270" max="270" width="13" customWidth="1"/>
    <col min="514" max="514" width="8.28515625" customWidth="1"/>
    <col min="515" max="515" width="33.85546875" customWidth="1"/>
    <col min="516" max="516" width="22.7109375" customWidth="1"/>
    <col min="517" max="517" width="18.5703125" customWidth="1"/>
    <col min="518" max="518" width="23.140625" customWidth="1"/>
    <col min="519" max="519" width="11" customWidth="1"/>
    <col min="520" max="520" width="11.28515625" customWidth="1"/>
    <col min="521" max="522" width="12" customWidth="1"/>
    <col min="523" max="523" width="20" customWidth="1"/>
    <col min="524" max="524" width="19.5703125" customWidth="1"/>
    <col min="525" max="525" width="14.85546875" customWidth="1"/>
    <col min="526" max="526" width="13" customWidth="1"/>
    <col min="770" max="770" width="8.28515625" customWidth="1"/>
    <col min="771" max="771" width="33.85546875" customWidth="1"/>
    <col min="772" max="772" width="22.7109375" customWidth="1"/>
    <col min="773" max="773" width="18.5703125" customWidth="1"/>
    <col min="774" max="774" width="23.140625" customWidth="1"/>
    <col min="775" max="775" width="11" customWidth="1"/>
    <col min="776" max="776" width="11.28515625" customWidth="1"/>
    <col min="777" max="778" width="12" customWidth="1"/>
    <col min="779" max="779" width="20" customWidth="1"/>
    <col min="780" max="780" width="19.5703125" customWidth="1"/>
    <col min="781" max="781" width="14.85546875" customWidth="1"/>
    <col min="782" max="782" width="13" customWidth="1"/>
    <col min="1026" max="1026" width="8.28515625" customWidth="1"/>
    <col min="1027" max="1027" width="33.85546875" customWidth="1"/>
    <col min="1028" max="1028" width="22.7109375" customWidth="1"/>
    <col min="1029" max="1029" width="18.5703125" customWidth="1"/>
    <col min="1030" max="1030" width="23.140625" customWidth="1"/>
    <col min="1031" max="1031" width="11" customWidth="1"/>
    <col min="1032" max="1032" width="11.28515625" customWidth="1"/>
    <col min="1033" max="1034" width="12" customWidth="1"/>
    <col min="1035" max="1035" width="20" customWidth="1"/>
    <col min="1036" max="1036" width="19.5703125" customWidth="1"/>
    <col min="1037" max="1037" width="14.85546875" customWidth="1"/>
    <col min="1038" max="1038" width="13" customWidth="1"/>
    <col min="1282" max="1282" width="8.28515625" customWidth="1"/>
    <col min="1283" max="1283" width="33.85546875" customWidth="1"/>
    <col min="1284" max="1284" width="22.7109375" customWidth="1"/>
    <col min="1285" max="1285" width="18.5703125" customWidth="1"/>
    <col min="1286" max="1286" width="23.140625" customWidth="1"/>
    <col min="1287" max="1287" width="11" customWidth="1"/>
    <col min="1288" max="1288" width="11.28515625" customWidth="1"/>
    <col min="1289" max="1290" width="12" customWidth="1"/>
    <col min="1291" max="1291" width="20" customWidth="1"/>
    <col min="1292" max="1292" width="19.5703125" customWidth="1"/>
    <col min="1293" max="1293" width="14.85546875" customWidth="1"/>
    <col min="1294" max="1294" width="13" customWidth="1"/>
    <col min="1538" max="1538" width="8.28515625" customWidth="1"/>
    <col min="1539" max="1539" width="33.85546875" customWidth="1"/>
    <col min="1540" max="1540" width="22.7109375" customWidth="1"/>
    <col min="1541" max="1541" width="18.5703125" customWidth="1"/>
    <col min="1542" max="1542" width="23.140625" customWidth="1"/>
    <col min="1543" max="1543" width="11" customWidth="1"/>
    <col min="1544" max="1544" width="11.28515625" customWidth="1"/>
    <col min="1545" max="1546" width="12" customWidth="1"/>
    <col min="1547" max="1547" width="20" customWidth="1"/>
    <col min="1548" max="1548" width="19.5703125" customWidth="1"/>
    <col min="1549" max="1549" width="14.85546875" customWidth="1"/>
    <col min="1550" max="1550" width="13" customWidth="1"/>
    <col min="1794" max="1794" width="8.28515625" customWidth="1"/>
    <col min="1795" max="1795" width="33.85546875" customWidth="1"/>
    <col min="1796" max="1796" width="22.7109375" customWidth="1"/>
    <col min="1797" max="1797" width="18.5703125" customWidth="1"/>
    <col min="1798" max="1798" width="23.140625" customWidth="1"/>
    <col min="1799" max="1799" width="11" customWidth="1"/>
    <col min="1800" max="1800" width="11.28515625" customWidth="1"/>
    <col min="1801" max="1802" width="12" customWidth="1"/>
    <col min="1803" max="1803" width="20" customWidth="1"/>
    <col min="1804" max="1804" width="19.5703125" customWidth="1"/>
    <col min="1805" max="1805" width="14.85546875" customWidth="1"/>
    <col min="1806" max="1806" width="13" customWidth="1"/>
    <col min="2050" max="2050" width="8.28515625" customWidth="1"/>
    <col min="2051" max="2051" width="33.85546875" customWidth="1"/>
    <col min="2052" max="2052" width="22.7109375" customWidth="1"/>
    <col min="2053" max="2053" width="18.5703125" customWidth="1"/>
    <col min="2054" max="2054" width="23.140625" customWidth="1"/>
    <col min="2055" max="2055" width="11" customWidth="1"/>
    <col min="2056" max="2056" width="11.28515625" customWidth="1"/>
    <col min="2057" max="2058" width="12" customWidth="1"/>
    <col min="2059" max="2059" width="20" customWidth="1"/>
    <col min="2060" max="2060" width="19.5703125" customWidth="1"/>
    <col min="2061" max="2061" width="14.85546875" customWidth="1"/>
    <col min="2062" max="2062" width="13" customWidth="1"/>
    <col min="2306" max="2306" width="8.28515625" customWidth="1"/>
    <col min="2307" max="2307" width="33.85546875" customWidth="1"/>
    <col min="2308" max="2308" width="22.7109375" customWidth="1"/>
    <col min="2309" max="2309" width="18.5703125" customWidth="1"/>
    <col min="2310" max="2310" width="23.140625" customWidth="1"/>
    <col min="2311" max="2311" width="11" customWidth="1"/>
    <col min="2312" max="2312" width="11.28515625" customWidth="1"/>
    <col min="2313" max="2314" width="12" customWidth="1"/>
    <col min="2315" max="2315" width="20" customWidth="1"/>
    <col min="2316" max="2316" width="19.5703125" customWidth="1"/>
    <col min="2317" max="2317" width="14.85546875" customWidth="1"/>
    <col min="2318" max="2318" width="13" customWidth="1"/>
    <col min="2562" max="2562" width="8.28515625" customWidth="1"/>
    <col min="2563" max="2563" width="33.85546875" customWidth="1"/>
    <col min="2564" max="2564" width="22.7109375" customWidth="1"/>
    <col min="2565" max="2565" width="18.5703125" customWidth="1"/>
    <col min="2566" max="2566" width="23.140625" customWidth="1"/>
    <col min="2567" max="2567" width="11" customWidth="1"/>
    <col min="2568" max="2568" width="11.28515625" customWidth="1"/>
    <col min="2569" max="2570" width="12" customWidth="1"/>
    <col min="2571" max="2571" width="20" customWidth="1"/>
    <col min="2572" max="2572" width="19.5703125" customWidth="1"/>
    <col min="2573" max="2573" width="14.85546875" customWidth="1"/>
    <col min="2574" max="2574" width="13" customWidth="1"/>
    <col min="2818" max="2818" width="8.28515625" customWidth="1"/>
    <col min="2819" max="2819" width="33.85546875" customWidth="1"/>
    <col min="2820" max="2820" width="22.7109375" customWidth="1"/>
    <col min="2821" max="2821" width="18.5703125" customWidth="1"/>
    <col min="2822" max="2822" width="23.140625" customWidth="1"/>
    <col min="2823" max="2823" width="11" customWidth="1"/>
    <col min="2824" max="2824" width="11.28515625" customWidth="1"/>
    <col min="2825" max="2826" width="12" customWidth="1"/>
    <col min="2827" max="2827" width="20" customWidth="1"/>
    <col min="2828" max="2828" width="19.5703125" customWidth="1"/>
    <col min="2829" max="2829" width="14.85546875" customWidth="1"/>
    <col min="2830" max="2830" width="13" customWidth="1"/>
    <col min="3074" max="3074" width="8.28515625" customWidth="1"/>
    <col min="3075" max="3075" width="33.85546875" customWidth="1"/>
    <col min="3076" max="3076" width="22.7109375" customWidth="1"/>
    <col min="3077" max="3077" width="18.5703125" customWidth="1"/>
    <col min="3078" max="3078" width="23.140625" customWidth="1"/>
    <col min="3079" max="3079" width="11" customWidth="1"/>
    <col min="3080" max="3080" width="11.28515625" customWidth="1"/>
    <col min="3081" max="3082" width="12" customWidth="1"/>
    <col min="3083" max="3083" width="20" customWidth="1"/>
    <col min="3084" max="3084" width="19.5703125" customWidth="1"/>
    <col min="3085" max="3085" width="14.85546875" customWidth="1"/>
    <col min="3086" max="3086" width="13" customWidth="1"/>
    <col min="3330" max="3330" width="8.28515625" customWidth="1"/>
    <col min="3331" max="3331" width="33.85546875" customWidth="1"/>
    <col min="3332" max="3332" width="22.7109375" customWidth="1"/>
    <col min="3333" max="3333" width="18.5703125" customWidth="1"/>
    <col min="3334" max="3334" width="23.140625" customWidth="1"/>
    <col min="3335" max="3335" width="11" customWidth="1"/>
    <col min="3336" max="3336" width="11.28515625" customWidth="1"/>
    <col min="3337" max="3338" width="12" customWidth="1"/>
    <col min="3339" max="3339" width="20" customWidth="1"/>
    <col min="3340" max="3340" width="19.5703125" customWidth="1"/>
    <col min="3341" max="3341" width="14.85546875" customWidth="1"/>
    <col min="3342" max="3342" width="13" customWidth="1"/>
    <col min="3586" max="3586" width="8.28515625" customWidth="1"/>
    <col min="3587" max="3587" width="33.85546875" customWidth="1"/>
    <col min="3588" max="3588" width="22.7109375" customWidth="1"/>
    <col min="3589" max="3589" width="18.5703125" customWidth="1"/>
    <col min="3590" max="3590" width="23.140625" customWidth="1"/>
    <col min="3591" max="3591" width="11" customWidth="1"/>
    <col min="3592" max="3592" width="11.28515625" customWidth="1"/>
    <col min="3593" max="3594" width="12" customWidth="1"/>
    <col min="3595" max="3595" width="20" customWidth="1"/>
    <col min="3596" max="3596" width="19.5703125" customWidth="1"/>
    <col min="3597" max="3597" width="14.85546875" customWidth="1"/>
    <col min="3598" max="3598" width="13" customWidth="1"/>
    <col min="3842" max="3842" width="8.28515625" customWidth="1"/>
    <col min="3843" max="3843" width="33.85546875" customWidth="1"/>
    <col min="3844" max="3844" width="22.7109375" customWidth="1"/>
    <col min="3845" max="3845" width="18.5703125" customWidth="1"/>
    <col min="3846" max="3846" width="23.140625" customWidth="1"/>
    <col min="3847" max="3847" width="11" customWidth="1"/>
    <col min="3848" max="3848" width="11.28515625" customWidth="1"/>
    <col min="3849" max="3850" width="12" customWidth="1"/>
    <col min="3851" max="3851" width="20" customWidth="1"/>
    <col min="3852" max="3852" width="19.5703125" customWidth="1"/>
    <col min="3853" max="3853" width="14.85546875" customWidth="1"/>
    <col min="3854" max="3854" width="13" customWidth="1"/>
    <col min="4098" max="4098" width="8.28515625" customWidth="1"/>
    <col min="4099" max="4099" width="33.85546875" customWidth="1"/>
    <col min="4100" max="4100" width="22.7109375" customWidth="1"/>
    <col min="4101" max="4101" width="18.5703125" customWidth="1"/>
    <col min="4102" max="4102" width="23.140625" customWidth="1"/>
    <col min="4103" max="4103" width="11" customWidth="1"/>
    <col min="4104" max="4104" width="11.28515625" customWidth="1"/>
    <col min="4105" max="4106" width="12" customWidth="1"/>
    <col min="4107" max="4107" width="20" customWidth="1"/>
    <col min="4108" max="4108" width="19.5703125" customWidth="1"/>
    <col min="4109" max="4109" width="14.85546875" customWidth="1"/>
    <col min="4110" max="4110" width="13" customWidth="1"/>
    <col min="4354" max="4354" width="8.28515625" customWidth="1"/>
    <col min="4355" max="4355" width="33.85546875" customWidth="1"/>
    <col min="4356" max="4356" width="22.7109375" customWidth="1"/>
    <col min="4357" max="4357" width="18.5703125" customWidth="1"/>
    <col min="4358" max="4358" width="23.140625" customWidth="1"/>
    <col min="4359" max="4359" width="11" customWidth="1"/>
    <col min="4360" max="4360" width="11.28515625" customWidth="1"/>
    <col min="4361" max="4362" width="12" customWidth="1"/>
    <col min="4363" max="4363" width="20" customWidth="1"/>
    <col min="4364" max="4364" width="19.5703125" customWidth="1"/>
    <col min="4365" max="4365" width="14.85546875" customWidth="1"/>
    <col min="4366" max="4366" width="13" customWidth="1"/>
    <col min="4610" max="4610" width="8.28515625" customWidth="1"/>
    <col min="4611" max="4611" width="33.85546875" customWidth="1"/>
    <col min="4612" max="4612" width="22.7109375" customWidth="1"/>
    <col min="4613" max="4613" width="18.5703125" customWidth="1"/>
    <col min="4614" max="4614" width="23.140625" customWidth="1"/>
    <col min="4615" max="4615" width="11" customWidth="1"/>
    <col min="4616" max="4616" width="11.28515625" customWidth="1"/>
    <col min="4617" max="4618" width="12" customWidth="1"/>
    <col min="4619" max="4619" width="20" customWidth="1"/>
    <col min="4620" max="4620" width="19.5703125" customWidth="1"/>
    <col min="4621" max="4621" width="14.85546875" customWidth="1"/>
    <col min="4622" max="4622" width="13" customWidth="1"/>
    <col min="4866" max="4866" width="8.28515625" customWidth="1"/>
    <col min="4867" max="4867" width="33.85546875" customWidth="1"/>
    <col min="4868" max="4868" width="22.7109375" customWidth="1"/>
    <col min="4869" max="4869" width="18.5703125" customWidth="1"/>
    <col min="4870" max="4870" width="23.140625" customWidth="1"/>
    <col min="4871" max="4871" width="11" customWidth="1"/>
    <col min="4872" max="4872" width="11.28515625" customWidth="1"/>
    <col min="4873" max="4874" width="12" customWidth="1"/>
    <col min="4875" max="4875" width="20" customWidth="1"/>
    <col min="4876" max="4876" width="19.5703125" customWidth="1"/>
    <col min="4877" max="4877" width="14.85546875" customWidth="1"/>
    <col min="4878" max="4878" width="13" customWidth="1"/>
    <col min="5122" max="5122" width="8.28515625" customWidth="1"/>
    <col min="5123" max="5123" width="33.85546875" customWidth="1"/>
    <col min="5124" max="5124" width="22.7109375" customWidth="1"/>
    <col min="5125" max="5125" width="18.5703125" customWidth="1"/>
    <col min="5126" max="5126" width="23.140625" customWidth="1"/>
    <col min="5127" max="5127" width="11" customWidth="1"/>
    <col min="5128" max="5128" width="11.28515625" customWidth="1"/>
    <col min="5129" max="5130" width="12" customWidth="1"/>
    <col min="5131" max="5131" width="20" customWidth="1"/>
    <col min="5132" max="5132" width="19.5703125" customWidth="1"/>
    <col min="5133" max="5133" width="14.85546875" customWidth="1"/>
    <col min="5134" max="5134" width="13" customWidth="1"/>
    <col min="5378" max="5378" width="8.28515625" customWidth="1"/>
    <col min="5379" max="5379" width="33.85546875" customWidth="1"/>
    <col min="5380" max="5380" width="22.7109375" customWidth="1"/>
    <col min="5381" max="5381" width="18.5703125" customWidth="1"/>
    <col min="5382" max="5382" width="23.140625" customWidth="1"/>
    <col min="5383" max="5383" width="11" customWidth="1"/>
    <col min="5384" max="5384" width="11.28515625" customWidth="1"/>
    <col min="5385" max="5386" width="12" customWidth="1"/>
    <col min="5387" max="5387" width="20" customWidth="1"/>
    <col min="5388" max="5388" width="19.5703125" customWidth="1"/>
    <col min="5389" max="5389" width="14.85546875" customWidth="1"/>
    <col min="5390" max="5390" width="13" customWidth="1"/>
    <col min="5634" max="5634" width="8.28515625" customWidth="1"/>
    <col min="5635" max="5635" width="33.85546875" customWidth="1"/>
    <col min="5636" max="5636" width="22.7109375" customWidth="1"/>
    <col min="5637" max="5637" width="18.5703125" customWidth="1"/>
    <col min="5638" max="5638" width="23.140625" customWidth="1"/>
    <col min="5639" max="5639" width="11" customWidth="1"/>
    <col min="5640" max="5640" width="11.28515625" customWidth="1"/>
    <col min="5641" max="5642" width="12" customWidth="1"/>
    <col min="5643" max="5643" width="20" customWidth="1"/>
    <col min="5644" max="5644" width="19.5703125" customWidth="1"/>
    <col min="5645" max="5645" width="14.85546875" customWidth="1"/>
    <col min="5646" max="5646" width="13" customWidth="1"/>
    <col min="5890" max="5890" width="8.28515625" customWidth="1"/>
    <col min="5891" max="5891" width="33.85546875" customWidth="1"/>
    <col min="5892" max="5892" width="22.7109375" customWidth="1"/>
    <col min="5893" max="5893" width="18.5703125" customWidth="1"/>
    <col min="5894" max="5894" width="23.140625" customWidth="1"/>
    <col min="5895" max="5895" width="11" customWidth="1"/>
    <col min="5896" max="5896" width="11.28515625" customWidth="1"/>
    <col min="5897" max="5898" width="12" customWidth="1"/>
    <col min="5899" max="5899" width="20" customWidth="1"/>
    <col min="5900" max="5900" width="19.5703125" customWidth="1"/>
    <col min="5901" max="5901" width="14.85546875" customWidth="1"/>
    <col min="5902" max="5902" width="13" customWidth="1"/>
    <col min="6146" max="6146" width="8.28515625" customWidth="1"/>
    <col min="6147" max="6147" width="33.85546875" customWidth="1"/>
    <col min="6148" max="6148" width="22.7109375" customWidth="1"/>
    <col min="6149" max="6149" width="18.5703125" customWidth="1"/>
    <col min="6150" max="6150" width="23.140625" customWidth="1"/>
    <col min="6151" max="6151" width="11" customWidth="1"/>
    <col min="6152" max="6152" width="11.28515625" customWidth="1"/>
    <col min="6153" max="6154" width="12" customWidth="1"/>
    <col min="6155" max="6155" width="20" customWidth="1"/>
    <col min="6156" max="6156" width="19.5703125" customWidth="1"/>
    <col min="6157" max="6157" width="14.85546875" customWidth="1"/>
    <col min="6158" max="6158" width="13" customWidth="1"/>
    <col min="6402" max="6402" width="8.28515625" customWidth="1"/>
    <col min="6403" max="6403" width="33.85546875" customWidth="1"/>
    <col min="6404" max="6404" width="22.7109375" customWidth="1"/>
    <col min="6405" max="6405" width="18.5703125" customWidth="1"/>
    <col min="6406" max="6406" width="23.140625" customWidth="1"/>
    <col min="6407" max="6407" width="11" customWidth="1"/>
    <col min="6408" max="6408" width="11.28515625" customWidth="1"/>
    <col min="6409" max="6410" width="12" customWidth="1"/>
    <col min="6411" max="6411" width="20" customWidth="1"/>
    <col min="6412" max="6412" width="19.5703125" customWidth="1"/>
    <col min="6413" max="6413" width="14.85546875" customWidth="1"/>
    <col min="6414" max="6414" width="13" customWidth="1"/>
    <col min="6658" max="6658" width="8.28515625" customWidth="1"/>
    <col min="6659" max="6659" width="33.85546875" customWidth="1"/>
    <col min="6660" max="6660" width="22.7109375" customWidth="1"/>
    <col min="6661" max="6661" width="18.5703125" customWidth="1"/>
    <col min="6662" max="6662" width="23.140625" customWidth="1"/>
    <col min="6663" max="6663" width="11" customWidth="1"/>
    <col min="6664" max="6664" width="11.28515625" customWidth="1"/>
    <col min="6665" max="6666" width="12" customWidth="1"/>
    <col min="6667" max="6667" width="20" customWidth="1"/>
    <col min="6668" max="6668" width="19.5703125" customWidth="1"/>
    <col min="6669" max="6669" width="14.85546875" customWidth="1"/>
    <col min="6670" max="6670" width="13" customWidth="1"/>
    <col min="6914" max="6914" width="8.28515625" customWidth="1"/>
    <col min="6915" max="6915" width="33.85546875" customWidth="1"/>
    <col min="6916" max="6916" width="22.7109375" customWidth="1"/>
    <col min="6917" max="6917" width="18.5703125" customWidth="1"/>
    <col min="6918" max="6918" width="23.140625" customWidth="1"/>
    <col min="6919" max="6919" width="11" customWidth="1"/>
    <col min="6920" max="6920" width="11.28515625" customWidth="1"/>
    <col min="6921" max="6922" width="12" customWidth="1"/>
    <col min="6923" max="6923" width="20" customWidth="1"/>
    <col min="6924" max="6924" width="19.5703125" customWidth="1"/>
    <col min="6925" max="6925" width="14.85546875" customWidth="1"/>
    <col min="6926" max="6926" width="13" customWidth="1"/>
    <col min="7170" max="7170" width="8.28515625" customWidth="1"/>
    <col min="7171" max="7171" width="33.85546875" customWidth="1"/>
    <col min="7172" max="7172" width="22.7109375" customWidth="1"/>
    <col min="7173" max="7173" width="18.5703125" customWidth="1"/>
    <col min="7174" max="7174" width="23.140625" customWidth="1"/>
    <col min="7175" max="7175" width="11" customWidth="1"/>
    <col min="7176" max="7176" width="11.28515625" customWidth="1"/>
    <col min="7177" max="7178" width="12" customWidth="1"/>
    <col min="7179" max="7179" width="20" customWidth="1"/>
    <col min="7180" max="7180" width="19.5703125" customWidth="1"/>
    <col min="7181" max="7181" width="14.85546875" customWidth="1"/>
    <col min="7182" max="7182" width="13" customWidth="1"/>
    <col min="7426" max="7426" width="8.28515625" customWidth="1"/>
    <col min="7427" max="7427" width="33.85546875" customWidth="1"/>
    <col min="7428" max="7428" width="22.7109375" customWidth="1"/>
    <col min="7429" max="7429" width="18.5703125" customWidth="1"/>
    <col min="7430" max="7430" width="23.140625" customWidth="1"/>
    <col min="7431" max="7431" width="11" customWidth="1"/>
    <col min="7432" max="7432" width="11.28515625" customWidth="1"/>
    <col min="7433" max="7434" width="12" customWidth="1"/>
    <col min="7435" max="7435" width="20" customWidth="1"/>
    <col min="7436" max="7436" width="19.5703125" customWidth="1"/>
    <col min="7437" max="7437" width="14.85546875" customWidth="1"/>
    <col min="7438" max="7438" width="13" customWidth="1"/>
    <col min="7682" max="7682" width="8.28515625" customWidth="1"/>
    <col min="7683" max="7683" width="33.85546875" customWidth="1"/>
    <col min="7684" max="7684" width="22.7109375" customWidth="1"/>
    <col min="7685" max="7685" width="18.5703125" customWidth="1"/>
    <col min="7686" max="7686" width="23.140625" customWidth="1"/>
    <col min="7687" max="7687" width="11" customWidth="1"/>
    <col min="7688" max="7688" width="11.28515625" customWidth="1"/>
    <col min="7689" max="7690" width="12" customWidth="1"/>
    <col min="7691" max="7691" width="20" customWidth="1"/>
    <col min="7692" max="7692" width="19.5703125" customWidth="1"/>
    <col min="7693" max="7693" width="14.85546875" customWidth="1"/>
    <col min="7694" max="7694" width="13" customWidth="1"/>
    <col min="7938" max="7938" width="8.28515625" customWidth="1"/>
    <col min="7939" max="7939" width="33.85546875" customWidth="1"/>
    <col min="7940" max="7940" width="22.7109375" customWidth="1"/>
    <col min="7941" max="7941" width="18.5703125" customWidth="1"/>
    <col min="7942" max="7942" width="23.140625" customWidth="1"/>
    <col min="7943" max="7943" width="11" customWidth="1"/>
    <col min="7944" max="7944" width="11.28515625" customWidth="1"/>
    <col min="7945" max="7946" width="12" customWidth="1"/>
    <col min="7947" max="7947" width="20" customWidth="1"/>
    <col min="7948" max="7948" width="19.5703125" customWidth="1"/>
    <col min="7949" max="7949" width="14.85546875" customWidth="1"/>
    <col min="7950" max="7950" width="13" customWidth="1"/>
    <col min="8194" max="8194" width="8.28515625" customWidth="1"/>
    <col min="8195" max="8195" width="33.85546875" customWidth="1"/>
    <col min="8196" max="8196" width="22.7109375" customWidth="1"/>
    <col min="8197" max="8197" width="18.5703125" customWidth="1"/>
    <col min="8198" max="8198" width="23.140625" customWidth="1"/>
    <col min="8199" max="8199" width="11" customWidth="1"/>
    <col min="8200" max="8200" width="11.28515625" customWidth="1"/>
    <col min="8201" max="8202" width="12" customWidth="1"/>
    <col min="8203" max="8203" width="20" customWidth="1"/>
    <col min="8204" max="8204" width="19.5703125" customWidth="1"/>
    <col min="8205" max="8205" width="14.85546875" customWidth="1"/>
    <col min="8206" max="8206" width="13" customWidth="1"/>
    <col min="8450" max="8450" width="8.28515625" customWidth="1"/>
    <col min="8451" max="8451" width="33.85546875" customWidth="1"/>
    <col min="8452" max="8452" width="22.7109375" customWidth="1"/>
    <col min="8453" max="8453" width="18.5703125" customWidth="1"/>
    <col min="8454" max="8454" width="23.140625" customWidth="1"/>
    <col min="8455" max="8455" width="11" customWidth="1"/>
    <col min="8456" max="8456" width="11.28515625" customWidth="1"/>
    <col min="8457" max="8458" width="12" customWidth="1"/>
    <col min="8459" max="8459" width="20" customWidth="1"/>
    <col min="8460" max="8460" width="19.5703125" customWidth="1"/>
    <col min="8461" max="8461" width="14.85546875" customWidth="1"/>
    <col min="8462" max="8462" width="13" customWidth="1"/>
    <col min="8706" max="8706" width="8.28515625" customWidth="1"/>
    <col min="8707" max="8707" width="33.85546875" customWidth="1"/>
    <col min="8708" max="8708" width="22.7109375" customWidth="1"/>
    <col min="8709" max="8709" width="18.5703125" customWidth="1"/>
    <col min="8710" max="8710" width="23.140625" customWidth="1"/>
    <col min="8711" max="8711" width="11" customWidth="1"/>
    <col min="8712" max="8712" width="11.28515625" customWidth="1"/>
    <col min="8713" max="8714" width="12" customWidth="1"/>
    <col min="8715" max="8715" width="20" customWidth="1"/>
    <col min="8716" max="8716" width="19.5703125" customWidth="1"/>
    <col min="8717" max="8717" width="14.85546875" customWidth="1"/>
    <col min="8718" max="8718" width="13" customWidth="1"/>
    <col min="8962" max="8962" width="8.28515625" customWidth="1"/>
    <col min="8963" max="8963" width="33.85546875" customWidth="1"/>
    <col min="8964" max="8964" width="22.7109375" customWidth="1"/>
    <col min="8965" max="8965" width="18.5703125" customWidth="1"/>
    <col min="8966" max="8966" width="23.140625" customWidth="1"/>
    <col min="8967" max="8967" width="11" customWidth="1"/>
    <col min="8968" max="8968" width="11.28515625" customWidth="1"/>
    <col min="8969" max="8970" width="12" customWidth="1"/>
    <col min="8971" max="8971" width="20" customWidth="1"/>
    <col min="8972" max="8972" width="19.5703125" customWidth="1"/>
    <col min="8973" max="8973" width="14.85546875" customWidth="1"/>
    <col min="8974" max="8974" width="13" customWidth="1"/>
    <col min="9218" max="9218" width="8.28515625" customWidth="1"/>
    <col min="9219" max="9219" width="33.85546875" customWidth="1"/>
    <col min="9220" max="9220" width="22.7109375" customWidth="1"/>
    <col min="9221" max="9221" width="18.5703125" customWidth="1"/>
    <col min="9222" max="9222" width="23.140625" customWidth="1"/>
    <col min="9223" max="9223" width="11" customWidth="1"/>
    <col min="9224" max="9224" width="11.28515625" customWidth="1"/>
    <col min="9225" max="9226" width="12" customWidth="1"/>
    <col min="9227" max="9227" width="20" customWidth="1"/>
    <col min="9228" max="9228" width="19.5703125" customWidth="1"/>
    <col min="9229" max="9229" width="14.85546875" customWidth="1"/>
    <col min="9230" max="9230" width="13" customWidth="1"/>
    <col min="9474" max="9474" width="8.28515625" customWidth="1"/>
    <col min="9475" max="9475" width="33.85546875" customWidth="1"/>
    <col min="9476" max="9476" width="22.7109375" customWidth="1"/>
    <col min="9477" max="9477" width="18.5703125" customWidth="1"/>
    <col min="9478" max="9478" width="23.140625" customWidth="1"/>
    <col min="9479" max="9479" width="11" customWidth="1"/>
    <col min="9480" max="9480" width="11.28515625" customWidth="1"/>
    <col min="9481" max="9482" width="12" customWidth="1"/>
    <col min="9483" max="9483" width="20" customWidth="1"/>
    <col min="9484" max="9484" width="19.5703125" customWidth="1"/>
    <col min="9485" max="9485" width="14.85546875" customWidth="1"/>
    <col min="9486" max="9486" width="13" customWidth="1"/>
    <col min="9730" max="9730" width="8.28515625" customWidth="1"/>
    <col min="9731" max="9731" width="33.85546875" customWidth="1"/>
    <col min="9732" max="9732" width="22.7109375" customWidth="1"/>
    <col min="9733" max="9733" width="18.5703125" customWidth="1"/>
    <col min="9734" max="9734" width="23.140625" customWidth="1"/>
    <col min="9735" max="9735" width="11" customWidth="1"/>
    <col min="9736" max="9736" width="11.28515625" customWidth="1"/>
    <col min="9737" max="9738" width="12" customWidth="1"/>
    <col min="9739" max="9739" width="20" customWidth="1"/>
    <col min="9740" max="9740" width="19.5703125" customWidth="1"/>
    <col min="9741" max="9741" width="14.85546875" customWidth="1"/>
    <col min="9742" max="9742" width="13" customWidth="1"/>
    <col min="9986" max="9986" width="8.28515625" customWidth="1"/>
    <col min="9987" max="9987" width="33.85546875" customWidth="1"/>
    <col min="9988" max="9988" width="22.7109375" customWidth="1"/>
    <col min="9989" max="9989" width="18.5703125" customWidth="1"/>
    <col min="9990" max="9990" width="23.140625" customWidth="1"/>
    <col min="9991" max="9991" width="11" customWidth="1"/>
    <col min="9992" max="9992" width="11.28515625" customWidth="1"/>
    <col min="9993" max="9994" width="12" customWidth="1"/>
    <col min="9995" max="9995" width="20" customWidth="1"/>
    <col min="9996" max="9996" width="19.5703125" customWidth="1"/>
    <col min="9997" max="9997" width="14.85546875" customWidth="1"/>
    <col min="9998" max="9998" width="13" customWidth="1"/>
    <col min="10242" max="10242" width="8.28515625" customWidth="1"/>
    <col min="10243" max="10243" width="33.85546875" customWidth="1"/>
    <col min="10244" max="10244" width="22.7109375" customWidth="1"/>
    <col min="10245" max="10245" width="18.5703125" customWidth="1"/>
    <col min="10246" max="10246" width="23.140625" customWidth="1"/>
    <col min="10247" max="10247" width="11" customWidth="1"/>
    <col min="10248" max="10248" width="11.28515625" customWidth="1"/>
    <col min="10249" max="10250" width="12" customWidth="1"/>
    <col min="10251" max="10251" width="20" customWidth="1"/>
    <col min="10252" max="10252" width="19.5703125" customWidth="1"/>
    <col min="10253" max="10253" width="14.85546875" customWidth="1"/>
    <col min="10254" max="10254" width="13" customWidth="1"/>
    <col min="10498" max="10498" width="8.28515625" customWidth="1"/>
    <col min="10499" max="10499" width="33.85546875" customWidth="1"/>
    <col min="10500" max="10500" width="22.7109375" customWidth="1"/>
    <col min="10501" max="10501" width="18.5703125" customWidth="1"/>
    <col min="10502" max="10502" width="23.140625" customWidth="1"/>
    <col min="10503" max="10503" width="11" customWidth="1"/>
    <col min="10504" max="10504" width="11.28515625" customWidth="1"/>
    <col min="10505" max="10506" width="12" customWidth="1"/>
    <col min="10507" max="10507" width="20" customWidth="1"/>
    <col min="10508" max="10508" width="19.5703125" customWidth="1"/>
    <col min="10509" max="10509" width="14.85546875" customWidth="1"/>
    <col min="10510" max="10510" width="13" customWidth="1"/>
    <col min="10754" max="10754" width="8.28515625" customWidth="1"/>
    <col min="10755" max="10755" width="33.85546875" customWidth="1"/>
    <col min="10756" max="10756" width="22.7109375" customWidth="1"/>
    <col min="10757" max="10757" width="18.5703125" customWidth="1"/>
    <col min="10758" max="10758" width="23.140625" customWidth="1"/>
    <col min="10759" max="10759" width="11" customWidth="1"/>
    <col min="10760" max="10760" width="11.28515625" customWidth="1"/>
    <col min="10761" max="10762" width="12" customWidth="1"/>
    <col min="10763" max="10763" width="20" customWidth="1"/>
    <col min="10764" max="10764" width="19.5703125" customWidth="1"/>
    <col min="10765" max="10765" width="14.85546875" customWidth="1"/>
    <col min="10766" max="10766" width="13" customWidth="1"/>
    <col min="11010" max="11010" width="8.28515625" customWidth="1"/>
    <col min="11011" max="11011" width="33.85546875" customWidth="1"/>
    <col min="11012" max="11012" width="22.7109375" customWidth="1"/>
    <col min="11013" max="11013" width="18.5703125" customWidth="1"/>
    <col min="11014" max="11014" width="23.140625" customWidth="1"/>
    <col min="11015" max="11015" width="11" customWidth="1"/>
    <col min="11016" max="11016" width="11.28515625" customWidth="1"/>
    <col min="11017" max="11018" width="12" customWidth="1"/>
    <col min="11019" max="11019" width="20" customWidth="1"/>
    <col min="11020" max="11020" width="19.5703125" customWidth="1"/>
    <col min="11021" max="11021" width="14.85546875" customWidth="1"/>
    <col min="11022" max="11022" width="13" customWidth="1"/>
    <col min="11266" max="11266" width="8.28515625" customWidth="1"/>
    <col min="11267" max="11267" width="33.85546875" customWidth="1"/>
    <col min="11268" max="11268" width="22.7109375" customWidth="1"/>
    <col min="11269" max="11269" width="18.5703125" customWidth="1"/>
    <col min="11270" max="11270" width="23.140625" customWidth="1"/>
    <col min="11271" max="11271" width="11" customWidth="1"/>
    <col min="11272" max="11272" width="11.28515625" customWidth="1"/>
    <col min="11273" max="11274" width="12" customWidth="1"/>
    <col min="11275" max="11275" width="20" customWidth="1"/>
    <col min="11276" max="11276" width="19.5703125" customWidth="1"/>
    <col min="11277" max="11277" width="14.85546875" customWidth="1"/>
    <col min="11278" max="11278" width="13" customWidth="1"/>
    <col min="11522" max="11522" width="8.28515625" customWidth="1"/>
    <col min="11523" max="11523" width="33.85546875" customWidth="1"/>
    <col min="11524" max="11524" width="22.7109375" customWidth="1"/>
    <col min="11525" max="11525" width="18.5703125" customWidth="1"/>
    <col min="11526" max="11526" width="23.140625" customWidth="1"/>
    <col min="11527" max="11527" width="11" customWidth="1"/>
    <col min="11528" max="11528" width="11.28515625" customWidth="1"/>
    <col min="11529" max="11530" width="12" customWidth="1"/>
    <col min="11531" max="11531" width="20" customWidth="1"/>
    <col min="11532" max="11532" width="19.5703125" customWidth="1"/>
    <col min="11533" max="11533" width="14.85546875" customWidth="1"/>
    <col min="11534" max="11534" width="13" customWidth="1"/>
    <col min="11778" max="11778" width="8.28515625" customWidth="1"/>
    <col min="11779" max="11779" width="33.85546875" customWidth="1"/>
    <col min="11780" max="11780" width="22.7109375" customWidth="1"/>
    <col min="11781" max="11781" width="18.5703125" customWidth="1"/>
    <col min="11782" max="11782" width="23.140625" customWidth="1"/>
    <col min="11783" max="11783" width="11" customWidth="1"/>
    <col min="11784" max="11784" width="11.28515625" customWidth="1"/>
    <col min="11785" max="11786" width="12" customWidth="1"/>
    <col min="11787" max="11787" width="20" customWidth="1"/>
    <col min="11788" max="11788" width="19.5703125" customWidth="1"/>
    <col min="11789" max="11789" width="14.85546875" customWidth="1"/>
    <col min="11790" max="11790" width="13" customWidth="1"/>
    <col min="12034" max="12034" width="8.28515625" customWidth="1"/>
    <col min="12035" max="12035" width="33.85546875" customWidth="1"/>
    <col min="12036" max="12036" width="22.7109375" customWidth="1"/>
    <col min="12037" max="12037" width="18.5703125" customWidth="1"/>
    <col min="12038" max="12038" width="23.140625" customWidth="1"/>
    <col min="12039" max="12039" width="11" customWidth="1"/>
    <col min="12040" max="12040" width="11.28515625" customWidth="1"/>
    <col min="12041" max="12042" width="12" customWidth="1"/>
    <col min="12043" max="12043" width="20" customWidth="1"/>
    <col min="12044" max="12044" width="19.5703125" customWidth="1"/>
    <col min="12045" max="12045" width="14.85546875" customWidth="1"/>
    <col min="12046" max="12046" width="13" customWidth="1"/>
    <col min="12290" max="12290" width="8.28515625" customWidth="1"/>
    <col min="12291" max="12291" width="33.85546875" customWidth="1"/>
    <col min="12292" max="12292" width="22.7109375" customWidth="1"/>
    <col min="12293" max="12293" width="18.5703125" customWidth="1"/>
    <col min="12294" max="12294" width="23.140625" customWidth="1"/>
    <col min="12295" max="12295" width="11" customWidth="1"/>
    <col min="12296" max="12296" width="11.28515625" customWidth="1"/>
    <col min="12297" max="12298" width="12" customWidth="1"/>
    <col min="12299" max="12299" width="20" customWidth="1"/>
    <col min="12300" max="12300" width="19.5703125" customWidth="1"/>
    <col min="12301" max="12301" width="14.85546875" customWidth="1"/>
    <col min="12302" max="12302" width="13" customWidth="1"/>
    <col min="12546" max="12546" width="8.28515625" customWidth="1"/>
    <col min="12547" max="12547" width="33.85546875" customWidth="1"/>
    <col min="12548" max="12548" width="22.7109375" customWidth="1"/>
    <col min="12549" max="12549" width="18.5703125" customWidth="1"/>
    <col min="12550" max="12550" width="23.140625" customWidth="1"/>
    <col min="12551" max="12551" width="11" customWidth="1"/>
    <col min="12552" max="12552" width="11.28515625" customWidth="1"/>
    <col min="12553" max="12554" width="12" customWidth="1"/>
    <col min="12555" max="12555" width="20" customWidth="1"/>
    <col min="12556" max="12556" width="19.5703125" customWidth="1"/>
    <col min="12557" max="12557" width="14.85546875" customWidth="1"/>
    <col min="12558" max="12558" width="13" customWidth="1"/>
    <col min="12802" max="12802" width="8.28515625" customWidth="1"/>
    <col min="12803" max="12803" width="33.85546875" customWidth="1"/>
    <col min="12804" max="12804" width="22.7109375" customWidth="1"/>
    <col min="12805" max="12805" width="18.5703125" customWidth="1"/>
    <col min="12806" max="12806" width="23.140625" customWidth="1"/>
    <col min="12807" max="12807" width="11" customWidth="1"/>
    <col min="12808" max="12808" width="11.28515625" customWidth="1"/>
    <col min="12809" max="12810" width="12" customWidth="1"/>
    <col min="12811" max="12811" width="20" customWidth="1"/>
    <col min="12812" max="12812" width="19.5703125" customWidth="1"/>
    <col min="12813" max="12813" width="14.85546875" customWidth="1"/>
    <col min="12814" max="12814" width="13" customWidth="1"/>
    <col min="13058" max="13058" width="8.28515625" customWidth="1"/>
    <col min="13059" max="13059" width="33.85546875" customWidth="1"/>
    <col min="13060" max="13060" width="22.7109375" customWidth="1"/>
    <col min="13061" max="13061" width="18.5703125" customWidth="1"/>
    <col min="13062" max="13062" width="23.140625" customWidth="1"/>
    <col min="13063" max="13063" width="11" customWidth="1"/>
    <col min="13064" max="13064" width="11.28515625" customWidth="1"/>
    <col min="13065" max="13066" width="12" customWidth="1"/>
    <col min="13067" max="13067" width="20" customWidth="1"/>
    <col min="13068" max="13068" width="19.5703125" customWidth="1"/>
    <col min="13069" max="13069" width="14.85546875" customWidth="1"/>
    <col min="13070" max="13070" width="13" customWidth="1"/>
    <col min="13314" max="13314" width="8.28515625" customWidth="1"/>
    <col min="13315" max="13315" width="33.85546875" customWidth="1"/>
    <col min="13316" max="13316" width="22.7109375" customWidth="1"/>
    <col min="13317" max="13317" width="18.5703125" customWidth="1"/>
    <col min="13318" max="13318" width="23.140625" customWidth="1"/>
    <col min="13319" max="13319" width="11" customWidth="1"/>
    <col min="13320" max="13320" width="11.28515625" customWidth="1"/>
    <col min="13321" max="13322" width="12" customWidth="1"/>
    <col min="13323" max="13323" width="20" customWidth="1"/>
    <col min="13324" max="13324" width="19.5703125" customWidth="1"/>
    <col min="13325" max="13325" width="14.85546875" customWidth="1"/>
    <col min="13326" max="13326" width="13" customWidth="1"/>
    <col min="13570" max="13570" width="8.28515625" customWidth="1"/>
    <col min="13571" max="13571" width="33.85546875" customWidth="1"/>
    <col min="13572" max="13572" width="22.7109375" customWidth="1"/>
    <col min="13573" max="13573" width="18.5703125" customWidth="1"/>
    <col min="13574" max="13574" width="23.140625" customWidth="1"/>
    <col min="13575" max="13575" width="11" customWidth="1"/>
    <col min="13576" max="13576" width="11.28515625" customWidth="1"/>
    <col min="13577" max="13578" width="12" customWidth="1"/>
    <col min="13579" max="13579" width="20" customWidth="1"/>
    <col min="13580" max="13580" width="19.5703125" customWidth="1"/>
    <col min="13581" max="13581" width="14.85546875" customWidth="1"/>
    <col min="13582" max="13582" width="13" customWidth="1"/>
    <col min="13826" max="13826" width="8.28515625" customWidth="1"/>
    <col min="13827" max="13827" width="33.85546875" customWidth="1"/>
    <col min="13828" max="13828" width="22.7109375" customWidth="1"/>
    <col min="13829" max="13829" width="18.5703125" customWidth="1"/>
    <col min="13830" max="13830" width="23.140625" customWidth="1"/>
    <col min="13831" max="13831" width="11" customWidth="1"/>
    <col min="13832" max="13832" width="11.28515625" customWidth="1"/>
    <col min="13833" max="13834" width="12" customWidth="1"/>
    <col min="13835" max="13835" width="20" customWidth="1"/>
    <col min="13836" max="13836" width="19.5703125" customWidth="1"/>
    <col min="13837" max="13837" width="14.85546875" customWidth="1"/>
    <col min="13838" max="13838" width="13" customWidth="1"/>
    <col min="14082" max="14082" width="8.28515625" customWidth="1"/>
    <col min="14083" max="14083" width="33.85546875" customWidth="1"/>
    <col min="14084" max="14084" width="22.7109375" customWidth="1"/>
    <col min="14085" max="14085" width="18.5703125" customWidth="1"/>
    <col min="14086" max="14086" width="23.140625" customWidth="1"/>
    <col min="14087" max="14087" width="11" customWidth="1"/>
    <col min="14088" max="14088" width="11.28515625" customWidth="1"/>
    <col min="14089" max="14090" width="12" customWidth="1"/>
    <col min="14091" max="14091" width="20" customWidth="1"/>
    <col min="14092" max="14092" width="19.5703125" customWidth="1"/>
    <col min="14093" max="14093" width="14.85546875" customWidth="1"/>
    <col min="14094" max="14094" width="13" customWidth="1"/>
    <col min="14338" max="14338" width="8.28515625" customWidth="1"/>
    <col min="14339" max="14339" width="33.85546875" customWidth="1"/>
    <col min="14340" max="14340" width="22.7109375" customWidth="1"/>
    <col min="14341" max="14341" width="18.5703125" customWidth="1"/>
    <col min="14342" max="14342" width="23.140625" customWidth="1"/>
    <col min="14343" max="14343" width="11" customWidth="1"/>
    <col min="14344" max="14344" width="11.28515625" customWidth="1"/>
    <col min="14345" max="14346" width="12" customWidth="1"/>
    <col min="14347" max="14347" width="20" customWidth="1"/>
    <col min="14348" max="14348" width="19.5703125" customWidth="1"/>
    <col min="14349" max="14349" width="14.85546875" customWidth="1"/>
    <col min="14350" max="14350" width="13" customWidth="1"/>
    <col min="14594" max="14594" width="8.28515625" customWidth="1"/>
    <col min="14595" max="14595" width="33.85546875" customWidth="1"/>
    <col min="14596" max="14596" width="22.7109375" customWidth="1"/>
    <col min="14597" max="14597" width="18.5703125" customWidth="1"/>
    <col min="14598" max="14598" width="23.140625" customWidth="1"/>
    <col min="14599" max="14599" width="11" customWidth="1"/>
    <col min="14600" max="14600" width="11.28515625" customWidth="1"/>
    <col min="14601" max="14602" width="12" customWidth="1"/>
    <col min="14603" max="14603" width="20" customWidth="1"/>
    <col min="14604" max="14604" width="19.5703125" customWidth="1"/>
    <col min="14605" max="14605" width="14.85546875" customWidth="1"/>
    <col min="14606" max="14606" width="13" customWidth="1"/>
    <col min="14850" max="14850" width="8.28515625" customWidth="1"/>
    <col min="14851" max="14851" width="33.85546875" customWidth="1"/>
    <col min="14852" max="14852" width="22.7109375" customWidth="1"/>
    <col min="14853" max="14853" width="18.5703125" customWidth="1"/>
    <col min="14854" max="14854" width="23.140625" customWidth="1"/>
    <col min="14855" max="14855" width="11" customWidth="1"/>
    <col min="14856" max="14856" width="11.28515625" customWidth="1"/>
    <col min="14857" max="14858" width="12" customWidth="1"/>
    <col min="14859" max="14859" width="20" customWidth="1"/>
    <col min="14860" max="14860" width="19.5703125" customWidth="1"/>
    <col min="14861" max="14861" width="14.85546875" customWidth="1"/>
    <col min="14862" max="14862" width="13" customWidth="1"/>
    <col min="15106" max="15106" width="8.28515625" customWidth="1"/>
    <col min="15107" max="15107" width="33.85546875" customWidth="1"/>
    <col min="15108" max="15108" width="22.7109375" customWidth="1"/>
    <col min="15109" max="15109" width="18.5703125" customWidth="1"/>
    <col min="15110" max="15110" width="23.140625" customWidth="1"/>
    <col min="15111" max="15111" width="11" customWidth="1"/>
    <col min="15112" max="15112" width="11.28515625" customWidth="1"/>
    <col min="15113" max="15114" width="12" customWidth="1"/>
    <col min="15115" max="15115" width="20" customWidth="1"/>
    <col min="15116" max="15116" width="19.5703125" customWidth="1"/>
    <col min="15117" max="15117" width="14.85546875" customWidth="1"/>
    <col min="15118" max="15118" width="13" customWidth="1"/>
    <col min="15362" max="15362" width="8.28515625" customWidth="1"/>
    <col min="15363" max="15363" width="33.85546875" customWidth="1"/>
    <col min="15364" max="15364" width="22.7109375" customWidth="1"/>
    <col min="15365" max="15365" width="18.5703125" customWidth="1"/>
    <col min="15366" max="15366" width="23.140625" customWidth="1"/>
    <col min="15367" max="15367" width="11" customWidth="1"/>
    <col min="15368" max="15368" width="11.28515625" customWidth="1"/>
    <col min="15369" max="15370" width="12" customWidth="1"/>
    <col min="15371" max="15371" width="20" customWidth="1"/>
    <col min="15372" max="15372" width="19.5703125" customWidth="1"/>
    <col min="15373" max="15373" width="14.85546875" customWidth="1"/>
    <col min="15374" max="15374" width="13" customWidth="1"/>
    <col min="15618" max="15618" width="8.28515625" customWidth="1"/>
    <col min="15619" max="15619" width="33.85546875" customWidth="1"/>
    <col min="15620" max="15620" width="22.7109375" customWidth="1"/>
    <col min="15621" max="15621" width="18.5703125" customWidth="1"/>
    <col min="15622" max="15622" width="23.140625" customWidth="1"/>
    <col min="15623" max="15623" width="11" customWidth="1"/>
    <col min="15624" max="15624" width="11.28515625" customWidth="1"/>
    <col min="15625" max="15626" width="12" customWidth="1"/>
    <col min="15627" max="15627" width="20" customWidth="1"/>
    <col min="15628" max="15628" width="19.5703125" customWidth="1"/>
    <col min="15629" max="15629" width="14.85546875" customWidth="1"/>
    <col min="15630" max="15630" width="13" customWidth="1"/>
    <col min="15874" max="15874" width="8.28515625" customWidth="1"/>
    <col min="15875" max="15875" width="33.85546875" customWidth="1"/>
    <col min="15876" max="15876" width="22.7109375" customWidth="1"/>
    <col min="15877" max="15877" width="18.5703125" customWidth="1"/>
    <col min="15878" max="15878" width="23.140625" customWidth="1"/>
    <col min="15879" max="15879" width="11" customWidth="1"/>
    <col min="15880" max="15880" width="11.28515625" customWidth="1"/>
    <col min="15881" max="15882" width="12" customWidth="1"/>
    <col min="15883" max="15883" width="20" customWidth="1"/>
    <col min="15884" max="15884" width="19.5703125" customWidth="1"/>
    <col min="15885" max="15885" width="14.85546875" customWidth="1"/>
    <col min="15886" max="15886" width="13" customWidth="1"/>
    <col min="16130" max="16130" width="8.28515625" customWidth="1"/>
    <col min="16131" max="16131" width="33.85546875" customWidth="1"/>
    <col min="16132" max="16132" width="22.7109375" customWidth="1"/>
    <col min="16133" max="16133" width="18.5703125" customWidth="1"/>
    <col min="16134" max="16134" width="23.140625" customWidth="1"/>
    <col min="16135" max="16135" width="11" customWidth="1"/>
    <col min="16136" max="16136" width="11.28515625" customWidth="1"/>
    <col min="16137" max="16138" width="12" customWidth="1"/>
    <col min="16139" max="16139" width="20" customWidth="1"/>
    <col min="16140" max="16140" width="19.5703125" customWidth="1"/>
    <col min="16141" max="16141" width="14.85546875" customWidth="1"/>
    <col min="16142" max="16142" width="13" customWidth="1"/>
  </cols>
  <sheetData>
    <row r="1" spans="1:12" x14ac:dyDescent="0.25">
      <c r="A1" s="118" t="s">
        <v>86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2" x14ac:dyDescent="0.25">
      <c r="A2" s="119" t="s">
        <v>87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</row>
    <row r="3" spans="1:12" x14ac:dyDescent="0.25">
      <c r="A3" s="133" t="s">
        <v>136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</row>
    <row r="4" spans="1:12" x14ac:dyDescent="0.25">
      <c r="A4" s="36"/>
      <c r="B4" s="36"/>
      <c r="C4" s="36"/>
      <c r="D4" s="36"/>
      <c r="E4" s="72"/>
      <c r="F4" s="72"/>
      <c r="G4" s="72"/>
      <c r="H4" s="72"/>
      <c r="I4" s="72"/>
      <c r="J4" s="72"/>
      <c r="K4" s="72"/>
    </row>
    <row r="5" spans="1:12" x14ac:dyDescent="0.25">
      <c r="A5" s="121" t="s">
        <v>73</v>
      </c>
      <c r="B5" s="121" t="s">
        <v>88</v>
      </c>
      <c r="C5" s="121" t="s">
        <v>89</v>
      </c>
      <c r="D5" s="121" t="s">
        <v>90</v>
      </c>
      <c r="E5" s="134" t="s">
        <v>133</v>
      </c>
      <c r="F5" s="132" t="s">
        <v>91</v>
      </c>
      <c r="G5" s="132"/>
      <c r="H5" s="132"/>
      <c r="I5" s="132"/>
      <c r="J5" s="132"/>
      <c r="K5" s="132"/>
    </row>
    <row r="6" spans="1:12" x14ac:dyDescent="0.25">
      <c r="A6" s="122"/>
      <c r="B6" s="122"/>
      <c r="C6" s="122"/>
      <c r="D6" s="122"/>
      <c r="E6" s="135"/>
      <c r="F6" s="132" t="s">
        <v>5</v>
      </c>
      <c r="G6" s="132" t="s">
        <v>6</v>
      </c>
      <c r="H6" s="132"/>
      <c r="I6" s="132"/>
      <c r="J6" s="132"/>
      <c r="K6" s="132"/>
    </row>
    <row r="7" spans="1:12" ht="57.75" customHeight="1" x14ac:dyDescent="0.25">
      <c r="A7" s="123"/>
      <c r="B7" s="123"/>
      <c r="C7" s="123"/>
      <c r="D7" s="123"/>
      <c r="E7" s="136"/>
      <c r="F7" s="132"/>
      <c r="G7" s="73" t="s">
        <v>69</v>
      </c>
      <c r="H7" s="73" t="s">
        <v>70</v>
      </c>
      <c r="I7" s="73" t="s">
        <v>105</v>
      </c>
      <c r="J7" s="73" t="s">
        <v>135</v>
      </c>
      <c r="K7" s="73" t="s">
        <v>134</v>
      </c>
    </row>
    <row r="8" spans="1:12" s="67" customFormat="1" ht="12.75" x14ac:dyDescent="0.2">
      <c r="A8" s="66">
        <v>1</v>
      </c>
      <c r="B8" s="66">
        <v>2</v>
      </c>
      <c r="C8" s="66">
        <v>3</v>
      </c>
      <c r="D8" s="66">
        <v>4</v>
      </c>
      <c r="E8" s="66">
        <v>5</v>
      </c>
      <c r="F8" s="66">
        <v>6</v>
      </c>
      <c r="G8" s="66">
        <v>7</v>
      </c>
      <c r="H8" s="66">
        <v>8</v>
      </c>
      <c r="I8" s="66">
        <v>9</v>
      </c>
      <c r="J8" s="66">
        <v>10</v>
      </c>
      <c r="K8" s="66">
        <v>11</v>
      </c>
    </row>
    <row r="9" spans="1:12" s="70" customFormat="1" x14ac:dyDescent="0.25">
      <c r="A9" s="60"/>
      <c r="B9" s="68"/>
      <c r="C9" s="69"/>
      <c r="D9" s="69"/>
      <c r="E9" s="125" t="s">
        <v>131</v>
      </c>
      <c r="F9" s="126"/>
      <c r="G9" s="126"/>
      <c r="H9" s="126"/>
      <c r="I9" s="126"/>
      <c r="J9" s="126"/>
      <c r="K9" s="127"/>
      <c r="L9" s="131"/>
    </row>
    <row r="10" spans="1:12" s="70" customFormat="1" x14ac:dyDescent="0.25">
      <c r="A10" s="60"/>
      <c r="B10" s="68"/>
      <c r="C10" s="69"/>
      <c r="D10" s="69"/>
      <c r="E10" s="71"/>
      <c r="F10" s="69"/>
      <c r="G10" s="69"/>
      <c r="H10" s="71"/>
      <c r="I10" s="71"/>
      <c r="J10" s="71"/>
      <c r="K10" s="71"/>
      <c r="L10" s="131"/>
    </row>
    <row r="11" spans="1:12" s="70" customFormat="1" x14ac:dyDescent="0.25">
      <c r="A11" s="60"/>
      <c r="B11" s="68"/>
      <c r="C11" s="69"/>
      <c r="D11" s="69"/>
      <c r="E11" s="128" t="s">
        <v>132</v>
      </c>
      <c r="F11" s="129"/>
      <c r="G11" s="129"/>
      <c r="H11" s="129"/>
      <c r="I11" s="129"/>
      <c r="J11" s="129"/>
      <c r="K11" s="130"/>
      <c r="L11" s="131"/>
    </row>
    <row r="12" spans="1:12" s="70" customFormat="1" x14ac:dyDescent="0.25">
      <c r="A12" s="60"/>
      <c r="B12" s="68"/>
      <c r="C12" s="69"/>
      <c r="D12" s="69"/>
      <c r="E12" s="69"/>
      <c r="F12" s="69"/>
      <c r="G12" s="69"/>
      <c r="H12" s="69"/>
      <c r="I12" s="69"/>
      <c r="J12" s="69"/>
      <c r="K12" s="69"/>
    </row>
  </sheetData>
  <mergeCells count="14">
    <mergeCell ref="E9:K9"/>
    <mergeCell ref="E11:K11"/>
    <mergeCell ref="L9:L11"/>
    <mergeCell ref="G6:K6"/>
    <mergeCell ref="A1:K1"/>
    <mergeCell ref="A2:K2"/>
    <mergeCell ref="A3:K3"/>
    <mergeCell ref="A5:A7"/>
    <mergeCell ref="B5:B7"/>
    <mergeCell ref="C5:C7"/>
    <mergeCell ref="D5:D7"/>
    <mergeCell ref="E5:E7"/>
    <mergeCell ref="F5:K5"/>
    <mergeCell ref="F6:F7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6"/>
  <sheetViews>
    <sheetView tabSelected="1" zoomScale="90" zoomScaleNormal="90" workbookViewId="0">
      <selection activeCell="J19" sqref="J19"/>
    </sheetView>
  </sheetViews>
  <sheetFormatPr defaultRowHeight="15" x14ac:dyDescent="0.25"/>
  <cols>
    <col min="1" max="1" width="5.5703125" style="57" customWidth="1"/>
    <col min="2" max="2" width="54.7109375" style="57" customWidth="1"/>
    <col min="3" max="3" width="13.85546875" style="57" customWidth="1"/>
    <col min="4" max="4" width="11.85546875" style="57" customWidth="1"/>
    <col min="5" max="6" width="11.7109375" style="57" customWidth="1"/>
    <col min="7" max="7" width="12.7109375" style="57" customWidth="1"/>
    <col min="8" max="8" width="17.85546875" style="57" customWidth="1"/>
    <col min="9" max="16384" width="9.140625" style="57"/>
  </cols>
  <sheetData>
    <row r="1" spans="1:8" x14ac:dyDescent="0.25">
      <c r="H1" s="64" t="s">
        <v>35</v>
      </c>
    </row>
    <row r="2" spans="1:8" ht="15" customHeight="1" x14ac:dyDescent="0.25">
      <c r="A2" s="138" t="s">
        <v>27</v>
      </c>
      <c r="B2" s="138"/>
      <c r="C2" s="138"/>
      <c r="D2" s="138"/>
      <c r="E2" s="138"/>
      <c r="F2" s="138"/>
      <c r="G2" s="138"/>
      <c r="H2" s="138"/>
    </row>
    <row r="3" spans="1:8" x14ac:dyDescent="0.25">
      <c r="A3" s="138"/>
      <c r="B3" s="138"/>
      <c r="C3" s="138"/>
      <c r="D3" s="138"/>
      <c r="E3" s="138"/>
      <c r="F3" s="138"/>
      <c r="G3" s="138"/>
      <c r="H3" s="138"/>
    </row>
    <row r="4" spans="1:8" x14ac:dyDescent="0.25">
      <c r="A4" s="137" t="s">
        <v>24</v>
      </c>
      <c r="B4" s="137" t="s">
        <v>92</v>
      </c>
      <c r="C4" s="137" t="s">
        <v>25</v>
      </c>
      <c r="D4" s="137" t="s">
        <v>99</v>
      </c>
      <c r="E4" s="137"/>
      <c r="F4" s="137"/>
      <c r="G4" s="137"/>
      <c r="H4" s="137" t="s">
        <v>26</v>
      </c>
    </row>
    <row r="5" spans="1:8" ht="103.5" customHeight="1" x14ac:dyDescent="0.25">
      <c r="A5" s="137"/>
      <c r="B5" s="137"/>
      <c r="C5" s="137"/>
      <c r="D5" s="55" t="s">
        <v>28</v>
      </c>
      <c r="E5" s="55" t="s">
        <v>29</v>
      </c>
      <c r="F5" s="55" t="s">
        <v>100</v>
      </c>
      <c r="G5" s="55" t="s">
        <v>104</v>
      </c>
      <c r="H5" s="137"/>
    </row>
    <row r="6" spans="1:8" x14ac:dyDescent="0.25">
      <c r="A6" s="24">
        <v>1</v>
      </c>
      <c r="B6" s="24">
        <v>2</v>
      </c>
      <c r="C6" s="24">
        <v>3</v>
      </c>
      <c r="D6" s="24">
        <v>4</v>
      </c>
      <c r="E6" s="24">
        <v>5</v>
      </c>
      <c r="F6" s="24">
        <v>6</v>
      </c>
      <c r="G6" s="24">
        <v>7</v>
      </c>
      <c r="H6" s="3">
        <v>8</v>
      </c>
    </row>
    <row r="7" spans="1:8" ht="31.5" x14ac:dyDescent="0.25">
      <c r="A7" s="55">
        <v>1</v>
      </c>
      <c r="B7" s="26" t="s">
        <v>118</v>
      </c>
      <c r="C7" s="65">
        <v>5067</v>
      </c>
      <c r="D7" s="65">
        <v>5080</v>
      </c>
      <c r="E7" s="65">
        <v>5100</v>
      </c>
      <c r="F7" s="65">
        <v>5150</v>
      </c>
      <c r="G7" s="65">
        <v>5180</v>
      </c>
      <c r="H7" s="65">
        <v>5200</v>
      </c>
    </row>
    <row r="8" spans="1:8" ht="31.5" x14ac:dyDescent="0.25">
      <c r="A8" s="55">
        <v>2</v>
      </c>
      <c r="B8" s="26" t="s">
        <v>120</v>
      </c>
      <c r="C8" s="65">
        <v>1287</v>
      </c>
      <c r="D8" s="65">
        <v>1291</v>
      </c>
      <c r="E8" s="65">
        <v>1304</v>
      </c>
      <c r="F8" s="65">
        <v>1317</v>
      </c>
      <c r="G8" s="65">
        <v>1320</v>
      </c>
      <c r="H8" s="65">
        <v>1330</v>
      </c>
    </row>
    <row r="9" spans="1:8" ht="31.5" x14ac:dyDescent="0.25">
      <c r="A9" s="55">
        <v>3</v>
      </c>
      <c r="B9" s="26" t="s">
        <v>119</v>
      </c>
      <c r="C9" s="65">
        <v>4756</v>
      </c>
      <c r="D9" s="65">
        <v>4800</v>
      </c>
      <c r="E9" s="65">
        <v>4850</v>
      </c>
      <c r="F9" s="65">
        <v>4900</v>
      </c>
      <c r="G9" s="65">
        <v>4950</v>
      </c>
      <c r="H9" s="65">
        <v>5000</v>
      </c>
    </row>
    <row r="10" spans="1:8" ht="63" x14ac:dyDescent="0.25">
      <c r="A10" s="55">
        <v>4</v>
      </c>
      <c r="B10" s="26" t="s">
        <v>121</v>
      </c>
      <c r="C10" s="65">
        <v>5435</v>
      </c>
      <c r="D10" s="65">
        <v>5489</v>
      </c>
      <c r="E10" s="65">
        <v>5544</v>
      </c>
      <c r="F10" s="65">
        <v>5580</v>
      </c>
      <c r="G10" s="65">
        <v>5610</v>
      </c>
      <c r="H10" s="65">
        <v>5656</v>
      </c>
    </row>
    <row r="11" spans="1:8" ht="52.5" customHeight="1" x14ac:dyDescent="0.25">
      <c r="A11" s="55">
        <v>5</v>
      </c>
      <c r="B11" s="26" t="s">
        <v>122</v>
      </c>
      <c r="C11" s="25">
        <v>284</v>
      </c>
      <c r="D11" s="25">
        <v>300</v>
      </c>
      <c r="E11" s="25">
        <v>325</v>
      </c>
      <c r="F11" s="25">
        <v>340</v>
      </c>
      <c r="G11" s="25">
        <v>350</v>
      </c>
      <c r="H11" s="25">
        <v>360</v>
      </c>
    </row>
    <row r="12" spans="1:8" ht="17.25" customHeight="1" x14ac:dyDescent="0.25">
      <c r="A12" s="55">
        <v>6</v>
      </c>
      <c r="B12" s="26" t="s">
        <v>36</v>
      </c>
      <c r="C12" s="25">
        <v>712</v>
      </c>
      <c r="D12" s="25">
        <v>712</v>
      </c>
      <c r="E12" s="25">
        <v>715</v>
      </c>
      <c r="F12" s="25">
        <v>718</v>
      </c>
      <c r="G12" s="25">
        <v>720</v>
      </c>
      <c r="H12" s="25">
        <v>725</v>
      </c>
    </row>
    <row r="13" spans="1:8" ht="15.75" x14ac:dyDescent="0.25">
      <c r="A13" s="55">
        <v>7</v>
      </c>
      <c r="B13" s="26" t="s">
        <v>37</v>
      </c>
      <c r="C13" s="25">
        <v>42.9</v>
      </c>
      <c r="D13" s="25">
        <v>43</v>
      </c>
      <c r="E13" s="25">
        <v>44</v>
      </c>
      <c r="F13" s="25">
        <v>45</v>
      </c>
      <c r="G13" s="25">
        <v>46</v>
      </c>
      <c r="H13" s="25">
        <v>48</v>
      </c>
    </row>
    <row r="14" spans="1:8" ht="48" customHeight="1" x14ac:dyDescent="0.25">
      <c r="A14" s="55">
        <v>8</v>
      </c>
      <c r="B14" s="56" t="s">
        <v>116</v>
      </c>
      <c r="C14" s="60">
        <v>7.1999999999999995E-2</v>
      </c>
      <c r="D14" s="60">
        <v>7.1999999999999995E-2</v>
      </c>
      <c r="E14" s="60">
        <v>7.1999999999999995E-2</v>
      </c>
      <c r="F14" s="60">
        <v>7.1999999999999995E-2</v>
      </c>
      <c r="G14" s="60">
        <v>7.1999999999999995E-2</v>
      </c>
      <c r="H14" s="60">
        <v>0.09</v>
      </c>
    </row>
    <row r="16" spans="1:8" ht="15.75" x14ac:dyDescent="0.25">
      <c r="B16" s="59"/>
      <c r="C16" s="58"/>
      <c r="D16" s="58"/>
      <c r="E16" s="58"/>
      <c r="F16" s="58"/>
      <c r="G16" s="58"/>
      <c r="H16" s="58"/>
    </row>
  </sheetData>
  <mergeCells count="6">
    <mergeCell ref="D4:G4"/>
    <mergeCell ref="A2:H3"/>
    <mergeCell ref="H4:H5"/>
    <mergeCell ref="A4:A5"/>
    <mergeCell ref="B4:B5"/>
    <mergeCell ref="C4:C5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Пономарева Алена Юрьевна</dc:creator>
  <cp:lastModifiedBy>Лукашева Лариса Александровна</cp:lastModifiedBy>
  <cp:lastPrinted>2022-10-31T08:30:51Z</cp:lastPrinted>
  <dcterms:created xsi:type="dcterms:W3CDTF">2021-11-15T12:04:53Z</dcterms:created>
  <dcterms:modified xsi:type="dcterms:W3CDTF">2022-10-31T08:31:03Z</dcterms:modified>
</cp:coreProperties>
</file>