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filterPrivacy="1" defaultThemeVersion="124226"/>
  <xr:revisionPtr revIDLastSave="0" documentId="8_{E742BC02-85DB-40B8-81A0-88681B205D73}" xr6:coauthVersionLast="47" xr6:coauthVersionMax="47" xr10:uidLastSave="{00000000-0000-0000-0000-000000000000}"/>
  <bookViews>
    <workbookView xWindow="-120" yWindow="-120" windowWidth="29040" windowHeight="15840" activeTab="8" xr2:uid="{00000000-000D-0000-FFFF-FFFF00000000}"/>
  </bookViews>
  <sheets>
    <sheet name="таблица 2" sheetId="1" r:id="rId1"/>
    <sheet name="таблица 3" sheetId="2" r:id="rId2"/>
    <sheet name="таблица 4" sheetId="3" r:id="rId3"/>
    <sheet name="таблица 5" sheetId="4" r:id="rId4"/>
    <sheet name="таблица 6" sheetId="5" r:id="rId5"/>
    <sheet name="таблица 7" sheetId="6" r:id="rId6"/>
    <sheet name="таблица 8" sheetId="7" r:id="rId7"/>
    <sheet name="ДТ" sheetId="9" r:id="rId8"/>
    <sheet name="ОТ" sheetId="8" r:id="rId9"/>
  </sheets>
  <definedNames>
    <definedName name="_xlnm.Print_Area" localSheetId="7">ДТ!$A$1:$K$29</definedName>
    <definedName name="_xlnm.Print_Area" localSheetId="8">ОТ!$A$1:$L$19</definedName>
    <definedName name="_xlnm.Print_Area" localSheetId="0">'таблица 2'!$A$1:$J$212</definedName>
    <definedName name="_xlnm.Print_Area" localSheetId="2">'таблица 4'!$A$1:$M$132</definedName>
    <definedName name="_xlnm.Print_Area" localSheetId="3">'таблица 5'!$A$1:$G$47</definedName>
    <definedName name="_xlnm.Print_Area" localSheetId="4">'таблица 6'!$A$1:$D$8</definedName>
  </definedNames>
  <calcPr calcId="191029"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3" i="1" l="1"/>
  <c r="J26" i="1"/>
  <c r="F33" i="1" l="1"/>
  <c r="F19" i="1" l="1"/>
  <c r="J130" i="3"/>
  <c r="I127" i="3"/>
  <c r="J127" i="3"/>
  <c r="K127" i="3"/>
  <c r="I128" i="3"/>
  <c r="J128" i="3"/>
  <c r="K128" i="3"/>
  <c r="I129" i="3"/>
  <c r="J129" i="3"/>
  <c r="K129" i="3"/>
  <c r="I130" i="3"/>
  <c r="K130" i="3"/>
  <c r="I131" i="3"/>
  <c r="J131" i="3"/>
  <c r="K131" i="3"/>
  <c r="I132" i="3"/>
  <c r="J132" i="3"/>
  <c r="K132" i="3"/>
  <c r="H127" i="3" l="1"/>
  <c r="F26" i="1"/>
  <c r="O127" i="3" l="1"/>
  <c r="P127" i="3"/>
  <c r="O130" i="3"/>
  <c r="P130" i="3"/>
  <c r="O132" i="3"/>
  <c r="P132" i="3"/>
  <c r="N128" i="3"/>
  <c r="O128" i="3"/>
  <c r="P128" i="3"/>
  <c r="N129" i="3"/>
  <c r="O129" i="3"/>
  <c r="P129" i="3"/>
  <c r="N130" i="3"/>
  <c r="N131" i="3"/>
  <c r="O131" i="3"/>
  <c r="P131" i="3"/>
  <c r="N132" i="3"/>
  <c r="N127" i="3"/>
  <c r="H125" i="3"/>
  <c r="H124" i="3"/>
  <c r="H123" i="3"/>
  <c r="H122" i="3"/>
  <c r="H121" i="3"/>
  <c r="H120" i="3"/>
  <c r="K119" i="3"/>
  <c r="J119" i="3"/>
  <c r="I119" i="3"/>
  <c r="F185" i="1"/>
  <c r="G185" i="1"/>
  <c r="H185" i="1"/>
  <c r="I185" i="1"/>
  <c r="F186" i="1"/>
  <c r="G186" i="1"/>
  <c r="H186" i="1"/>
  <c r="F187" i="1"/>
  <c r="G187" i="1"/>
  <c r="H187" i="1"/>
  <c r="I187" i="1"/>
  <c r="J187" i="1"/>
  <c r="F188" i="1"/>
  <c r="G188" i="1"/>
  <c r="H188" i="1"/>
  <c r="I188" i="1"/>
  <c r="J188" i="1"/>
  <c r="G189" i="1"/>
  <c r="G184" i="1"/>
  <c r="H184" i="1"/>
  <c r="I184" i="1"/>
  <c r="J184" i="1"/>
  <c r="F184" i="1"/>
  <c r="F177" i="1"/>
  <c r="G177" i="1"/>
  <c r="H177" i="1"/>
  <c r="I177" i="1"/>
  <c r="F178" i="1"/>
  <c r="G178" i="1"/>
  <c r="H178" i="1"/>
  <c r="F179" i="1"/>
  <c r="G179" i="1"/>
  <c r="H179" i="1"/>
  <c r="I179" i="1"/>
  <c r="J179" i="1"/>
  <c r="F180" i="1"/>
  <c r="G180" i="1"/>
  <c r="H180" i="1"/>
  <c r="I180" i="1"/>
  <c r="J180" i="1"/>
  <c r="G181" i="1"/>
  <c r="G176" i="1"/>
  <c r="H176" i="1"/>
  <c r="I176" i="1"/>
  <c r="J176" i="1"/>
  <c r="F176" i="1"/>
  <c r="H119" i="3" l="1"/>
  <c r="F119" i="3"/>
  <c r="E119" i="3" s="1"/>
  <c r="F16" i="1" l="1"/>
  <c r="F169" i="1" l="1"/>
  <c r="H207" i="1"/>
  <c r="I207" i="1"/>
  <c r="J207" i="1"/>
  <c r="G207" i="1"/>
  <c r="F206" i="1"/>
  <c r="G206" i="1"/>
  <c r="H206" i="1"/>
  <c r="I206" i="1"/>
  <c r="J206" i="1"/>
  <c r="F207" i="1"/>
  <c r="F208" i="1"/>
  <c r="G208" i="1"/>
  <c r="H208" i="1"/>
  <c r="I208" i="1"/>
  <c r="J208" i="1"/>
  <c r="F209" i="1"/>
  <c r="G209" i="1"/>
  <c r="H209" i="1"/>
  <c r="I209" i="1"/>
  <c r="J209" i="1"/>
  <c r="F210" i="1"/>
  <c r="G210" i="1"/>
  <c r="H210" i="1"/>
  <c r="I210" i="1"/>
  <c r="J210" i="1"/>
  <c r="G205" i="1"/>
  <c r="H205" i="1"/>
  <c r="I205" i="1"/>
  <c r="J205" i="1"/>
  <c r="F205" i="1"/>
  <c r="F161" i="1"/>
  <c r="F53" i="1"/>
  <c r="G53" i="1"/>
  <c r="H53" i="1"/>
  <c r="I53" i="1"/>
  <c r="F54" i="1"/>
  <c r="G54" i="1"/>
  <c r="H54" i="1"/>
  <c r="I54" i="1"/>
  <c r="F55" i="1"/>
  <c r="G55" i="1"/>
  <c r="H55" i="1"/>
  <c r="I55" i="1"/>
  <c r="J55" i="1"/>
  <c r="F56" i="1"/>
  <c r="G56" i="1"/>
  <c r="H56" i="1"/>
  <c r="I56" i="1"/>
  <c r="J56" i="1"/>
  <c r="G52" i="1"/>
  <c r="H52" i="1"/>
  <c r="I52" i="1"/>
  <c r="J52" i="1"/>
  <c r="F52" i="1"/>
  <c r="J36" i="1"/>
  <c r="F30" i="1"/>
  <c r="J54" i="1" l="1"/>
  <c r="H132" i="3"/>
  <c r="H130" i="3"/>
  <c r="K126" i="3"/>
  <c r="P126" i="3" s="1"/>
  <c r="H117" i="3"/>
  <c r="H116" i="3"/>
  <c r="H115" i="3"/>
  <c r="H114" i="3"/>
  <c r="H113" i="3"/>
  <c r="H112" i="3"/>
  <c r="K111" i="3"/>
  <c r="J111" i="3"/>
  <c r="I111" i="3"/>
  <c r="H110" i="3"/>
  <c r="H109" i="3"/>
  <c r="H108" i="3"/>
  <c r="H107" i="3"/>
  <c r="H106" i="3"/>
  <c r="H105" i="3"/>
  <c r="K104" i="3"/>
  <c r="J104" i="3"/>
  <c r="I104" i="3"/>
  <c r="H103" i="3"/>
  <c r="H102" i="3"/>
  <c r="H101" i="3"/>
  <c r="H100" i="3"/>
  <c r="H99" i="3"/>
  <c r="H98" i="3"/>
  <c r="K97" i="3"/>
  <c r="J97" i="3"/>
  <c r="I97" i="3"/>
  <c r="H96" i="3"/>
  <c r="H95" i="3"/>
  <c r="H94" i="3"/>
  <c r="H93" i="3"/>
  <c r="H92" i="3"/>
  <c r="H91" i="3"/>
  <c r="K90" i="3"/>
  <c r="J90" i="3"/>
  <c r="I90" i="3"/>
  <c r="H89" i="3"/>
  <c r="H88" i="3"/>
  <c r="H87" i="3"/>
  <c r="H86" i="3"/>
  <c r="H85" i="3"/>
  <c r="H84" i="3"/>
  <c r="K83" i="3"/>
  <c r="J83" i="3"/>
  <c r="I83" i="3"/>
  <c r="H82" i="3"/>
  <c r="H81" i="3"/>
  <c r="H80" i="3"/>
  <c r="H79" i="3"/>
  <c r="H78" i="3"/>
  <c r="H77" i="3"/>
  <c r="K76" i="3"/>
  <c r="J76" i="3"/>
  <c r="I76" i="3"/>
  <c r="F76" i="3" s="1"/>
  <c r="H75" i="3"/>
  <c r="H74" i="3"/>
  <c r="H73" i="3"/>
  <c r="H72" i="3"/>
  <c r="H71" i="3"/>
  <c r="H70" i="3"/>
  <c r="K69" i="3"/>
  <c r="J69" i="3"/>
  <c r="I69" i="3"/>
  <c r="H68" i="3"/>
  <c r="H67" i="3"/>
  <c r="H66" i="3"/>
  <c r="H65" i="3"/>
  <c r="H64" i="3"/>
  <c r="H63" i="3"/>
  <c r="K62" i="3"/>
  <c r="J62" i="3"/>
  <c r="I62" i="3"/>
  <c r="H61" i="3"/>
  <c r="H60" i="3"/>
  <c r="H59" i="3"/>
  <c r="H58" i="3"/>
  <c r="H57" i="3"/>
  <c r="H56" i="3"/>
  <c r="K55" i="3"/>
  <c r="J55" i="3"/>
  <c r="I55" i="3"/>
  <c r="H54" i="3"/>
  <c r="H53" i="3"/>
  <c r="H52" i="3"/>
  <c r="H51" i="3"/>
  <c r="H50" i="3"/>
  <c r="H49" i="3"/>
  <c r="K48" i="3"/>
  <c r="J48" i="3"/>
  <c r="I48" i="3"/>
  <c r="H47" i="3"/>
  <c r="H46" i="3"/>
  <c r="H45" i="3"/>
  <c r="H44" i="3"/>
  <c r="H43" i="3"/>
  <c r="H42" i="3"/>
  <c r="K41" i="3"/>
  <c r="J41" i="3"/>
  <c r="I41" i="3"/>
  <c r="H40" i="3"/>
  <c r="H39" i="3"/>
  <c r="H38" i="3"/>
  <c r="H37" i="3"/>
  <c r="H36" i="3"/>
  <c r="H35" i="3"/>
  <c r="K34" i="3"/>
  <c r="J34" i="3"/>
  <c r="I34" i="3"/>
  <c r="H33" i="3"/>
  <c r="H32" i="3"/>
  <c r="H31" i="3"/>
  <c r="I27" i="3"/>
  <c r="H30" i="3"/>
  <c r="H29" i="3"/>
  <c r="H28" i="3"/>
  <c r="K27" i="3"/>
  <c r="J27" i="3"/>
  <c r="H26" i="3"/>
  <c r="H25" i="3"/>
  <c r="H24" i="3"/>
  <c r="H23" i="3"/>
  <c r="H22" i="3"/>
  <c r="H21" i="3"/>
  <c r="K20" i="3"/>
  <c r="J20" i="3"/>
  <c r="I20" i="3"/>
  <c r="H19" i="3"/>
  <c r="H18" i="3"/>
  <c r="H17" i="3"/>
  <c r="H16" i="3"/>
  <c r="H15" i="3"/>
  <c r="H14" i="3"/>
  <c r="K13" i="3"/>
  <c r="J13" i="3"/>
  <c r="I13" i="3"/>
  <c r="F13" i="3" l="1"/>
  <c r="F27" i="3"/>
  <c r="F83" i="3"/>
  <c r="F97" i="3"/>
  <c r="F69" i="3"/>
  <c r="F48" i="3"/>
  <c r="H20" i="3"/>
  <c r="H13" i="3"/>
  <c r="H90" i="3"/>
  <c r="H55" i="3"/>
  <c r="E55" i="3" s="1"/>
  <c r="F62" i="3"/>
  <c r="F41" i="3"/>
  <c r="H48" i="3"/>
  <c r="E48" i="3" s="1"/>
  <c r="F55" i="3"/>
  <c r="H62" i="3"/>
  <c r="H83" i="3"/>
  <c r="F90" i="3"/>
  <c r="H97" i="3"/>
  <c r="H111" i="3"/>
  <c r="H41" i="3"/>
  <c r="E41" i="3" s="1"/>
  <c r="H69" i="3"/>
  <c r="H104" i="3"/>
  <c r="F111" i="3"/>
  <c r="H128" i="3"/>
  <c r="H76" i="3"/>
  <c r="F104" i="3"/>
  <c r="J126" i="3"/>
  <c r="O126" i="3" s="1"/>
  <c r="H131" i="3"/>
  <c r="H27" i="3"/>
  <c r="E27" i="3" s="1"/>
  <c r="H34" i="3"/>
  <c r="H129" i="3"/>
  <c r="I126" i="3" l="1"/>
  <c r="N126" i="3" s="1"/>
  <c r="H126" i="3"/>
  <c r="E210" i="1" l="1"/>
  <c r="J165" i="1"/>
  <c r="H165" i="1"/>
  <c r="H204" i="1"/>
  <c r="G204" i="1"/>
  <c r="E208" i="1"/>
  <c r="J204" i="1"/>
  <c r="E206" i="1"/>
  <c r="J161" i="1"/>
  <c r="F204" i="1"/>
  <c r="J203" i="1"/>
  <c r="I203" i="1"/>
  <c r="H203" i="1"/>
  <c r="G203" i="1"/>
  <c r="F203" i="1"/>
  <c r="J202" i="1"/>
  <c r="I202" i="1"/>
  <c r="H202" i="1"/>
  <c r="G202" i="1"/>
  <c r="F202" i="1"/>
  <c r="J201" i="1"/>
  <c r="I201" i="1"/>
  <c r="H201" i="1"/>
  <c r="G201" i="1"/>
  <c r="F201" i="1"/>
  <c r="I200" i="1"/>
  <c r="H200" i="1"/>
  <c r="G200" i="1"/>
  <c r="J199" i="1"/>
  <c r="I199" i="1"/>
  <c r="H199" i="1"/>
  <c r="G199" i="1"/>
  <c r="F199" i="1"/>
  <c r="J198" i="1"/>
  <c r="I198" i="1"/>
  <c r="H198" i="1"/>
  <c r="G198" i="1"/>
  <c r="F198" i="1"/>
  <c r="H197" i="1"/>
  <c r="I196" i="1"/>
  <c r="H196" i="1"/>
  <c r="G196" i="1"/>
  <c r="F196" i="1"/>
  <c r="J195" i="1"/>
  <c r="I195" i="1"/>
  <c r="H195" i="1"/>
  <c r="G195" i="1"/>
  <c r="F195" i="1"/>
  <c r="J194" i="1"/>
  <c r="I194" i="1"/>
  <c r="H194" i="1"/>
  <c r="G194" i="1"/>
  <c r="F194" i="1"/>
  <c r="J193" i="1"/>
  <c r="I193" i="1"/>
  <c r="H193" i="1"/>
  <c r="G193" i="1"/>
  <c r="F193" i="1"/>
  <c r="J192" i="1"/>
  <c r="I192" i="1"/>
  <c r="H192" i="1"/>
  <c r="G192" i="1"/>
  <c r="F192" i="1"/>
  <c r="J191" i="1"/>
  <c r="I191" i="1"/>
  <c r="H191" i="1"/>
  <c r="G191" i="1"/>
  <c r="F191" i="1"/>
  <c r="J174" i="1"/>
  <c r="I174" i="1"/>
  <c r="H174" i="1"/>
  <c r="G174" i="1"/>
  <c r="J173" i="1"/>
  <c r="I173" i="1"/>
  <c r="H173" i="1"/>
  <c r="G173" i="1"/>
  <c r="F173" i="1"/>
  <c r="J172" i="1"/>
  <c r="I172" i="1"/>
  <c r="H172" i="1"/>
  <c r="G172" i="1"/>
  <c r="F172" i="1"/>
  <c r="J171" i="1"/>
  <c r="I171" i="1"/>
  <c r="H171" i="1"/>
  <c r="G171" i="1"/>
  <c r="F171" i="1"/>
  <c r="J170" i="1"/>
  <c r="I170" i="1"/>
  <c r="H170" i="1"/>
  <c r="G170" i="1"/>
  <c r="F170" i="1"/>
  <c r="J169" i="1"/>
  <c r="J168" i="1" s="1"/>
  <c r="I169" i="1"/>
  <c r="H169" i="1"/>
  <c r="G169" i="1"/>
  <c r="E159" i="1"/>
  <c r="E158" i="1"/>
  <c r="E157" i="1"/>
  <c r="E156" i="1"/>
  <c r="E155" i="1"/>
  <c r="E154" i="1"/>
  <c r="J153" i="1"/>
  <c r="I153" i="1"/>
  <c r="H153" i="1"/>
  <c r="G153" i="1"/>
  <c r="F153" i="1"/>
  <c r="E137" i="1"/>
  <c r="E136" i="1"/>
  <c r="E135" i="1"/>
  <c r="J134" i="1"/>
  <c r="J200" i="1" s="1"/>
  <c r="E133" i="1"/>
  <c r="E132" i="1"/>
  <c r="I131" i="1"/>
  <c r="H131" i="1"/>
  <c r="G131" i="1"/>
  <c r="F131" i="1"/>
  <c r="E130" i="1"/>
  <c r="E129" i="1"/>
  <c r="E128" i="1"/>
  <c r="E127" i="1"/>
  <c r="E126" i="1"/>
  <c r="E125" i="1"/>
  <c r="J124" i="1"/>
  <c r="I124" i="1"/>
  <c r="H124" i="1"/>
  <c r="G124" i="1"/>
  <c r="F124" i="1"/>
  <c r="I144" i="1"/>
  <c r="H144" i="1"/>
  <c r="G144" i="1"/>
  <c r="F144" i="1"/>
  <c r="I165" i="1"/>
  <c r="G165" i="1"/>
  <c r="H163" i="1"/>
  <c r="G163" i="1"/>
  <c r="F163" i="1"/>
  <c r="J140" i="1"/>
  <c r="H162" i="1"/>
  <c r="G162" i="1"/>
  <c r="F162" i="1"/>
  <c r="H161" i="1"/>
  <c r="G161" i="1"/>
  <c r="I115" i="1"/>
  <c r="H115" i="1"/>
  <c r="G115" i="1"/>
  <c r="F115" i="1"/>
  <c r="J114" i="1"/>
  <c r="I114" i="1"/>
  <c r="H114" i="1"/>
  <c r="G114" i="1"/>
  <c r="F114" i="1"/>
  <c r="J113" i="1"/>
  <c r="I113" i="1"/>
  <c r="H113" i="1"/>
  <c r="G113" i="1"/>
  <c r="F113" i="1"/>
  <c r="J112" i="1"/>
  <c r="I112" i="1"/>
  <c r="H112" i="1"/>
  <c r="G112" i="1"/>
  <c r="F112" i="1"/>
  <c r="J111" i="1"/>
  <c r="I111" i="1"/>
  <c r="H111" i="1"/>
  <c r="G111" i="1"/>
  <c r="F111" i="1"/>
  <c r="J110" i="1"/>
  <c r="I110" i="1"/>
  <c r="H110" i="1"/>
  <c r="G110" i="1"/>
  <c r="G109" i="1" s="1"/>
  <c r="F110" i="1"/>
  <c r="F109" i="1" s="1"/>
  <c r="J108" i="1"/>
  <c r="E107" i="1"/>
  <c r="E106" i="1"/>
  <c r="E105" i="1"/>
  <c r="E104" i="1"/>
  <c r="E103" i="1"/>
  <c r="I102" i="1"/>
  <c r="H102" i="1"/>
  <c r="G102" i="1"/>
  <c r="F102" i="1"/>
  <c r="J101" i="1"/>
  <c r="E101" i="1" s="1"/>
  <c r="E100" i="1"/>
  <c r="E99" i="1"/>
  <c r="E98" i="1"/>
  <c r="E97" i="1"/>
  <c r="E96" i="1"/>
  <c r="J95" i="1"/>
  <c r="I95" i="1"/>
  <c r="H95" i="1"/>
  <c r="G95" i="1"/>
  <c r="F95" i="1"/>
  <c r="E94" i="1"/>
  <c r="E93" i="1"/>
  <c r="E92" i="1"/>
  <c r="E91" i="1"/>
  <c r="E90" i="1"/>
  <c r="E89" i="1"/>
  <c r="J88" i="1"/>
  <c r="I88" i="1"/>
  <c r="H88" i="1"/>
  <c r="G88" i="1"/>
  <c r="F88" i="1"/>
  <c r="J86" i="1"/>
  <c r="I86" i="1"/>
  <c r="H86" i="1"/>
  <c r="G86" i="1"/>
  <c r="J85" i="1"/>
  <c r="I85" i="1"/>
  <c r="H85" i="1"/>
  <c r="G85" i="1"/>
  <c r="F85" i="1"/>
  <c r="J84" i="1"/>
  <c r="I84" i="1"/>
  <c r="H84" i="1"/>
  <c r="G84" i="1"/>
  <c r="F84" i="1"/>
  <c r="H83" i="1"/>
  <c r="G83" i="1"/>
  <c r="F83" i="1"/>
  <c r="I82" i="1"/>
  <c r="J82" i="1" s="1"/>
  <c r="H82" i="1"/>
  <c r="G82" i="1"/>
  <c r="F82" i="1"/>
  <c r="J81" i="1"/>
  <c r="I81" i="1"/>
  <c r="H81" i="1"/>
  <c r="G81" i="1"/>
  <c r="G80" i="1" s="1"/>
  <c r="F81" i="1"/>
  <c r="E79" i="1"/>
  <c r="E78" i="1"/>
  <c r="E77" i="1"/>
  <c r="E76" i="1"/>
  <c r="J75" i="1"/>
  <c r="E74" i="1"/>
  <c r="I73" i="1"/>
  <c r="H73" i="1"/>
  <c r="G73" i="1"/>
  <c r="F73" i="1"/>
  <c r="E72" i="1"/>
  <c r="E71" i="1"/>
  <c r="E70" i="1"/>
  <c r="E69" i="1"/>
  <c r="E68" i="1"/>
  <c r="E67" i="1"/>
  <c r="J66" i="1"/>
  <c r="I66" i="1"/>
  <c r="H66" i="1"/>
  <c r="G66" i="1"/>
  <c r="F66" i="1"/>
  <c r="F65" i="1"/>
  <c r="E64" i="1"/>
  <c r="E63" i="1"/>
  <c r="I62" i="1"/>
  <c r="E61" i="1"/>
  <c r="E60" i="1"/>
  <c r="H59" i="1"/>
  <c r="G59" i="1"/>
  <c r="J50" i="1"/>
  <c r="I50" i="1"/>
  <c r="H50" i="1"/>
  <c r="E49" i="1"/>
  <c r="E48" i="1"/>
  <c r="E47" i="1"/>
  <c r="E46" i="1"/>
  <c r="E45" i="1"/>
  <c r="H44" i="1"/>
  <c r="F44" i="1"/>
  <c r="J43" i="1"/>
  <c r="J181" i="1" s="1"/>
  <c r="E43" i="1"/>
  <c r="E42" i="1"/>
  <c r="E41" i="1"/>
  <c r="E40" i="1"/>
  <c r="E39" i="1"/>
  <c r="E38" i="1"/>
  <c r="J37" i="1"/>
  <c r="I37" i="1"/>
  <c r="H37" i="1"/>
  <c r="G37" i="1"/>
  <c r="F37" i="1"/>
  <c r="E36" i="1"/>
  <c r="I30" i="1"/>
  <c r="E29" i="1"/>
  <c r="E28" i="1"/>
  <c r="E27" i="1"/>
  <c r="E26" i="1"/>
  <c r="J25" i="1"/>
  <c r="J177" i="1" s="1"/>
  <c r="E24" i="1"/>
  <c r="I23" i="1"/>
  <c r="H23" i="1"/>
  <c r="G23" i="1"/>
  <c r="F23" i="1"/>
  <c r="E22" i="1"/>
  <c r="E21" i="1"/>
  <c r="E20" i="1"/>
  <c r="E19" i="1"/>
  <c r="E18" i="1"/>
  <c r="E17" i="1"/>
  <c r="J16" i="1"/>
  <c r="I16" i="1"/>
  <c r="H16" i="1"/>
  <c r="G16" i="1"/>
  <c r="F15" i="1"/>
  <c r="E14" i="1"/>
  <c r="E13" i="1"/>
  <c r="E12" i="1"/>
  <c r="E11" i="1"/>
  <c r="E10" i="1"/>
  <c r="J9" i="1"/>
  <c r="I9" i="1"/>
  <c r="H9" i="1"/>
  <c r="G9" i="1"/>
  <c r="H189" i="1" l="1"/>
  <c r="H181" i="1"/>
  <c r="J189" i="1"/>
  <c r="F189" i="1"/>
  <c r="F181" i="1"/>
  <c r="H109" i="1"/>
  <c r="E113" i="1"/>
  <c r="E170" i="1"/>
  <c r="G197" i="1"/>
  <c r="I181" i="1"/>
  <c r="I189" i="1"/>
  <c r="I178" i="1"/>
  <c r="I186" i="1"/>
  <c r="J185" i="1"/>
  <c r="E15" i="1"/>
  <c r="F57" i="1"/>
  <c r="F183" i="1"/>
  <c r="F166" i="1"/>
  <c r="E114" i="1"/>
  <c r="E192" i="1"/>
  <c r="G190" i="1"/>
  <c r="J196" i="1"/>
  <c r="J190" i="1" s="1"/>
  <c r="E209" i="1"/>
  <c r="H57" i="1"/>
  <c r="H166" i="1"/>
  <c r="H80" i="1"/>
  <c r="E95" i="1"/>
  <c r="E112" i="1"/>
  <c r="H190" i="1"/>
  <c r="I190" i="1"/>
  <c r="G44" i="1"/>
  <c r="G166" i="1"/>
  <c r="G57" i="1"/>
  <c r="I57" i="1"/>
  <c r="I166" i="1"/>
  <c r="J62" i="1"/>
  <c r="E111" i="1"/>
  <c r="J166" i="1"/>
  <c r="J57" i="1"/>
  <c r="F86" i="1"/>
  <c r="F80" i="1" s="1"/>
  <c r="E110" i="1"/>
  <c r="F143" i="1"/>
  <c r="F150" i="1" s="1"/>
  <c r="F165" i="1"/>
  <c r="E165" i="1" s="1"/>
  <c r="G168" i="1"/>
  <c r="I168" i="1"/>
  <c r="E25" i="1"/>
  <c r="E23" i="1" s="1"/>
  <c r="J53" i="1"/>
  <c r="J162" i="1"/>
  <c r="E115" i="1"/>
  <c r="H168" i="1"/>
  <c r="E207" i="1"/>
  <c r="E16" i="1"/>
  <c r="E53" i="1"/>
  <c r="F141" i="1"/>
  <c r="F148" i="1" s="1"/>
  <c r="E171" i="1"/>
  <c r="E193" i="1"/>
  <c r="E201" i="1"/>
  <c r="E205" i="1"/>
  <c r="E88" i="1"/>
  <c r="I109" i="1"/>
  <c r="J131" i="1"/>
  <c r="I143" i="1"/>
  <c r="I150" i="1" s="1"/>
  <c r="E169" i="1"/>
  <c r="E191" i="1"/>
  <c r="E200" i="1"/>
  <c r="E35" i="1"/>
  <c r="E55" i="1"/>
  <c r="E86" i="1"/>
  <c r="E184" i="1"/>
  <c r="I183" i="1"/>
  <c r="E188" i="1"/>
  <c r="F190" i="1"/>
  <c r="E199" i="1"/>
  <c r="G30" i="1"/>
  <c r="E33" i="1"/>
  <c r="J30" i="1"/>
  <c r="F139" i="1"/>
  <c r="F146" i="1" s="1"/>
  <c r="E173" i="1"/>
  <c r="E187" i="1"/>
  <c r="E195" i="1"/>
  <c r="E198" i="1"/>
  <c r="E203" i="1"/>
  <c r="J23" i="1"/>
  <c r="E32" i="1"/>
  <c r="I44" i="1"/>
  <c r="E81" i="1"/>
  <c r="E84" i="1"/>
  <c r="E134" i="1"/>
  <c r="E131" i="1" s="1"/>
  <c r="F140" i="1"/>
  <c r="F147" i="1" s="1"/>
  <c r="E153" i="1"/>
  <c r="E172" i="1"/>
  <c r="E194" i="1"/>
  <c r="E202" i="1"/>
  <c r="H30" i="1"/>
  <c r="I51" i="1"/>
  <c r="E9" i="1"/>
  <c r="J44" i="1"/>
  <c r="E31" i="1"/>
  <c r="E85" i="1"/>
  <c r="E108" i="1"/>
  <c r="E102" i="1" s="1"/>
  <c r="J102" i="1"/>
  <c r="E124" i="1"/>
  <c r="I151" i="1"/>
  <c r="E52" i="1"/>
  <c r="E54" i="1"/>
  <c r="J143" i="1"/>
  <c r="J150" i="1" s="1"/>
  <c r="E122" i="1"/>
  <c r="H183" i="1"/>
  <c r="E66" i="1"/>
  <c r="E185" i="1"/>
  <c r="F174" i="1"/>
  <c r="F9" i="1"/>
  <c r="J139" i="1"/>
  <c r="E62" i="1"/>
  <c r="E37" i="1"/>
  <c r="E75" i="1"/>
  <c r="E73" i="1" s="1"/>
  <c r="J73" i="1"/>
  <c r="J147" i="1"/>
  <c r="J59" i="1"/>
  <c r="E82" i="1"/>
  <c r="J115" i="1"/>
  <c r="J109" i="1" s="1"/>
  <c r="J144" i="1"/>
  <c r="E144" i="1" s="1"/>
  <c r="E123" i="1"/>
  <c r="E34" i="1"/>
  <c r="E56" i="1"/>
  <c r="E50" i="1"/>
  <c r="E44" i="1" s="1"/>
  <c r="F59" i="1"/>
  <c r="E65" i="1"/>
  <c r="I83" i="1"/>
  <c r="E180" i="1"/>
  <c r="F197" i="1"/>
  <c r="G139" i="1"/>
  <c r="G146" i="1" s="1"/>
  <c r="G140" i="1"/>
  <c r="G147" i="1" s="1"/>
  <c r="G141" i="1"/>
  <c r="G148" i="1" s="1"/>
  <c r="G143" i="1"/>
  <c r="G150" i="1" s="1"/>
  <c r="I204" i="1"/>
  <c r="I59" i="1"/>
  <c r="I161" i="1"/>
  <c r="I162" i="1"/>
  <c r="H139" i="1"/>
  <c r="H140" i="1"/>
  <c r="H147" i="1" s="1"/>
  <c r="H141" i="1"/>
  <c r="H148" i="1" s="1"/>
  <c r="H143" i="1"/>
  <c r="H150" i="1" s="1"/>
  <c r="E59" i="1" l="1"/>
  <c r="J186" i="1"/>
  <c r="J178" i="1"/>
  <c r="E204" i="1"/>
  <c r="E109" i="1"/>
  <c r="J163" i="1"/>
  <c r="J83" i="1"/>
  <c r="J80" i="1" s="1"/>
  <c r="E196" i="1"/>
  <c r="E190" i="1" s="1"/>
  <c r="E197" i="1"/>
  <c r="E177" i="1"/>
  <c r="E166" i="1"/>
  <c r="I163" i="1"/>
  <c r="H175" i="1"/>
  <c r="H164" i="1"/>
  <c r="E150" i="1"/>
  <c r="E119" i="1"/>
  <c r="E162" i="1"/>
  <c r="I140" i="1"/>
  <c r="G183" i="1"/>
  <c r="I80" i="1"/>
  <c r="F164" i="1"/>
  <c r="F168" i="1"/>
  <c r="E174" i="1"/>
  <c r="E168" i="1" s="1"/>
  <c r="E186" i="1"/>
  <c r="E30" i="1"/>
  <c r="E118" i="1"/>
  <c r="I139" i="1"/>
  <c r="G151" i="1"/>
  <c r="G51" i="1"/>
  <c r="H146" i="1"/>
  <c r="G164" i="1"/>
  <c r="E189" i="1"/>
  <c r="J183" i="1"/>
  <c r="E143" i="1"/>
  <c r="E181" i="1"/>
  <c r="J151" i="1"/>
  <c r="J51" i="1"/>
  <c r="J164" i="1"/>
  <c r="F151" i="1"/>
  <c r="F51" i="1"/>
  <c r="E57" i="1"/>
  <c r="E51" i="1" s="1"/>
  <c r="J146" i="1"/>
  <c r="I164" i="1"/>
  <c r="F175" i="1"/>
  <c r="E176" i="1"/>
  <c r="H151" i="1"/>
  <c r="H51" i="1"/>
  <c r="E83" i="1" l="1"/>
  <c r="E80" i="1" s="1"/>
  <c r="E151" i="1"/>
  <c r="I117" i="1"/>
  <c r="G175" i="1"/>
  <c r="E183" i="1"/>
  <c r="I147" i="1"/>
  <c r="E147" i="1" s="1"/>
  <c r="E140" i="1"/>
  <c r="I175" i="1"/>
  <c r="J141" i="1"/>
  <c r="J117" i="1"/>
  <c r="E178" i="1"/>
  <c r="G160" i="1"/>
  <c r="G142" i="1"/>
  <c r="G117" i="1"/>
  <c r="E121" i="1"/>
  <c r="F142" i="1"/>
  <c r="F117" i="1"/>
  <c r="H160" i="1"/>
  <c r="H142" i="1"/>
  <c r="H117" i="1"/>
  <c r="J175" i="1"/>
  <c r="I146" i="1"/>
  <c r="E146" i="1" s="1"/>
  <c r="E179" i="1"/>
  <c r="I142" i="1"/>
  <c r="I149" i="1" s="1"/>
  <c r="E139" i="1"/>
  <c r="E161" i="1"/>
  <c r="J142" i="1"/>
  <c r="J149" i="1" s="1"/>
  <c r="E120" i="1"/>
  <c r="I141" i="1"/>
  <c r="E117" i="1" l="1"/>
  <c r="E175" i="1"/>
  <c r="F138" i="1"/>
  <c r="E142" i="1"/>
  <c r="F149" i="1"/>
  <c r="F160" i="1"/>
  <c r="E164" i="1"/>
  <c r="J160" i="1"/>
  <c r="I148" i="1"/>
  <c r="E141" i="1"/>
  <c r="H149" i="1"/>
  <c r="H145" i="1" s="1"/>
  <c r="H138" i="1"/>
  <c r="J148" i="1"/>
  <c r="J145" i="1" s="1"/>
  <c r="J138" i="1"/>
  <c r="E163" i="1"/>
  <c r="I160" i="1"/>
  <c r="I138" i="1"/>
  <c r="G149" i="1"/>
  <c r="G145" i="1" s="1"/>
  <c r="G138" i="1"/>
  <c r="E138" i="1" l="1"/>
  <c r="E160" i="1"/>
  <c r="E149" i="1"/>
  <c r="F145" i="1"/>
  <c r="E148" i="1"/>
  <c r="I145" i="1"/>
  <c r="E145" i="1" l="1"/>
</calcChain>
</file>

<file path=xl/sharedStrings.xml><?xml version="1.0" encoding="utf-8"?>
<sst xmlns="http://schemas.openxmlformats.org/spreadsheetml/2006/main" count="851" uniqueCount="319">
  <si>
    <t>Таблица 2</t>
  </si>
  <si>
    <t>Распределение финансовых ресурсов муниципальной программы</t>
  </si>
  <si>
    <t>№ структурного элемента (основного мероприятия)</t>
  </si>
  <si>
    <t>Структурный элемент (основное мероприятие) муниципальной программы</t>
  </si>
  <si>
    <t xml:space="preserve"> Ответственный исполнитель/соисполнитель</t>
  </si>
  <si>
    <t>Источники финансирования</t>
  </si>
  <si>
    <t>Финасовые затраты на реализацию (тыс.рублей)</t>
  </si>
  <si>
    <t>всего</t>
  </si>
  <si>
    <t>2023 г.</t>
  </si>
  <si>
    <t>2024 г.</t>
  </si>
  <si>
    <t>2025 г.</t>
  </si>
  <si>
    <t>2026 г.</t>
  </si>
  <si>
    <t>2027-2030 гг.</t>
  </si>
  <si>
    <t>1</t>
  </si>
  <si>
    <t>Подпрограмма I "Создание условий для обеспечения качественными коммунальными услугами"</t>
  </si>
  <si>
    <t xml:space="preserve"> 1.1.</t>
  </si>
  <si>
    <t>департамент строительства и жилищно-коммунального комплекса Нефтеюганского района</t>
  </si>
  <si>
    <t>федеральный бюджет</t>
  </si>
  <si>
    <t>бюджет автономного округа</t>
  </si>
  <si>
    <t>местный бюджет</t>
  </si>
  <si>
    <t>средства по Соглашениям по передаче полномочий*</t>
  </si>
  <si>
    <t>средства поселений**</t>
  </si>
  <si>
    <t>иные источники</t>
  </si>
  <si>
    <t>1.2.</t>
  </si>
  <si>
    <t>1.3.</t>
  </si>
  <si>
    <t xml:space="preserve"> 1.4.</t>
  </si>
  <si>
    <t>1.5.</t>
  </si>
  <si>
    <t>1.6.</t>
  </si>
  <si>
    <t>Итого по подпрограмме I</t>
  </si>
  <si>
    <t>Подпрограмма II "Капитальный ремонт многоквартирных домов"</t>
  </si>
  <si>
    <t>2.1.</t>
  </si>
  <si>
    <t>2.2.</t>
  </si>
  <si>
    <t>2.3.</t>
  </si>
  <si>
    <t>Итого по подпрограмме II</t>
  </si>
  <si>
    <t>Подпрограмма  III "Энергосбережение и повышение энергоэффективности"</t>
  </si>
  <si>
    <t>3.1.</t>
  </si>
  <si>
    <t>3.2.</t>
  </si>
  <si>
    <t>3.3.</t>
  </si>
  <si>
    <t>Итого по подпрограмме III</t>
  </si>
  <si>
    <t>Подпрограмма  IV "Формирование современной городской среды"</t>
  </si>
  <si>
    <t>4.1.</t>
  </si>
  <si>
    <t>4.2.</t>
  </si>
  <si>
    <t>4.3.</t>
  </si>
  <si>
    <t>Итого по подпрограмме IV</t>
  </si>
  <si>
    <t>Всего по муниципальной программе</t>
  </si>
  <si>
    <t>в том числе:</t>
  </si>
  <si>
    <t>Проектная часть</t>
  </si>
  <si>
    <t>Процессная часть</t>
  </si>
  <si>
    <t>инвестиции в объекты муниципальной собственности</t>
  </si>
  <si>
    <t>прочие расходы</t>
  </si>
  <si>
    <t xml:space="preserve">Ответственный исполнитель - департамент строительства и жилищно-коммунального комплекса Нефтеюганского района </t>
  </si>
  <si>
    <t xml:space="preserve"> </t>
  </si>
  <si>
    <t>*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(далее - средства по Соглашениям по передаче полномочий)  -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 Данные средства суммируются по строке «Всего».</t>
  </si>
  <si>
    <t xml:space="preserve">** средства поселений - отражаются средства бюджетов городского и сельских поселений, предусмотренные в муниципальных программах городского и сельских поселений на участие в государственных и муниципальных программах. Данные средства указаны справочно и не суммируются по строке «Всего». </t>
  </si>
  <si>
    <t>Таблица 3</t>
  </si>
  <si>
    <t>Перечень структурных элементов (основных мероприятий) муниципальной программы</t>
  </si>
  <si>
    <t>Наименование структурного элемента (основного мероприятия)</t>
  </si>
  <si>
    <t>Направления расходов структурного элемента (основного мероприятия)</t>
  </si>
  <si>
    <t>Наименование порядка, номер приложения (при наличии) либо реквизиты нормативно правового акта утвержденного Порядка</t>
  </si>
  <si>
    <t>Цель 1.Повышение надежности и качества предоставления жилищно-коммунальных услуг</t>
  </si>
  <si>
    <t>Задача 1. Повышение эффективности, качества и надежности поставки коммунальных ресурсов.</t>
  </si>
  <si>
    <t>Подпрограмма I. Создание условий для обеспечения качественными коммунальными услугами</t>
  </si>
  <si>
    <t>Региональный проект "Чистая вода"</t>
  </si>
  <si>
    <t>Строительство и реконструкция (модернизация) объектов питьевого водоснабжения и водоподготовки</t>
  </si>
  <si>
    <t xml:space="preserve"> -</t>
  </si>
  <si>
    <t>Обеспечение надежности и качества предоставления жилищно-коммунальных услуг населению</t>
  </si>
  <si>
    <t xml:space="preserve">Исполнение полномочий и функций департамента строительства и жилищно-коммунального комплекса Нефтеюганского района и подведомственного ему учреждения </t>
  </si>
  <si>
    <t>1.4.</t>
  </si>
  <si>
    <t>Субсидия на приобретение топлива для обеспечение неснижаемого нормативного запаса топлива на источниках тепловой энергии, расположенных на территории Нефтеюганского района</t>
  </si>
  <si>
    <t>Реализация осуществляется в соответствии с постановлением администрации Нефтеюганского района от 17.08.2020 №1194-па-нпа «Об утверждении порядка  предоставление субсидии из бюджета Нефтеюганского района юридическим лицам (за исключением субсидий государственным (муниципальным) учреждениям), индивидуальным предпринимателям, физическим лицам в целях финансового обеспечения затрат на приобретение топлива для обеспечения неснижаемого нормативного запаса топлива на источниках тепловой энергии, расположенных на территории Нефтеюганского района».</t>
  </si>
  <si>
    <t>Субсидия на возмещение недополученных доходов и (или) возмещение затрат в связи с оказанием услуги по теплоснабжению на территории Нефтеюганского района</t>
  </si>
  <si>
    <t>Реализация осуществляется в соответствии с постановлением администрации Нефтеюганского района от 11.05.2017 №747-па-нпа «Об утверждении Порядка предоставления субсидий в связи с оказанием услуг в сфере жилищно-коммунального комплекса на территории Нефтеюганского района».</t>
  </si>
  <si>
    <t>Задача 2. Повышение эффективности содержания общего имущества многоквартирных домов</t>
  </si>
  <si>
    <t>Подпрограмма II. Капитальный ремонт многоквартирных домов</t>
  </si>
  <si>
    <t>Проведение работ капитального характера</t>
  </si>
  <si>
    <t>Реализация осуществляется в соответствии с поставновление администрации Нефтеюганского района от 01.02.2022 №98-па-нпа " Об утверждении порядка предоставления субсидии на долевое финансовое обеспечение обеспечение проведения капитального ремонта общего имущества в многоквартирных домах, расположенных на территории Нефтеюганского района"</t>
  </si>
  <si>
    <t>Проведение ремонта муниципального имущества</t>
  </si>
  <si>
    <t xml:space="preserve">Проведение мероприятий по проведению дезинсекции и дератизации </t>
  </si>
  <si>
    <t>Цель 2.Повышение эффективности использования энергетических ресурсов</t>
  </si>
  <si>
    <t>Задача 3. Развитие энергосбережения и повышение энергоэффективности</t>
  </si>
  <si>
    <t>Подпрограмма III. Энергосбережение и повышение энергоэффективности</t>
  </si>
  <si>
    <t>Проведение работ капитального характера, с использованием  бережливых технологий в целях снижения затрат и повышения эффективности деятельности 
на потенциально коррупционноемких направлениях деятельности.</t>
  </si>
  <si>
    <t>Проведение конкурсов, по бережливому отношению к энергоресурсам среди общеобразовательных организаций</t>
  </si>
  <si>
    <t>Проведение работ по замене узлов учета энергоресурсов</t>
  </si>
  <si>
    <t>Цель 3.Повышение качества условий проживания населения за счет формирования благоприятной среды проживания граждан.</t>
  </si>
  <si>
    <t>Задача 4. Благоустройство территорий населенных пунктов района</t>
  </si>
  <si>
    <t>Подпрограмма IV. «Формирование современной городской среды»</t>
  </si>
  <si>
    <t>Региональный  проект "Формированеи комфортной городской среды"</t>
  </si>
  <si>
    <t>В рамках основного мероприятия реализуются мероприятия по благоустройству дворовых и общественных территорий поселений Нефтеюганского района, предусмотренных муниципальной программой Нефтеюганского района и муниципальными программами поселений.
Проведение общественных обсуждений по отбору территорий, подлежащих благоустройству в рамках реализации муниципальных программ формирования современной городской среды возможно в информационно-телекоммуникационной сети «Интернет», путем голосования на Портале «Открытый регион Югра» (https://myopenugra.ru/). 
Мероприятия по повышению уровня благоустройства дворовых территорий многоквартирных домов состоят из мероприятий, определенных минимальным (обязательным) перечнем работ, и мероприятий дополнительного перечня работ.
В минимальный перечень видов работ по благоустройству дворовых территорий входит:
1) ремонт дворовых проездов, включая тротуары, ливневые канализации (дренажные системы);
2) обеспечение освещения дворовых территорий;
3) установка скамеек и урн.
Указанный перечень является исчерпывающим и не может быть расширен. При формировании предложений по благоустройству дворовых территорий собственники помещений в многоквартирных домах, собственники иных зданий и сооружений, расположенных в границах дворовой территории, подлежащей благоустройству (далее заинтересованные лица) вправе отказаться от одного или нескольких видов работ, входящих в минимальный перечень видов работ по благоустройству, если такие виды работ были выполнены ранее и не требуют повторного благоустройства.
При реализации минимального перечня работ по благоустройству дворовых территорий финансовое и трудовое участие заинтересованных лиц обязательным условием не является и устанавливается по решению собственников помещений в многоквартирных домах, собственников иных зданий и сооружений.
Минимальный перечень видов работ является обязательным, без которого выполнение дополнительного перечня видов работ не допускается.
В дополнительный перечень видов работ по благоустройству дворовых территорий входит:
1) оборудование детских (игровых) и (или) спортивных площадок;
2) оборудование автомобильных парковок;
3) оборудование контейнерных (хозяйственных) площадок для твердых коммунальных отходов;
4) устройство велосипедных парковок;
5) оборудование площадок для выгула собак;
6) озеленение дворовых территорий;
7) устройство пешеходных дорожек и ограждений;
8) установка элементов навигации (указателей, аншлагов, информационных стендов).
При реализации дополнительного перечня работ по благоустройству дворовых территорий обязательным условием предоставления субсидии является финансовое и (или) трудовое участие собственников помещений в многоквартирных домах, собственников иных зданий и сооружений, расположенных в границах дворовой территории, в том числе с определением порядка, формы и доли такого участия, а также механизма контроля расходования средств финансового участия заинтересованных лиц.
При выборе формы финансового участия заинтересованных лиц в реализации мероприятий по благоустройству дворовой территории в рамках дополнительного перечня работ по благоустройству доля участия определяется как процент от стоимости мероприятий по благоустройству. К заинтересованным лицам, согласно приказа, относятся представители органов власти, местного самоуправления, бизнеса, общественных объединений, физические лица, заинтересованные в проекте благоустройства и готовые участвовать в его реализации.
При предоставлении субсидии в целях софинансировании работ по благоустройству дворовых территорий в соответствии с дополнительным перечнем работ по благоустройству, необходимо выполнение следующих условий:
наличие решения собственников помещений в многоквартирном доме, дворовая территория которого благоустраивается, о принятии созданного в результате благоустройства имущества в состав общего имущества многоквартирного дома;
софинансирование собственниками помещений многоквартирного дома работ по благоустройству дворовых территорий в размере не менее 20 процентов стоимости выполнения таких работ. Условие о софинансировании собственников помещений многоквартирного дома работ по благоустройству распространяется только на дополнительные виды работ. Размер софинансирования собственников помещений многоквартирного дома рассчитывается от стоимости выполнения дополнительных видов работ по благоустройству дворовых территорий.
Работы по благоустройству дворовых и общественных территорий выполняются с учетом необходимости обеспечения физической, пространственной и информационной доступности зданий, сооружений, дворовых и общественных территорий для инвалидов и других маломобильных групп населения.
Нормативная стоимость мероприятий определяется на основе сметного метода, исходя из Федеральных единичных расценок, установленных для Ханты-Мансийского автономного округа - Югры.
В целях реализации мероприятий по благоустройству дворовых и общественных территорий, с поселениями Нефтеюганского района заключаются соглашения на предоставление субсидии на поддержку муниципальных программ (подпрограмм) формирования современной городской среды (далее соглашение).
Разработка, опубликование для общественного обсуждения и утверждение муниципальной программы поселения (изменения в действующую муниципальную программу), включает, в том числе следующую информацию:
адресный перечень всех дворовых территорий, нуждающихся в благоустройстве (с учетом их физического состояния, определенного в установленном порядке проведения инвентаризации) и подлежащих благоустройству в указанный период исходя из минимального перечня работ по благоустройству (очередность благоустройства определяется в порядке поступления предложений заинтересованных лиц об их участии в выполнении указанных работ) и включению в муниципальную программу поселения по благоустройству;
адресный перечень всех общественных территорий, нуждающихся в благоустройстве (с учетом их физического состояния, определенного в установленном порядке проведения инвентаризации) и подлежащих благоустройству в указанный период;
мероприятия по инвентаризации уровня благоустройства индивидуальных жилых домов и земельных участков, предоставленных для их размещения, с заключением по результатам инвентаризации соглашений муниципальными образованиями с собственниками (пользователями) указанных домов (земельных участков) об их благоустройстве не позднее последнего года реализации федерального проекта за счет средств указанных лиц в соответствии с требованиями утвержденных в поселениях правил благоустройства территорий и порядок проведения такой инвентаризации;
адресный перечень объектов недвижимого имущества (включая объекты незавершенного строительства) и земельных участков, находящихся в собственности (пользовании) юридических лиц и индивидуальных предпринимателей, которые подлежат благоустройству не позднее последнего года реализации федерального проекта за счет средств указанных лиц в соответствии с требованиями утвержденных в поселениях правил благоустройства территорий;
право муниципального образования исключать из адресного перечня дворовых и общественных территорий, подлежащих благоустройству в рамках реализации муниципальной программы, территории, расположенные вблизи многоквартирных домов, физический износ основных конструктивных элементов (крыша, стены, фундамент) которых превышает 70%, а также территории, которые планируются к изъятию для муниципальных или государственных нужд в соответствии с генеральным планом соответствующего поселения при условии одобрения решения об исключении указанных территорий из адресного перечня дворовых территорий и общественных территорий межведомственной комиссией в порядке, установленном такой комиссией;
право муниципального образования исключать из адресного перечня дворовых территорий, подлежащих благоустройству в рамках реализации муниципальной программы, дворовые территории, собственники помещений многоквартирных домов которых приняли решение об отказе от благоустройства дворовой территории в рамках реализации соответствующей программы или не приняли решения о благоустройстве дворовой территории в сроки, установленные соответствующей программой;
мероприятия по проведению работ по образованию земельных участков, на которых расположены многоквартирные дома, работы по благоустройству дворовых территорий которых софинансируются за счет субсидий;
 условие о предельной дате заключения соглашений по результатам закупки товаров, работ и услуг для обеспечения муниципальных нужд в целях реализации муниципальных программ не позднее 15 мая года предоставления субсидии - для заключения соглашений на выполнение работ по благоустройству общественных территорий, не позднее 1 мая года предоставления субсидии - для заключения соглашений на выполнение работ по благоустройству дворовых территорий, за исключением случаев:
обжалования действий (бездействия) заказчика и (или) комиссии по осуществлению закупок и (или) оператора электронной площадки при осуществлении закупки товаров, работ, услуг в порядке, установленном законодательством Российской Федерации, при которых срок заключения таких соглашений продлевается на срок указанного обжалования;
проведения повторного конкурса или новой закупки, если конкурс признан не состоявшимся по основаниям, предусмотренным законодательством Российской Федерации, при которых срок заключения таких соглашений продлевается на срок проведения конкурсных процедур;
заключения таких соглашений в пределах экономии средств при расходовании субсидии в целях реализации муниципальных программ, в том числе мероприятий по цифровизации городского хозяйства, включенных в муниципальную программу, при которых срок заключения таких соглашений продлевается на срок до 15 декабря года предоставления субсидии;
мероприятия по проведению ежегодного рейтингового голосования среди жителей муниципального образования по выбору общественных территорий, подлежащих благоустройству и включение отобранных общественных территорий в муниципальные программы (подпрограммы) в соответствии с Приказом Департамента жилищно-коммунального комплекса и энергетики Ханты-Мансийского автономного округа - Югры от 31.01.2019 33-Пр-12 «Об утверждении порядка организации проведения рейтингового голосования благоустройства общественных территорий в Ханты-Мансийском автономном округе – Югре»;
мероприятия по проведению ежегодного общественного обсуждения по выбору общественных территорий, подлежащих благоустройству в первоочередном порядке в очередном году и включение отобранных общественных территорий в подпрограмму Нефтеюганского района, муниципальные программы поселений района формирования современной городской среды в соответствии с Приказом Департамента жилищно-коммунального комплекса и энергетики Ханты-Мансийского автономного округа - Югры от 29.11.2019 33-Пр-150 «Об утверждении методических рекомендаций органам местного самоуправления муниципальных образований Ханты-Мансийского автономного округа – Югры по организации и проведению ежегодного общественного обсуждения по выбору общественных территорий, подлежащих благоустройству в первоочередном порядке в очередном году, для включения в муниципальные программы формирования современного городской среды муниципальных образований с численностью менее 20 000 человек»;
синхронизацию выполнения работ в рамках муниципальной программы (подпрограммы) с реализуемыми в поселениях муниципальными программами (планами) строительства (реконструкции, ремонта) объектов недвижимого имущества, программ по ремонту и модернизации инженерных сетей и иных объектов, расположенных на соответствующей территории, программ капитального ремонта общего имущества многоквартирных домов;
финансирование дополнительных видов работ по благоустройству дворовых территорий, в том числе с привлечением средств заинтересованных лиц;
финансирование расходов по разработке проектно-сметной документации, разработке дизайн-проектов, проведению проверки достоверности сметной стоимости работ по благоустройству и дизайн-проектов, техническому надзору, авторскому надзору, выполнению кадастровых работ и других расходов, не связанных с выполнением непосредственно устройства объектов или строительно-монтажных работ в рамках благоустройства, необходимо осуществлять только за счет средств бюджета муниципального образования Нефтеюганский район и (или) бюджетов муниципальных образований поселений Нефтеюганского района.
определение условий о форме участия (финансовом и (или) трудовом) собственников помещений в многоквартирных домах, собственников иных зданий и сооружений, расположенных в границах дворовой территории, подлежащей благоустройству (далее заинтересованные лица), в реализации мероприятий по благоустройству дворовой территории в рамках минимального перечня работ по благоустройству, в том числе о доле такого участия, в отношении муниципальных образований - получателей субсидий из бюджета ХМАО - Югры. При выборе формы финансового участия заинтересованных лиц в реализации мероприятий по благоустройству дворовой территории в рамках минимального перечня работ по благоустройству доля участия определяется как процент от стоимости мероприятий по благоустройству дворовой территории;
определение условий о форме участия (финансовом и (или) трудовом) заинтересованных лиц в реализации мероприятий по благоустройству дворовых территорий в рамках дополнительного перечня работ по благоустройству. При выборе формы финансового участия заинтересованных лиц в реализации мероприятий по благоустройству дворовых территорий многоквартирных домов в рамках дополнительного перечня работ по благоустройству доля участия определяется как процент от стоимости мероприятий по благоустройству дворовой территории;
подготовка и утверждение не позднее 1 декабря предшествующего года году проведения благоустройства объектов с учетом обсуждения с представителями заинтересованных лиц дизайн-проекта благоустройства каждой дворовой территории, включенной в муниципальную программу (подпрограмму), а также дизайн-проекта благоустройства общественной территории, в которые включается текстовое и визуальное описание предлагаемого проекта, в том числе его концепция и перечень (в том числе визуализированный) элементов благоустройства, предлагаемых к размещению на соответствующей территории;
определение условий о гарантийном сроке не менее трех лет на выполненные работы при заключении муниципальных контрактов по благоустройству общественных и дворовых территорий;
обеспечение решений собственников помещений в многоквартирных домах на общих собраниях, при благоустройстве дворовых территорий, границы которых определены за многоквартирными домами по данным государственного кадастрового учета.
Реализация мероприятий программы осуществляется с соблюдением требований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Реализация мероприятий осуществляется с использованием бережливых технологий. 
Заявки на перечисление субсидии поселения направляют в адрес департамента строительства и жилищно-коммунального комплекса Нефтеюганского района после выполнения работ, с представлением актов выполненных работ и унифицированных форм документов КС-2 и КС-3, актов общественной приёмки выполненных работ, фотоотчеты, протоколы общественных обсуждений.
Ответственный исполнитель муниципальной программы и должностные лица, ответственные за реализацию регионального проекта «Формирование комфортной городской среды»:
1) несут ответственность (дисциплинарную, гражданско-правовую и административную), в том числе за достижение показателей, предусмотренных соглашениями о предоставлении субсидий из федерального бюджета, бюджета Ханты-Мансийского автономного округа - Югры бюджету Нефтеюганского района; достижение целевых показателей муниципальной программы; своевременную и качественную реализацию основного мероприятия;
2) разрабатывают в пределах своих полномочий проекты муниципальных правовых актов Нефтеюганского района, необходимых для реализации основного мероприятия;
3) согласовывают Соглашение о предоставлении субсидии из бюджета Ханты-Мансийского автономного округа – Югры на поддержку муниципальной программы (подпрограммы) формирования современной городской среды в рамках регионального проекта «Формирование комфортной городской среды» в системе государственной интегрированной информационной системе управления «Электронный бюджет» (далее - ГИИС «Электронный бюджет»);
4) обеспечивают размещение в государственной системе жилищно-коммунального хозяйства (далее ГИС ЖКХ) информации о реализации регионального проекта на территории муниципального образования Нефтеюганский район;
5) обеспечивают размещение отчетности в ГИИС «Электронный бюджет».
Соисполнители муниципальной программы – поселения Нефтеюганского района:
1) обеспечивают исполнение мероприятий основного мероприятия, соисполнителями которых они являются;
2) несут ответственность за своевременную и качественную реализацию мероприятий основного мероприятия, соисполнителями которой они являются;
3) представляют ответственному исполнителю информацию о реализации основного мероприятия.</t>
  </si>
  <si>
    <t xml:space="preserve">
Реализация осуществляется в соответствии с решением Думы Нефтеюганского района от 23.01.2019 №330 " Об утверждении порядков предоставления иных межбюджетных трансфертов бюджетам городского и сельских поселений, входящих в состав Нефтеюганского района, предоставляемых из бюджета Нефтеюганского района в рамках мероприятий муниципальной программы Нефтеюганского района "Развитие жилищно-коммунального комплекса и повышение энергетической эффективности в муниципальном образовании Нефтеюганский район на 2019-2024 годы и на период до 2030 года" и с решением Думы Нефтеюганского района от 02.06.2021 №625 " Об утверждении порядков предоставления субсидий бюджетам городского и сельских поселений, входящих в состав Нефтеюганского района, предоставляемых из бюджета Нефтеюганского района в рамках мероприятий муниципальной программы Нефтеюганского района "Развитие жилищно-коммунального комплекса и повышение энергетической эффективности в муниципальном образовании Нефтеюганский район на 2019-2024 годы и на период до 2030 года"
</t>
  </si>
  <si>
    <t>Проведение работ по благоустройству  территорий поселений</t>
  </si>
  <si>
    <t>Реализация осуществляется в соответствии с решением Думы Нефтеюганского района от 23.01.2019 №330 " Об утверждении порядков предоставления иных межбюджетных трансфертов бюджетам городского и сельских поселений, входящих в состав Нефтеюганского района, предоставляемых из бюджета Нефтеюганского района в рамках мероприятий муниципальной программы Нефтеюганского района "Развитие жилищно-коммунального комплекса и повышение энергетической эффективности в муниципальном образовании Нефтеюганский район на 2019-2024 годы и на период до 2030 года" и с решением Думы Нефтеюганского района от 02.06.2021 №625 " Об утверждении порядков предоставления субсидий бюджетам городского и сельских поселений, входящих в состав Нефтеюганского района, предоставляемых из бюджета Нефтеюганского района в рамках мероприятий муниципальной программы Нефтеюганского района "Развитие жилищно-коммунального комплекса и повышение энергетической эффективности в муниципальном образовании Нефтеюганский район на 2019-2024 годы и на период до 2030 года"</t>
  </si>
  <si>
    <t>Таблица 4</t>
  </si>
  <si>
    <t xml:space="preserve">№ </t>
  </si>
  <si>
    <t>Наименование объекта</t>
  </si>
  <si>
    <t>Мощность</t>
  </si>
  <si>
    <t xml:space="preserve">Срок строительства, проектирования (характер работ) </t>
  </si>
  <si>
    <t>Остаток стоимости на 01.01.2023</t>
  </si>
  <si>
    <t>Источник финансирования</t>
  </si>
  <si>
    <t>Объем финансирования, тыс.руб.</t>
  </si>
  <si>
    <t>Заказчик по строительству (приобретению)</t>
  </si>
  <si>
    <t>Расчетная стоимость объекта в ценах соответствующих лет с учетом периода реализации проекта</t>
  </si>
  <si>
    <t>Механизм реализации</t>
  </si>
  <si>
    <t>Комплекс сооружений водоснабжения, водоочистки и сетей водоснабжения в сп. Сингапай Нефтеюганского района</t>
  </si>
  <si>
    <t>400 м3/сут</t>
  </si>
  <si>
    <t>2021-2022 - ПИР 2023-2024 - СМР</t>
  </si>
  <si>
    <t>прямые инвестиции</t>
  </si>
  <si>
    <t>МКУ "УКСиЖКК НР"</t>
  </si>
  <si>
    <t>средства по Соглашениям по передаче полномочий</t>
  </si>
  <si>
    <t>средства поселений</t>
  </si>
  <si>
    <t>Реконструкция АГРС «Кавказ-3» в сп.Куть-Ях Нефтеюганского района»</t>
  </si>
  <si>
    <t>шт</t>
  </si>
  <si>
    <t xml:space="preserve">2019-2022 - ПИР,
2023 - СМР
</t>
  </si>
  <si>
    <t>Блочно-модульная установка ВОС – 100 м3/сут., сети водоснабжения в сп.Куть-Ях Нефтеюганского района (п.Лиственный)</t>
  </si>
  <si>
    <t>100 м3/сут</t>
  </si>
  <si>
    <t>2023 -2024 ПИР
2025 - 2027 СМР</t>
  </si>
  <si>
    <t>Сети газораспределения сп.Каркатеевы Нефтеюганского района</t>
  </si>
  <si>
    <t>м/шт</t>
  </si>
  <si>
    <t>2021-2022 - ПИР
2023 - СМР</t>
  </si>
  <si>
    <t>Внеплощадные сети ливневой канализации по объекту "Здание станции 2-го подъема, ВОС-8000 м3 в гп.Пойковского Нефтеюганского района</t>
  </si>
  <si>
    <t>шт.</t>
  </si>
  <si>
    <t xml:space="preserve">2022 - ПИР
2022-2023 СМР
</t>
  </si>
  <si>
    <t>Сети тепловодоснабжения до земельного участка с кадастровым номером 86:08:0020304:63 в 7 микрорайоне пгт.Пойковский Нефтеюганского района</t>
  </si>
  <si>
    <t>.м</t>
  </si>
  <si>
    <t>2023 - ПИР
2024 - СМР</t>
  </si>
  <si>
    <t>Сети водоснабжения сп.Каркатеевы Нефтеюганского района (врезка)</t>
  </si>
  <si>
    <t>2023 - ПИР</t>
  </si>
  <si>
    <t>Реконструкция объекта «Котельная № 1» сп.Лемпино</t>
  </si>
  <si>
    <t>Гкал/час</t>
  </si>
  <si>
    <t>2023-ПИР
2024-2025 СМР</t>
  </si>
  <si>
    <t>Реконструкция объекта «Сети тепловодоснабжения» сп.Куть-Ях</t>
  </si>
  <si>
    <t>м.</t>
  </si>
  <si>
    <t>2023-ПИР
2024 СМР</t>
  </si>
  <si>
    <t xml:space="preserve">Реконструкция объекта «Котельная» в п.Усть-Юган
</t>
  </si>
  <si>
    <t>2024 ПИР
2025 СМР</t>
  </si>
  <si>
    <t xml:space="preserve">Строительство ТВС с ЦТП от п.Усть-Юган до ст. Усть-Юган
</t>
  </si>
  <si>
    <t>2024 ПИР
2024-2025 СМР</t>
  </si>
  <si>
    <t xml:space="preserve">Магистральный водопровод совмещенный с противопожарным по ул. Молодежная, проспекту Мечтателей, ул.Садовая, ул.Березовая сп.Сингапай
</t>
  </si>
  <si>
    <t>2023 ПИР
2025-2026 СМР</t>
  </si>
  <si>
    <t>Реконструкция объекта "Котельная" в сп.Сингапай</t>
  </si>
  <si>
    <t>м</t>
  </si>
  <si>
    <t>2023 ПИР
2024-2025 СМР</t>
  </si>
  <si>
    <t>Модернизация водозаборных скважин в с.Чеускино</t>
  </si>
  <si>
    <t>м3/сут</t>
  </si>
  <si>
    <t>Строительство котельной (Гальватек) сп.Салым</t>
  </si>
  <si>
    <t>2023 ПИР
2026 СМР</t>
  </si>
  <si>
    <t>Таблица 6</t>
  </si>
  <si>
    <t>№ п/п</t>
  </si>
  <si>
    <t>Наименование инвестиционного проекта</t>
  </si>
  <si>
    <t>Эффект от реализации инвестиционного проекта (налоговые поступления, количество создаваемых мест в детских дошкольных учреждениях и т.п.)</t>
  </si>
  <si>
    <t>-</t>
  </si>
  <si>
    <t>Перечень объектов социально-культурного и коммунально-бытового назначения, 
масштабных инвестиционных проектов (далее- инвестиционные проекты)</t>
  </si>
  <si>
    <t>Таблица 5</t>
  </si>
  <si>
    <t xml:space="preserve">Перечень объектов капитального строительства </t>
  </si>
  <si>
    <t>Наименование объекта (инвестиционного проекта)</t>
  </si>
  <si>
    <t>мощность</t>
  </si>
  <si>
    <t>Показатель мощности</t>
  </si>
  <si>
    <t xml:space="preserve">Срок строительства (приобретения)  </t>
  </si>
  <si>
    <t>Механизм реализации (источник финансирования)</t>
  </si>
  <si>
    <t>Наименование целевого показателя</t>
  </si>
  <si>
    <t>2023-2024 СМР</t>
  </si>
  <si>
    <t>прямые инвестиции (иные источники)</t>
  </si>
  <si>
    <t>Доля замены ветхих инженерных сетей теплоснабжения, водоснабжения, водоотведения от общей протяженности ветхих сетей теплоснабжения, водоснабжения, водоотведения, %</t>
  </si>
  <si>
    <t>м3н/сут</t>
  </si>
  <si>
    <t>2023 СМР</t>
  </si>
  <si>
    <t>2023-2024 ПИР</t>
  </si>
  <si>
    <t>2025-2027 СМР</t>
  </si>
  <si>
    <t>2022 ПИР</t>
  </si>
  <si>
    <t>2022-2023 СМР</t>
  </si>
  <si>
    <t>2023 ПИР</t>
  </si>
  <si>
    <t>2024 СМР</t>
  </si>
  <si>
    <t>2024-2025 СМР</t>
  </si>
  <si>
    <t>Реконструкция объекта «Котельная» в п.Усть-Юган</t>
  </si>
  <si>
    <t>2024 ПИР</t>
  </si>
  <si>
    <t>2025 СМР</t>
  </si>
  <si>
    <t>Строительство ТВС с ЦТП от п.Усть-Юган до ст. Усть-Юган</t>
  </si>
  <si>
    <t>Магистральный водопровод совмещенный с противопожарным по ул. Молодежная, проспекту Мечтателей, ул.Садовая, ул.Березовая сп.Сингапай</t>
  </si>
  <si>
    <t>Д159-214, Д114- 480,</t>
  </si>
  <si>
    <t>Д57- 384</t>
  </si>
  <si>
    <t>2025-2026 СМР</t>
  </si>
  <si>
    <t>2026 СМР</t>
  </si>
  <si>
    <r>
      <t>Реконструкция объекта «</t>
    </r>
    <r>
      <rPr>
        <sz val="12"/>
        <color theme="1"/>
        <rFont val="Times New Roman"/>
        <family val="1"/>
        <charset val="204"/>
      </rPr>
      <t>Установка обезжелезивания воды» сп.Куть-Ях</t>
    </r>
  </si>
  <si>
    <t xml:space="preserve">м3/сут. </t>
  </si>
  <si>
    <t>2030 ПИР</t>
  </si>
  <si>
    <t xml:space="preserve">прямые инвестиции (иные источники) </t>
  </si>
  <si>
    <t xml:space="preserve">Блочно-модульная ВОС сп.Сентябрьский </t>
  </si>
  <si>
    <t>м3/сут.</t>
  </si>
  <si>
    <t>2026 ПИР</t>
  </si>
  <si>
    <t>2027-2028 СМР</t>
  </si>
  <si>
    <t>Блочно-модульная ВОС п.Юганская Обь</t>
  </si>
  <si>
    <t>2028 ПИР</t>
  </si>
  <si>
    <t>2029-2030 СМР</t>
  </si>
  <si>
    <t>Станция обезжелезивания воды» на ст.Усть-Юган</t>
  </si>
  <si>
    <t>2027 ПИР</t>
  </si>
  <si>
    <t>2028-2029 СМР</t>
  </si>
  <si>
    <t>Установка блочно-модульной  ВОС  в с. Чеускино</t>
  </si>
  <si>
    <t>2025 ПИР</t>
  </si>
  <si>
    <t>2026-2027 СМР</t>
  </si>
  <si>
    <t>Реконструкция объекта: «Здание котельной» в с.Чеускино</t>
  </si>
  <si>
    <t>«Установка обезжелезивания в п. Салым Нефтеюганского района»</t>
  </si>
  <si>
    <t>2029 ПИР</t>
  </si>
  <si>
    <t>2030-2032 СМР</t>
  </si>
  <si>
    <t>Реконструкция объекта: Здание по объекту «Расширение ВОС в пос.Салым»</t>
  </si>
  <si>
    <t>2027 СМР</t>
  </si>
  <si>
    <t>Таблица 7</t>
  </si>
  <si>
    <t xml:space="preserve">№ п/п </t>
  </si>
  <si>
    <t xml:space="preserve">Наименование концессионного соглашения </t>
  </si>
  <si>
    <t>Реквизиты решения Правительства автономного округа о заключении соглашения</t>
  </si>
  <si>
    <t>Срок реализации</t>
  </si>
  <si>
    <t>Сведения о фактически исполненных обязательствах на 01.01.2023 год</t>
  </si>
  <si>
    <t>Сведения о прогнозных условных и без условных обязательств, возникающих при исполнении концессионного соглашения</t>
  </si>
  <si>
    <t>2023 год</t>
  </si>
  <si>
    <t>2024 год</t>
  </si>
  <si>
    <t>2025 год</t>
  </si>
  <si>
    <t>2026 год</t>
  </si>
  <si>
    <t>2027-2030 годы</t>
  </si>
  <si>
    <t xml:space="preserve">-  </t>
  </si>
  <si>
    <t>Объем безусловных обязательств</t>
  </si>
  <si>
    <t xml:space="preserve">- </t>
  </si>
  <si>
    <t xml:space="preserve">Объем условных обязательств </t>
  </si>
  <si>
    <t xml:space="preserve">     </t>
  </si>
  <si>
    <t>Сведения о прогнозных и фактически исполненных условных и безусловных обязательствах, 
возникающих при исполнении концессионного соглашения</t>
  </si>
  <si>
    <t>Таблица 8</t>
  </si>
  <si>
    <t>Показатели, характеризующие эффективность структурного (основного мероприятия) муниципальной программы</t>
  </si>
  <si>
    <t>Наименование показателя</t>
  </si>
  <si>
    <t>Базовый целевой показатель на начало реализации муниципальной программы</t>
  </si>
  <si>
    <t>Значение целевого показателя по годам</t>
  </si>
  <si>
    <t>Целевое значение показателя на момент окончания действия муниципальной программы</t>
  </si>
  <si>
    <t>1.</t>
  </si>
  <si>
    <t>2.</t>
  </si>
  <si>
    <t>3.</t>
  </si>
  <si>
    <t>Гарантированная поставка теплоснабжения населению, %</t>
  </si>
  <si>
    <t>4.</t>
  </si>
  <si>
    <t xml:space="preserve">Доля площади жилищного фонда, обеспеченного всеми видами благоустройства (инженерные сети), в общей площади жилищного фонда Нефтеюганского района, % </t>
  </si>
  <si>
    <t>Показатели в области энергосбережения в муниципальном секторе:</t>
  </si>
  <si>
    <t>5.</t>
  </si>
  <si>
    <t>Удельный расход тепловой энергии на снабжение органов местного самоуправления и муниципальных учреждений (в расчете на 1 кв. метр общей площади), Гкал/кв.м</t>
  </si>
  <si>
    <t>Показатели в области энергосбережения в жилищном фонде:</t>
  </si>
  <si>
    <t>6.</t>
  </si>
  <si>
    <t>Удельный расход ТЭ в многоквартирных домах 
(в расчете на 1 кв. метр общей площади), Гкал/м2</t>
  </si>
  <si>
    <t>7.</t>
  </si>
  <si>
    <t>Удельный расход холодной воды в многоквартирных домах 
(в расчете на 1 жителя), м3/чел</t>
  </si>
  <si>
    <t>8.</t>
  </si>
  <si>
    <t>Удельный расход горячей воды в многоквартирных домах 
(в расчете на 1 жителя), м3/чел</t>
  </si>
  <si>
    <t>9.</t>
  </si>
  <si>
    <t>Количество благоустроенных дворовых территорий  района, ед</t>
  </si>
  <si>
    <t>10.</t>
  </si>
  <si>
    <t>Доля проведенных мероприятий по дезинсекции и дератизации территорий, %</t>
  </si>
  <si>
    <t>Объем финансирования инвестиционного проекта (тыс.рублей)</t>
  </si>
  <si>
    <t>Дворовые территории, подлежащие благоустройству на период  2023-2030 гг.</t>
  </si>
  <si>
    <t>Дворовые территории подлежащие благоустройству (минимальным перечнем)</t>
  </si>
  <si>
    <t>Дворовая территория сп.Сингапай, ул.Круг В-1, д.49</t>
  </si>
  <si>
    <t>Дворовая территория сп.Сингапай, ул.Круг В-1, д.51</t>
  </si>
  <si>
    <t>Дворовая территория гп.Пойковский, 7 мкр., д.8/9, 10/11/11а</t>
  </si>
  <si>
    <t>Дворовая территория гп.Пойковский, 3 мкр., д.73</t>
  </si>
  <si>
    <t>Дворовая территория гп.Пойковский,  3 мкр. д.50</t>
  </si>
  <si>
    <t>Дворовая территория гп.Пойковский, БСБ, д.17/1, 17/2</t>
  </si>
  <si>
    <t>Дворовая территория сп.Салым, ул. 45 лет  Победы , д.15, 16</t>
  </si>
  <si>
    <t>Дворовая территория гп.Пойковский, 1 мкр., д.76, 77, 78, 79, 82</t>
  </si>
  <si>
    <t>Дворовая территория гп.Пойковский, 1 мкр., д.61, 62, 63, 64, 65, 66, 67</t>
  </si>
  <si>
    <t>Дворовая территория сп.Салым, ул. 45 лет Победы, д.2, 13, 14</t>
  </si>
  <si>
    <t>Дворовая территория гп.Пойковский, 3 мкр., д.4</t>
  </si>
  <si>
    <t>Дворовая территория гп.Пойковский, 3 мкр., д.2</t>
  </si>
  <si>
    <t>2027 год</t>
  </si>
  <si>
    <t>Дворовая территория гп.Пойковский, 3 мкр., д.22</t>
  </si>
  <si>
    <t>Дворовая территория гп.Пойковский, 3 мкр., д.87</t>
  </si>
  <si>
    <t xml:space="preserve">         2028 год</t>
  </si>
  <si>
    <t>Дворовая территория гп.Пойковский, 7 мкр., д.12/13</t>
  </si>
  <si>
    <t>Дворовая территория гп.Пойковский, 7 мкр., д.25/26</t>
  </si>
  <si>
    <t xml:space="preserve">         2029 год</t>
  </si>
  <si>
    <t>Дворовая территория гп.Пойковский, мкр.Дорожник, д.11</t>
  </si>
  <si>
    <t xml:space="preserve">         2030 год</t>
  </si>
  <si>
    <t>Дворовая территория гп.Пойковский, 3 мкр., д.107</t>
  </si>
  <si>
    <t>Основное мероприятие "Реконструкция, расширение, модернизация, строительство  и капитальный ремонт объектов коммунального комплекса"</t>
  </si>
  <si>
    <t>Основное мероприятие "Капитальный ремонт, ремонт систем теплоснабжения, водоснабжения, водоотведения, электроснабжения для подготовки к осенне-зимнему периоду"</t>
  </si>
  <si>
    <t>Основное мероприятие "Обеспечение деятельности департамента строительства и жилищно-коммунального комплекса Нефтеюганского района и подведомственного ему учреждения"</t>
  </si>
  <si>
    <t>Основное мероприятие "Предоставление субсидии  из бюджета Нефтеюганского района юридическим лицам (за исключением субсидий государственным (муниципальным) учреждениям), индивидуальным предпринимателям, физическим лицам в  целях финансового обеспечения затрат на приобретение топлива для обеспечение неснижаемого нормативного запаса топлива на источниках тепловой энергии, расположенных на территории Нефтеюганского района"</t>
  </si>
  <si>
    <t>Основное мероприятие "Предоставление субсидии в связи с оказанием услуг в сфере ЖКК на территории Нефтеюганского района"</t>
  </si>
  <si>
    <t>Основное мероприятие "Обеспечение мероприятий по капитальному ремонту многоквартирных домов"</t>
  </si>
  <si>
    <t>Основное мероприятие "Обеспечение реализации мероприятий по ремонту  общего имущества в МКД (в т.ч. муниципальных квартир)"</t>
  </si>
  <si>
    <t>Основное мероприятие "Дезинсекция и дератизация"</t>
  </si>
  <si>
    <t>Основное мероприятие "Повышение энергетической эффективности в бюджетной сфере Нефтеюганского района"</t>
  </si>
  <si>
    <t>Основное мероприятие "Проведение встреч с обучающимися общеобразовательных учреждений по вопросам бережного отношения к коммунальным ресурсам, общему имуществу жилых домов и общественных мест (парки, бульвары, скверы)"</t>
  </si>
  <si>
    <t>Основное мероприятие "Замена (поверка) поквартирных узлов учета энергоресурсов, установленных в квартирах муниципальной собственности"</t>
  </si>
  <si>
    <t>Основное мероприятие "Благоустройство территорий поселений Нефтеюганского района"</t>
  </si>
  <si>
    <t>Основное мероприятие "Реализация инициативных проектов"</t>
  </si>
  <si>
    <t>Общественные территории, подлежащие благоустройству  на период 2023-2030 гг</t>
  </si>
  <si>
    <t xml:space="preserve">Общественные территории, подлежащие благоустройству </t>
  </si>
  <si>
    <t>Благоустройство общественной территории парк «Зеленый остров» в сельском поселении Куть-Ях 2 этап</t>
  </si>
  <si>
    <t>2028 год</t>
  </si>
  <si>
    <t>2029 год</t>
  </si>
  <si>
    <t>2030 год</t>
  </si>
  <si>
    <t>»</t>
  </si>
  <si>
    <t>департамент образования и молодежной политики Нефтеюганского района</t>
  </si>
  <si>
    <t xml:space="preserve">городское и сельские поселения Нефтеюганского района
</t>
  </si>
  <si>
    <t>городское и сельские поселения Нефтеюганского района</t>
  </si>
  <si>
    <t>Соисполнитель 1 - департамент образования и молодежной политики Нефтеюганского района Нефтеюганского района</t>
  </si>
  <si>
    <t>Соисполнитель 2 - департамент финансов Нефтеюганского района</t>
  </si>
  <si>
    <t>Соисполнитель 3 - городское и сельские поселения Нефтеюганского района</t>
  </si>
  <si>
    <r>
      <t xml:space="preserve">Основное мероприятие </t>
    </r>
    <r>
      <rPr>
        <b/>
        <sz val="14"/>
        <rFont val="Times New Roman"/>
        <family val="1"/>
        <charset val="204"/>
      </rPr>
      <t>"</t>
    </r>
    <r>
      <rPr>
        <sz val="14"/>
        <rFont val="Times New Roman"/>
        <family val="1"/>
        <charset val="204"/>
      </rPr>
      <t>Реконструкция, расширение, модернизация, строительство  и капитальный ремонт объектов коммунального комплекса"  (показатель 1, таблица 8)</t>
    </r>
  </si>
  <si>
    <t>Основное мероприятие "Капитальный ремонт, ремонт систем теплоснабжения, водоснабжения, водоотведения, электроснабжения для подготовки к осенне-зимнему периоду" (показатель 1, таблица 8)</t>
  </si>
  <si>
    <t>Основное мероприятие "Предоставление субсидии  из бюджета Нефтеюганского района юридическим лицам (за исключением субсидий государственным (муниципальным) учреждениям), индивидуальным предпринимателям, физическим лицам в  целях финансового обеспечения затрат на приобретение топлива для обеспечение неснижаемого нормативного запаса топлива на источниках тепловой энергии, расположенных на территории Нефтеюганского район" (показатель 3, таблица 8)</t>
  </si>
  <si>
    <t>Основное мероприятие "Предоставление субсидии в связи с оказанием услуг в сфере ЖКК на территории Нефтеюганского района" (показатель 3, таблица 8)</t>
  </si>
  <si>
    <t>Основное мероприятие "Обеспечение мероприятий по капитальному ремонту многоквартирных домов" (показатель 2, 4, таблица 8)</t>
  </si>
  <si>
    <t>Основное мероприятие "Обеспечение реализации  мероприятий по ремонту общего имущества в МКД (в том числе муниципальных квартир)" (показатель 2, таблица 8)</t>
  </si>
  <si>
    <t xml:space="preserve">Основное мероприятие "Дезинсекция и дератизация"  (показатель 10, таблица 8) </t>
  </si>
  <si>
    <t>Основное мероприятие "Повышение энергетической эффективности в бюджетной сфере Нефтеюганского района" (показатель 5, таблица 8)</t>
  </si>
  <si>
    <t>Основное мероприятие "Проведение встреч с обучающимися общеобразовательных учреждений по вопросам бережного отношения к коммунальным ресурсам, общему имуществу жилых домов и общественных мест (парки, бульвары, скверы)" (показатель 5-8, таблица 8)</t>
  </si>
  <si>
    <t>Основное мероприятие "Обеспечение деятельности департамента строительства и жилищно-коммунального комплекса Нефтеюганского района и подведомственного ему учреждения" (показатель 1 - 8, 10, таблица 8)</t>
  </si>
  <si>
    <t>Основное мероприятие "Замена (поверка) поквартирных узлов учета энергоресурсов, установленных в квартирах муниципальной собственности" (показатель 6-8, таблица 8)</t>
  </si>
  <si>
    <t xml:space="preserve">
Региональный проект "Формирование комфортной городской среды" (показатель 1, 2, таблица 1; показатель 9, таблица 8)</t>
  </si>
  <si>
    <t>Основное мероприятие "Благоустройство территорий поселений Нефтеюганского района" (показатель 2, таблица 1; показатель 9, таблица 8)</t>
  </si>
  <si>
    <t>Основное мероприятие "Реализация инициативных проектов" (показатель 2, таблица 1; показатель 9, таблица 8)</t>
  </si>
  <si>
    <t xml:space="preserve">Реконструкция объекта: "Здание ВОС-8000 м3" в гп.Пойковский </t>
  </si>
  <si>
    <t>м3</t>
  </si>
  <si>
    <t>Завершено строительство и реконструкция (модернизация) объектов питьевого водоснабжения и водоподготовки, предусмотренных региональными программами, муниципальными программами, шт.</t>
  </si>
  <si>
    <t xml:space="preserve">
Региональный проект "Чистая вода" (показатель 3, таблица 1)</t>
  </si>
  <si>
    <t>Перечень реализуемых объектов на очередной финансовый 2023 год и на плановый период 2024 и 2025 годов, включая приобретение объектов недвижимого имущества, объектов, создаваемых в соответствии с соглашениями о государственно-частном партнерстве, муниципально-частном партнерстве и концессионными соглашениями.</t>
  </si>
  <si>
    <t>Количество многоквартирных домов, в которых проведен ремонт общего имущества, ед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</si>
</sst>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 _₽_-;\-* #,##0.00\ _₽_-;_-* &quot;-&quot;??\ _₽_-;_-@_-"/>
    <numFmt numFmtId="165" formatCode="_-* #,##0.00000_р_._-;\-* #,##0.00000_р_._-;_-* &quot;-&quot;?_р_._-;_-@_-"/>
    <numFmt numFmtId="166" formatCode="#,##0.00000"/>
    <numFmt numFmtId="167" formatCode="#,##0.0"/>
    <numFmt numFmtId="168" formatCode="_-* #,##0.00_р_._-;\-* #,##0.00_р_._-;_-* &quot;-&quot;?_р_._-;_-@_-"/>
    <numFmt numFmtId="169" formatCode="_-* #,##0.00000\ _₽_-;\-* #,##0.00000\ _₽_-;_-* &quot;-&quot;??\ _₽_-;_-@_-"/>
    <numFmt numFmtId="170" formatCode="_-* #,##0.00000\ _₽_-;\-* #,##0.00000\ _₽_-;_-* &quot;-&quot;?????\ _₽_-;_-@_-"/>
    <numFmt numFmtId="171" formatCode="_-* #,##0.00_р_._-;\-* #,##0.00_р_._-;_-* &quot;-&quot;??_р_._-;_-@_-"/>
    <numFmt numFmtId="172" formatCode="#,##0.00000\ _₽"/>
    <numFmt numFmtId="173" formatCode="0.0000"/>
  </numFmts>
  <fonts count="31" x14ac:knownFonts="1">
    <font>
      <sz val="11"/>
      <color theme="1"/>
      <name val="Calibri"/>
      <family val="2"/>
      <scheme val="minor"/>
    </font>
    <font>
      <sz val="11"/>
      <name val="Times New Roman"/>
      <family val="1"/>
      <charset val="204"/>
    </font>
    <font>
      <sz val="14"/>
      <name val="Times New Roman"/>
      <family val="1"/>
      <charset val="204"/>
    </font>
    <font>
      <sz val="16"/>
      <name val="Times New Roman"/>
      <family val="1"/>
      <charset val="204"/>
    </font>
    <font>
      <sz val="18"/>
      <name val="Times New Roman"/>
      <family val="1"/>
      <charset val="204"/>
    </font>
    <font>
      <b/>
      <sz val="14"/>
      <name val="Times New Roman"/>
      <family val="1"/>
      <charset val="204"/>
    </font>
    <font>
      <b/>
      <sz val="11"/>
      <name val="Times New Roman"/>
      <family val="1"/>
      <charset val="204"/>
    </font>
    <font>
      <sz val="22"/>
      <name val="Times New Roman"/>
      <family val="1"/>
      <charset val="204"/>
    </font>
    <font>
      <sz val="20"/>
      <name val="Times New Roman"/>
      <family val="1"/>
      <charset val="204"/>
    </font>
    <font>
      <sz val="14"/>
      <color rgb="FFFF0000"/>
      <name val="Times New Roman"/>
      <family val="1"/>
      <charset val="204"/>
    </font>
    <font>
      <b/>
      <sz val="18"/>
      <name val="Times New Roman"/>
      <family val="1"/>
      <charset val="204"/>
    </font>
    <font>
      <sz val="15"/>
      <name val="Times New Roman"/>
      <family val="1"/>
      <charset val="204"/>
    </font>
    <font>
      <b/>
      <sz val="15"/>
      <name val="Times New Roman"/>
      <family val="1"/>
      <charset val="204"/>
    </font>
    <font>
      <sz val="30"/>
      <name val="Times New Roman"/>
      <family val="1"/>
      <charset val="204"/>
    </font>
    <font>
      <sz val="13"/>
      <color theme="1"/>
      <name val="Times New Roman"/>
      <family val="1"/>
      <charset val="204"/>
    </font>
    <font>
      <sz val="11"/>
      <color theme="1"/>
      <name val="Times New Roman"/>
      <family val="1"/>
      <charset val="204"/>
    </font>
    <font>
      <sz val="11"/>
      <color rgb="FFFF0000"/>
      <name val="Times New Roman"/>
      <family val="1"/>
      <charset val="204"/>
    </font>
    <font>
      <b/>
      <sz val="13"/>
      <color theme="1"/>
      <name val="Times New Roman"/>
      <family val="1"/>
      <charset val="204"/>
    </font>
    <font>
      <sz val="11"/>
      <color theme="3" tint="-0.249977111117893"/>
      <name val="Times New Roman"/>
      <family val="1"/>
      <charset val="204"/>
    </font>
    <font>
      <b/>
      <sz val="11"/>
      <color theme="1"/>
      <name val="Times New Roman"/>
      <family val="1"/>
      <charset val="204"/>
    </font>
    <font>
      <sz val="10"/>
      <color theme="1"/>
      <name val="Times New Roman"/>
      <family val="1"/>
      <charset val="204"/>
    </font>
    <font>
      <sz val="11"/>
      <color rgb="FF000000"/>
      <name val="Times New Roman"/>
      <family val="1"/>
      <charset val="204"/>
    </font>
    <font>
      <sz val="12"/>
      <color theme="1"/>
      <name val="Times New Roman"/>
      <family val="1"/>
      <charset val="204"/>
    </font>
    <font>
      <b/>
      <sz val="9"/>
      <color theme="1"/>
      <name val="Times New Roman"/>
      <family val="1"/>
      <charset val="204"/>
    </font>
    <font>
      <b/>
      <sz val="11"/>
      <color theme="1"/>
      <name val="Calibri"/>
      <family val="2"/>
      <charset val="204"/>
      <scheme val="minor"/>
    </font>
    <font>
      <sz val="11"/>
      <color rgb="FFFF0000"/>
      <name val="Calibri"/>
      <family val="2"/>
      <scheme val="minor"/>
    </font>
    <font>
      <sz val="11"/>
      <name val="Calibri"/>
      <family val="2"/>
      <scheme val="minor"/>
    </font>
    <font>
      <b/>
      <sz val="11"/>
      <color rgb="FFFF0000"/>
      <name val="Times New Roman"/>
      <family val="1"/>
      <charset val="204"/>
    </font>
    <font>
      <sz val="12"/>
      <color rgb="FF000000"/>
      <name val="Times New Roman"/>
      <family val="1"/>
      <charset val="204"/>
    </font>
    <font>
      <sz val="12"/>
      <color theme="1"/>
      <name val="Calibri"/>
      <family val="2"/>
      <scheme val="minor"/>
    </font>
    <font>
      <b/>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341">
    <xf numFmtId="0" fontId="0" fillId="0" borderId="0" xfId="0"/>
    <xf numFmtId="49" fontId="1" fillId="0" borderId="0" xfId="0" applyNumberFormat="1" applyFont="1" applyFill="1" applyAlignment="1">
      <alignment vertical="center"/>
    </xf>
    <xf numFmtId="0" fontId="1" fillId="0" borderId="0" xfId="0" applyFont="1" applyFill="1" applyAlignment="1">
      <alignment vertical="center" wrapText="1"/>
    </xf>
    <xf numFmtId="165" fontId="1" fillId="0" borderId="0" xfId="0" applyNumberFormat="1" applyFont="1" applyFill="1" applyAlignment="1">
      <alignment vertical="center"/>
    </xf>
    <xf numFmtId="166" fontId="1" fillId="0" borderId="0" xfId="0" applyNumberFormat="1" applyFont="1" applyFill="1" applyBorder="1" applyAlignment="1">
      <alignment vertical="center"/>
    </xf>
    <xf numFmtId="166" fontId="2" fillId="0" borderId="0" xfId="0" applyNumberFormat="1" applyFont="1" applyFill="1" applyBorder="1" applyAlignment="1">
      <alignment vertical="center"/>
    </xf>
    <xf numFmtId="0" fontId="1" fillId="0" borderId="0" xfId="0" applyFont="1" applyFill="1" applyAlignment="1">
      <alignment vertical="center"/>
    </xf>
    <xf numFmtId="0" fontId="4" fillId="0" borderId="0" xfId="0" applyFont="1" applyFill="1" applyAlignment="1">
      <alignment vertical="center"/>
    </xf>
    <xf numFmtId="166" fontId="2" fillId="0" borderId="1" xfId="0" applyNumberFormat="1" applyFont="1" applyFill="1" applyBorder="1" applyAlignment="1">
      <alignment horizontal="center" vertical="center"/>
    </xf>
    <xf numFmtId="0" fontId="3" fillId="0" borderId="0" xfId="0" applyFont="1" applyFill="1" applyAlignment="1">
      <alignment vertical="center"/>
    </xf>
    <xf numFmtId="49"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xf>
    <xf numFmtId="0" fontId="4" fillId="0" borderId="0" xfId="0" applyFont="1" applyFill="1" applyBorder="1" applyAlignment="1">
      <alignment vertical="center"/>
    </xf>
    <xf numFmtId="0" fontId="1" fillId="0" borderId="0" xfId="0" applyFont="1" applyFill="1" applyBorder="1" applyAlignment="1">
      <alignment vertical="center"/>
    </xf>
    <xf numFmtId="168" fontId="6" fillId="0" borderId="1" xfId="0" applyNumberFormat="1" applyFont="1" applyFill="1" applyBorder="1" applyAlignment="1">
      <alignment vertical="center" wrapText="1"/>
    </xf>
    <xf numFmtId="169" fontId="5" fillId="0" borderId="1" xfId="0" applyNumberFormat="1" applyFont="1" applyFill="1" applyBorder="1" applyAlignment="1">
      <alignment horizontal="right" vertical="center" wrapText="1"/>
    </xf>
    <xf numFmtId="168" fontId="1" fillId="0" borderId="1" xfId="0" applyNumberFormat="1" applyFont="1" applyFill="1" applyBorder="1" applyAlignment="1">
      <alignment vertical="center" wrapText="1"/>
    </xf>
    <xf numFmtId="169" fontId="2" fillId="0" borderId="1" xfId="0" applyNumberFormat="1" applyFont="1" applyFill="1" applyBorder="1" applyAlignment="1">
      <alignment horizontal="right" vertical="center" wrapText="1"/>
    </xf>
    <xf numFmtId="0" fontId="5" fillId="0" borderId="0" xfId="0" applyFont="1" applyFill="1" applyAlignment="1">
      <alignment vertical="center"/>
    </xf>
    <xf numFmtId="0" fontId="1" fillId="0" borderId="1" xfId="0" applyFont="1" applyFill="1" applyBorder="1" applyAlignment="1">
      <alignment vertical="center" wrapText="1"/>
    </xf>
    <xf numFmtId="0" fontId="6" fillId="0" borderId="1" xfId="0" applyFont="1" applyFill="1" applyBorder="1" applyAlignment="1">
      <alignment vertical="center" wrapText="1"/>
    </xf>
    <xf numFmtId="169" fontId="2" fillId="2" borderId="1" xfId="0" applyNumberFormat="1" applyFont="1" applyFill="1" applyBorder="1" applyAlignment="1">
      <alignment horizontal="right" vertical="center" wrapText="1"/>
    </xf>
    <xf numFmtId="0" fontId="7" fillId="0" borderId="0" xfId="0" applyFont="1" applyFill="1" applyAlignment="1">
      <alignment vertical="center"/>
    </xf>
    <xf numFmtId="0" fontId="6" fillId="0" borderId="0" xfId="0" applyFont="1" applyFill="1" applyAlignment="1">
      <alignment vertical="center"/>
    </xf>
    <xf numFmtId="168" fontId="1" fillId="0" borderId="2" xfId="0" applyNumberFormat="1" applyFont="1" applyFill="1" applyBorder="1" applyAlignment="1">
      <alignment vertical="center" wrapText="1"/>
    </xf>
    <xf numFmtId="169" fontId="2" fillId="0" borderId="2" xfId="0" applyNumberFormat="1" applyFont="1" applyFill="1" applyBorder="1" applyAlignment="1">
      <alignment horizontal="right" vertical="center" wrapText="1"/>
    </xf>
    <xf numFmtId="168" fontId="6" fillId="0" borderId="4" xfId="0" applyNumberFormat="1" applyFont="1" applyFill="1" applyBorder="1" applyAlignment="1">
      <alignment vertical="center" wrapText="1"/>
    </xf>
    <xf numFmtId="169" fontId="5" fillId="0" borderId="4" xfId="0" applyNumberFormat="1" applyFont="1" applyFill="1" applyBorder="1" applyAlignment="1">
      <alignment horizontal="right" vertical="center" wrapText="1"/>
    </xf>
    <xf numFmtId="0" fontId="2" fillId="0" borderId="0" xfId="0" applyFont="1" applyFill="1" applyAlignment="1">
      <alignment vertical="center"/>
    </xf>
    <xf numFmtId="168" fontId="6" fillId="0" borderId="1" xfId="0" applyNumberFormat="1" applyFont="1" applyFill="1" applyBorder="1" applyAlignment="1">
      <alignment vertical="center"/>
    </xf>
    <xf numFmtId="170" fontId="8" fillId="0" borderId="0" xfId="0" applyNumberFormat="1" applyFont="1" applyFill="1" applyAlignment="1">
      <alignment vertical="center"/>
    </xf>
    <xf numFmtId="169" fontId="2" fillId="0" borderId="1" xfId="0" applyNumberFormat="1" applyFont="1" applyFill="1" applyBorder="1" applyAlignment="1">
      <alignment vertical="center" wrapText="1"/>
    </xf>
    <xf numFmtId="169" fontId="2" fillId="0" borderId="1" xfId="0" applyNumberFormat="1" applyFont="1" applyFill="1" applyBorder="1" applyAlignment="1">
      <alignment vertical="center"/>
    </xf>
    <xf numFmtId="169" fontId="9" fillId="0" borderId="1" xfId="0" applyNumberFormat="1" applyFont="1" applyFill="1" applyBorder="1" applyAlignment="1">
      <alignment horizontal="right" vertical="center" wrapText="1"/>
    </xf>
    <xf numFmtId="170" fontId="1" fillId="0" borderId="0" xfId="0" applyNumberFormat="1" applyFont="1" applyFill="1" applyAlignment="1">
      <alignment vertical="center"/>
    </xf>
    <xf numFmtId="0" fontId="1" fillId="0" borderId="0" xfId="0" applyFont="1" applyFill="1" applyAlignment="1">
      <alignment horizontal="right" vertical="center"/>
    </xf>
    <xf numFmtId="169" fontId="10" fillId="0" borderId="0" xfId="0" applyNumberFormat="1" applyFont="1" applyFill="1" applyAlignment="1">
      <alignment vertical="center"/>
    </xf>
    <xf numFmtId="169" fontId="1" fillId="0" borderId="1" xfId="0" applyNumberFormat="1" applyFont="1" applyFill="1" applyBorder="1" applyAlignment="1">
      <alignment vertical="center"/>
    </xf>
    <xf numFmtId="169" fontId="11" fillId="0" borderId="0" xfId="0" applyNumberFormat="1" applyFont="1" applyFill="1" applyAlignment="1">
      <alignment vertical="center"/>
    </xf>
    <xf numFmtId="0" fontId="11" fillId="0" borderId="0" xfId="0" applyFont="1" applyFill="1" applyAlignment="1">
      <alignment vertical="center"/>
    </xf>
    <xf numFmtId="169" fontId="5" fillId="0" borderId="1" xfId="0" applyNumberFormat="1" applyFont="1" applyFill="1" applyBorder="1" applyAlignment="1">
      <alignment vertical="center" wrapText="1"/>
    </xf>
    <xf numFmtId="169" fontId="12" fillId="0" borderId="0" xfId="0" applyNumberFormat="1" applyFont="1" applyFill="1" applyAlignment="1">
      <alignment vertical="center"/>
    </xf>
    <xf numFmtId="0" fontId="12" fillId="0" borderId="0" xfId="0" applyFont="1" applyFill="1" applyAlignment="1">
      <alignment vertical="center"/>
    </xf>
    <xf numFmtId="170" fontId="12" fillId="0" borderId="0" xfId="0" applyNumberFormat="1" applyFont="1" applyFill="1" applyAlignment="1">
      <alignment vertical="center"/>
    </xf>
    <xf numFmtId="164" fontId="2" fillId="0" borderId="1" xfId="0" applyNumberFormat="1" applyFont="1" applyFill="1" applyBorder="1" applyAlignment="1">
      <alignment horizontal="right" vertical="center" wrapText="1"/>
    </xf>
    <xf numFmtId="170" fontId="11" fillId="0" borderId="0" xfId="0" applyNumberFormat="1" applyFont="1" applyFill="1" applyAlignment="1">
      <alignment vertical="center"/>
    </xf>
    <xf numFmtId="168" fontId="1" fillId="0" borderId="0" xfId="0" applyNumberFormat="1" applyFont="1" applyFill="1" applyAlignment="1">
      <alignment vertical="center"/>
    </xf>
    <xf numFmtId="168" fontId="8" fillId="0" borderId="0" xfId="0" applyNumberFormat="1" applyFont="1" applyFill="1" applyAlignment="1">
      <alignment vertical="center"/>
    </xf>
    <xf numFmtId="168" fontId="13" fillId="0" borderId="0" xfId="0" applyNumberFormat="1" applyFont="1" applyFill="1" applyAlignment="1">
      <alignment vertical="center"/>
    </xf>
    <xf numFmtId="0" fontId="13" fillId="0" borderId="0" xfId="0" applyFont="1" applyFill="1" applyAlignment="1">
      <alignment vertical="center"/>
    </xf>
    <xf numFmtId="170" fontId="4" fillId="0" borderId="0" xfId="0" applyNumberFormat="1" applyFont="1" applyFill="1" applyAlignment="1">
      <alignment vertical="center"/>
    </xf>
    <xf numFmtId="49" fontId="1" fillId="0" borderId="0" xfId="0" applyNumberFormat="1" applyFont="1" applyFill="1" applyBorder="1" applyAlignment="1">
      <alignment vertical="center"/>
    </xf>
    <xf numFmtId="0" fontId="1" fillId="0" borderId="0" xfId="0" applyFont="1" applyFill="1" applyBorder="1" applyAlignment="1">
      <alignment vertical="center" wrapText="1"/>
    </xf>
    <xf numFmtId="165" fontId="1" fillId="0" borderId="0" xfId="0" applyNumberFormat="1" applyFont="1" applyFill="1" applyBorder="1" applyAlignment="1">
      <alignment vertical="center"/>
    </xf>
    <xf numFmtId="0" fontId="1" fillId="0" borderId="0" xfId="0" applyFont="1" applyFill="1" applyAlignment="1">
      <alignment horizontal="right" vertical="center" wrapText="1"/>
    </xf>
    <xf numFmtId="0" fontId="1" fillId="0" borderId="0" xfId="0" applyFont="1" applyFill="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2" xfId="0" applyFont="1" applyFill="1" applyBorder="1" applyAlignment="1">
      <alignment horizontal="center" vertical="center" wrapText="1"/>
    </xf>
    <xf numFmtId="0" fontId="1" fillId="0" borderId="2" xfId="0" applyFont="1" applyFill="1" applyBorder="1" applyAlignment="1">
      <alignment vertical="center" wrapText="1"/>
    </xf>
    <xf numFmtId="0" fontId="1" fillId="0" borderId="2" xfId="0" applyFont="1" applyFill="1" applyBorder="1" applyAlignment="1">
      <alignment horizontal="left" vertical="center" wrapText="1"/>
    </xf>
    <xf numFmtId="0" fontId="14" fillId="0" borderId="0" xfId="0" applyFont="1" applyFill="1" applyAlignment="1">
      <alignment vertical="center"/>
    </xf>
    <xf numFmtId="0" fontId="15" fillId="0" borderId="0" xfId="0" applyFont="1" applyFill="1"/>
    <xf numFmtId="0" fontId="16" fillId="0" borderId="0" xfId="0" applyFont="1" applyFill="1"/>
    <xf numFmtId="0" fontId="16" fillId="0" borderId="0" xfId="0" applyFont="1" applyFill="1" applyAlignment="1">
      <alignment horizontal="right"/>
    </xf>
    <xf numFmtId="0" fontId="1" fillId="0" borderId="0" xfId="0" applyFont="1" applyFill="1" applyAlignment="1">
      <alignment horizontal="right"/>
    </xf>
    <xf numFmtId="0" fontId="1" fillId="0" borderId="0" xfId="0" applyFont="1" applyFill="1"/>
    <xf numFmtId="0" fontId="16" fillId="0" borderId="2" xfId="0" applyFont="1" applyFill="1" applyBorder="1" applyAlignment="1">
      <alignment vertical="center" wrapText="1"/>
    </xf>
    <xf numFmtId="0" fontId="1" fillId="0" borderId="7"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 fillId="0" borderId="1" xfId="0" applyFont="1" applyFill="1" applyBorder="1" applyAlignment="1">
      <alignment horizontal="center" vertical="center"/>
    </xf>
    <xf numFmtId="0" fontId="6" fillId="0" borderId="4" xfId="0" applyFont="1" applyFill="1" applyBorder="1" applyAlignment="1">
      <alignment horizontal="left" vertical="center" wrapText="1"/>
    </xf>
    <xf numFmtId="169" fontId="6" fillId="0" borderId="1" xfId="0" applyNumberFormat="1" applyFont="1" applyFill="1" applyBorder="1" applyAlignment="1">
      <alignment horizontal="right" vertical="center" wrapText="1"/>
    </xf>
    <xf numFmtId="0" fontId="1" fillId="0" borderId="4" xfId="0" applyFont="1" applyFill="1" applyBorder="1" applyAlignment="1">
      <alignment horizontal="left" vertical="center" wrapText="1"/>
    </xf>
    <xf numFmtId="169" fontId="1" fillId="0" borderId="1" xfId="0" applyNumberFormat="1" applyFont="1" applyFill="1" applyBorder="1" applyAlignment="1">
      <alignment horizontal="right" vertical="center" wrapText="1"/>
    </xf>
    <xf numFmtId="169" fontId="1" fillId="0" borderId="1" xfId="0" applyNumberFormat="1" applyFont="1" applyFill="1" applyBorder="1" applyAlignment="1">
      <alignment horizontal="center" vertical="center" wrapText="1"/>
    </xf>
    <xf numFmtId="164" fontId="1" fillId="0" borderId="1" xfId="0" applyNumberFormat="1" applyFont="1" applyFill="1" applyBorder="1" applyAlignment="1">
      <alignment horizontal="center" vertical="center" wrapText="1"/>
    </xf>
    <xf numFmtId="169" fontId="6" fillId="0" borderId="1" xfId="0" applyNumberFormat="1" applyFont="1" applyFill="1" applyBorder="1" applyAlignment="1">
      <alignment horizontal="center" vertical="center" wrapText="1"/>
    </xf>
    <xf numFmtId="0" fontId="6" fillId="0" borderId="0" xfId="0" applyFont="1" applyFill="1"/>
    <xf numFmtId="0" fontId="1" fillId="0" borderId="1" xfId="0" applyFont="1" applyFill="1" applyBorder="1" applyAlignment="1">
      <alignment wrapText="1"/>
    </xf>
    <xf numFmtId="169" fontId="1" fillId="0" borderId="0" xfId="0" applyNumberFormat="1" applyFont="1" applyFill="1"/>
    <xf numFmtId="170" fontId="1" fillId="0" borderId="0" xfId="0" applyNumberFormat="1" applyFont="1" applyFill="1"/>
    <xf numFmtId="171" fontId="1" fillId="0" borderId="0" xfId="0" applyNumberFormat="1" applyFont="1" applyFill="1"/>
    <xf numFmtId="0" fontId="6" fillId="0" borderId="4" xfId="0" applyFont="1" applyFill="1" applyBorder="1" applyAlignment="1">
      <alignment vertical="center" wrapText="1"/>
    </xf>
    <xf numFmtId="0" fontId="18" fillId="0" borderId="0" xfId="0" applyFont="1" applyFill="1"/>
    <xf numFmtId="0" fontId="19" fillId="0" borderId="0" xfId="0" applyFont="1" applyAlignment="1">
      <alignment horizontal="center" vertical="center"/>
    </xf>
    <xf numFmtId="0" fontId="15" fillId="0" borderId="0" xfId="0" applyFont="1" applyAlignment="1">
      <alignment vertical="center"/>
    </xf>
    <xf numFmtId="0" fontId="15" fillId="0" borderId="0" xfId="0" applyFont="1" applyAlignment="1">
      <alignment vertical="center" wrapText="1"/>
    </xf>
    <xf numFmtId="0" fontId="15" fillId="0" borderId="0" xfId="0" applyFont="1" applyBorder="1" applyAlignment="1">
      <alignment horizontal="justify" vertical="center"/>
    </xf>
    <xf numFmtId="0" fontId="0" fillId="0" borderId="0" xfId="0" applyBorder="1"/>
    <xf numFmtId="0" fontId="15" fillId="0" borderId="1" xfId="0" applyFont="1" applyBorder="1" applyAlignment="1">
      <alignment horizontal="center" vertical="center" wrapText="1"/>
    </xf>
    <xf numFmtId="0" fontId="15" fillId="0" borderId="1" xfId="0" applyFont="1" applyBorder="1" applyAlignment="1">
      <alignment horizontal="justify" vertical="center" wrapText="1"/>
    </xf>
    <xf numFmtId="0" fontId="21" fillId="0" borderId="1" xfId="0" applyFont="1" applyBorder="1" applyAlignment="1">
      <alignment horizontal="center" vertical="center" wrapText="1"/>
    </xf>
    <xf numFmtId="0" fontId="20" fillId="0" borderId="0" xfId="0" applyFont="1" applyAlignment="1">
      <alignment vertical="center" wrapText="1"/>
    </xf>
    <xf numFmtId="0" fontId="23" fillId="0" borderId="0" xfId="0" applyFont="1" applyAlignment="1">
      <alignment horizontal="justify" vertical="center"/>
    </xf>
    <xf numFmtId="0" fontId="21" fillId="0" borderId="0" xfId="0" applyFont="1" applyBorder="1" applyAlignment="1">
      <alignment horizontal="justify" vertical="center" wrapText="1"/>
    </xf>
    <xf numFmtId="0" fontId="0" fillId="0" borderId="1" xfId="0" applyBorder="1" applyAlignment="1">
      <alignment vertical="center" wrapText="1"/>
    </xf>
    <xf numFmtId="0" fontId="15" fillId="0" borderId="0" xfId="0" applyFont="1" applyFill="1" applyAlignment="1">
      <alignment wrapText="1"/>
    </xf>
    <xf numFmtId="0" fontId="15" fillId="0" borderId="0" xfId="0" applyFont="1" applyFill="1" applyAlignment="1">
      <alignment horizontal="right" wrapText="1"/>
    </xf>
    <xf numFmtId="0" fontId="15" fillId="0" borderId="1" xfId="0" applyFont="1" applyFill="1" applyBorder="1" applyAlignment="1">
      <alignment horizontal="center" wrapText="1"/>
    </xf>
    <xf numFmtId="0" fontId="15" fillId="0" borderId="1" xfId="0" applyFont="1" applyFill="1" applyBorder="1" applyAlignment="1">
      <alignment horizontal="left" vertical="center" wrapText="1"/>
    </xf>
    <xf numFmtId="0" fontId="16" fillId="0" borderId="1" xfId="0" applyFont="1" applyFill="1" applyBorder="1" applyAlignment="1">
      <alignment horizontal="center" vertical="center" wrapText="1"/>
    </xf>
    <xf numFmtId="0" fontId="1" fillId="0" borderId="1" xfId="0" applyFont="1" applyFill="1" applyBorder="1" applyAlignment="1">
      <alignment horizontal="center" wrapText="1"/>
    </xf>
    <xf numFmtId="0" fontId="15" fillId="0" borderId="1" xfId="0" applyFont="1" applyFill="1" applyBorder="1" applyAlignment="1">
      <alignment wrapText="1"/>
    </xf>
    <xf numFmtId="173" fontId="15" fillId="0" borderId="1" xfId="0" applyNumberFormat="1" applyFont="1" applyFill="1" applyBorder="1" applyAlignment="1">
      <alignment horizontal="center" vertical="center" wrapText="1"/>
    </xf>
    <xf numFmtId="2" fontId="15" fillId="0" borderId="1" xfId="0" applyNumberFormat="1"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5" fillId="0" borderId="1" xfId="0" applyFont="1" applyBorder="1" applyAlignment="1">
      <alignment horizontal="center" vertical="center" wrapText="1"/>
    </xf>
    <xf numFmtId="0" fontId="0" fillId="0" borderId="0" xfId="0" applyFill="1"/>
    <xf numFmtId="0" fontId="19" fillId="0" borderId="1" xfId="0" applyFont="1" applyFill="1" applyBorder="1" applyAlignment="1">
      <alignment wrapText="1"/>
    </xf>
    <xf numFmtId="0" fontId="25" fillId="0" borderId="0" xfId="0" applyFont="1" applyFill="1"/>
    <xf numFmtId="0" fontId="26" fillId="0" borderId="0" xfId="0" applyFont="1" applyFill="1"/>
    <xf numFmtId="0" fontId="1" fillId="0" borderId="10" xfId="0" applyFont="1" applyFill="1" applyBorder="1" applyAlignment="1">
      <alignment horizontal="center" vertical="center" wrapText="1"/>
    </xf>
    <xf numFmtId="0" fontId="27" fillId="0" borderId="10" xfId="0" applyFont="1" applyFill="1" applyBorder="1" applyAlignment="1">
      <alignment horizontal="left" vertical="center" wrapText="1"/>
    </xf>
    <xf numFmtId="0" fontId="25" fillId="0" borderId="0" xfId="0" applyFont="1" applyFill="1" applyAlignment="1">
      <alignment horizontal="center"/>
    </xf>
    <xf numFmtId="0" fontId="19" fillId="0" borderId="1" xfId="0" applyFont="1" applyBorder="1" applyAlignment="1">
      <alignment vertical="center" wrapText="1"/>
    </xf>
    <xf numFmtId="0" fontId="1" fillId="0" borderId="0" xfId="0" applyFont="1" applyBorder="1"/>
    <xf numFmtId="0" fontId="26" fillId="0" borderId="0" xfId="0" applyFont="1"/>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26" fillId="0" borderId="0" xfId="0" applyFont="1" applyAlignment="1">
      <alignment horizontal="center"/>
    </xf>
    <xf numFmtId="0" fontId="26" fillId="0" borderId="0" xfId="0" applyFont="1" applyBorder="1"/>
    <xf numFmtId="170" fontId="5" fillId="0" borderId="1" xfId="0" applyNumberFormat="1" applyFont="1" applyFill="1" applyBorder="1" applyAlignment="1">
      <alignment horizontal="right" vertical="center" wrapText="1"/>
    </xf>
    <xf numFmtId="170" fontId="2" fillId="0" borderId="1" xfId="0" applyNumberFormat="1" applyFont="1" applyFill="1" applyBorder="1" applyAlignment="1">
      <alignment horizontal="right" vertical="center" wrapText="1"/>
    </xf>
    <xf numFmtId="0" fontId="15" fillId="0" borderId="1" xfId="0" applyFont="1" applyFill="1" applyBorder="1" applyAlignment="1">
      <alignment horizontal="center" vertical="center" wrapText="1"/>
    </xf>
    <xf numFmtId="0" fontId="1" fillId="0" borderId="4" xfId="0" applyFont="1" applyFill="1" applyBorder="1" applyAlignment="1">
      <alignment horizontal="left" vertical="center" wrapText="1"/>
    </xf>
    <xf numFmtId="0" fontId="22"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28" fillId="0" borderId="4" xfId="0" applyFont="1" applyBorder="1" applyAlignment="1">
      <alignment horizontal="center" vertical="center" wrapText="1"/>
    </xf>
    <xf numFmtId="0" fontId="22" fillId="0" borderId="1" xfId="0" applyFont="1" applyBorder="1" applyAlignment="1">
      <alignment horizontal="center" vertical="center"/>
    </xf>
    <xf numFmtId="170" fontId="15" fillId="0" borderId="0" xfId="0" applyNumberFormat="1" applyFont="1" applyFill="1"/>
    <xf numFmtId="0" fontId="1" fillId="0" borderId="1" xfId="0" applyFont="1" applyFill="1" applyBorder="1" applyAlignment="1">
      <alignment horizontal="center" vertical="center" wrapText="1"/>
    </xf>
    <xf numFmtId="0" fontId="1" fillId="0" borderId="4" xfId="0" applyFont="1" applyFill="1" applyBorder="1" applyAlignment="1">
      <alignment horizontal="left" vertical="center" wrapText="1"/>
    </xf>
    <xf numFmtId="172" fontId="1" fillId="0" borderId="3" xfId="0" applyNumberFormat="1" applyFont="1" applyFill="1" applyBorder="1" applyAlignment="1">
      <alignment horizontal="center" vertical="center" wrapText="1"/>
    </xf>
    <xf numFmtId="169" fontId="1" fillId="0" borderId="3" xfId="0" applyNumberFormat="1" applyFont="1" applyFill="1" applyBorder="1" applyAlignment="1">
      <alignment horizontal="center" vertical="center" wrapText="1"/>
    </xf>
    <xf numFmtId="170" fontId="1" fillId="0" borderId="1" xfId="0" applyNumberFormat="1" applyFont="1" applyFill="1" applyBorder="1" applyAlignment="1">
      <alignment horizontal="center" vertical="center" wrapText="1"/>
    </xf>
    <xf numFmtId="164" fontId="1" fillId="0" borderId="3"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22" fillId="0" borderId="1" xfId="0" applyFont="1" applyBorder="1" applyAlignment="1">
      <alignment horizontal="left" vertical="center" wrapText="1"/>
    </xf>
    <xf numFmtId="0" fontId="29" fillId="0" borderId="0" xfId="0" applyFont="1" applyBorder="1"/>
    <xf numFmtId="0" fontId="22" fillId="0" borderId="0" xfId="0" applyFont="1" applyBorder="1" applyAlignment="1">
      <alignment horizontal="justify" vertical="center"/>
    </xf>
    <xf numFmtId="0" fontId="28" fillId="0" borderId="1" xfId="0" applyFont="1" applyBorder="1" applyAlignment="1">
      <alignment horizontal="left" vertical="center" wrapText="1"/>
    </xf>
    <xf numFmtId="0" fontId="28" fillId="0" borderId="2" xfId="0" applyFont="1" applyBorder="1" applyAlignment="1">
      <alignment horizontal="center" vertical="center" wrapText="1"/>
    </xf>
    <xf numFmtId="0" fontId="28" fillId="0" borderId="3" xfId="0" applyFont="1" applyBorder="1" applyAlignment="1">
      <alignment horizontal="center" vertical="center" wrapText="1"/>
    </xf>
    <xf numFmtId="0" fontId="28" fillId="0" borderId="10" xfId="0" applyFont="1" applyBorder="1" applyAlignment="1">
      <alignment horizontal="center" vertical="center" wrapText="1"/>
    </xf>
    <xf numFmtId="0" fontId="28" fillId="0" borderId="12" xfId="0" applyFont="1" applyBorder="1" applyAlignment="1">
      <alignment horizontal="center" vertical="center" wrapText="1"/>
    </xf>
    <xf numFmtId="0" fontId="1" fillId="0" borderId="1" xfId="0" applyFont="1" applyFill="1" applyBorder="1" applyAlignment="1">
      <alignment horizontal="center" vertical="center" wrapText="1"/>
    </xf>
    <xf numFmtId="49" fontId="3" fillId="0" borderId="0" xfId="0" applyNumberFormat="1" applyFont="1" applyFill="1" applyAlignment="1">
      <alignment horizontal="center" vertical="center"/>
    </xf>
    <xf numFmtId="49" fontId="5" fillId="0" borderId="1" xfId="0" applyNumberFormat="1" applyFont="1" applyFill="1" applyBorder="1" applyAlignment="1">
      <alignment horizontal="center" vertical="center"/>
    </xf>
    <xf numFmtId="168" fontId="2" fillId="0" borderId="2" xfId="0" applyNumberFormat="1" applyFont="1" applyFill="1" applyBorder="1" applyAlignment="1">
      <alignment horizontal="center" vertical="center" wrapText="1"/>
    </xf>
    <xf numFmtId="168" fontId="2" fillId="0" borderId="3" xfId="0" applyNumberFormat="1" applyFont="1" applyFill="1" applyBorder="1" applyAlignment="1">
      <alignment horizontal="center" vertical="center" wrapText="1"/>
    </xf>
    <xf numFmtId="168" fontId="2" fillId="0" borderId="4" xfId="0" applyNumberFormat="1" applyFont="1" applyFill="1" applyBorder="1" applyAlignment="1">
      <alignment horizontal="center" vertical="center" wrapText="1"/>
    </xf>
    <xf numFmtId="49" fontId="2" fillId="0" borderId="2" xfId="0" applyNumberFormat="1" applyFont="1" applyFill="1" applyBorder="1" applyAlignment="1">
      <alignment horizontal="left" vertical="center" wrapText="1"/>
    </xf>
    <xf numFmtId="49" fontId="2" fillId="0" borderId="3" xfId="0" applyNumberFormat="1" applyFont="1" applyFill="1" applyBorder="1" applyAlignment="1">
      <alignment horizontal="left" vertical="center" wrapText="1"/>
    </xf>
    <xf numFmtId="49" fontId="2" fillId="0" borderId="4" xfId="0" applyNumberFormat="1" applyFont="1" applyFill="1" applyBorder="1" applyAlignment="1">
      <alignment horizontal="left" vertical="center" wrapText="1"/>
    </xf>
    <xf numFmtId="49"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165" fontId="2" fillId="0" borderId="1" xfId="0" applyNumberFormat="1" applyFont="1" applyFill="1" applyBorder="1" applyAlignment="1">
      <alignment horizontal="center" vertical="center" wrapText="1"/>
    </xf>
    <xf numFmtId="167" fontId="2"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xf>
    <xf numFmtId="0" fontId="2" fillId="0" borderId="1" xfId="0" applyFont="1" applyFill="1" applyBorder="1" applyAlignment="1">
      <alignment horizontal="left" vertical="center" wrapText="1"/>
    </xf>
    <xf numFmtId="168" fontId="2" fillId="0" borderId="1" xfId="0" applyNumberFormat="1" applyFont="1" applyFill="1" applyBorder="1" applyAlignment="1">
      <alignment horizontal="center" vertical="center"/>
    </xf>
    <xf numFmtId="168" fontId="2" fillId="0" borderId="1" xfId="0" applyNumberFormat="1" applyFont="1" applyFill="1" applyBorder="1" applyAlignment="1">
      <alignment horizontal="left" vertical="center" wrapText="1"/>
    </xf>
    <xf numFmtId="168" fontId="2" fillId="0" borderId="2" xfId="0" applyNumberFormat="1" applyFont="1" applyFill="1" applyBorder="1" applyAlignment="1">
      <alignment horizontal="center" vertical="center"/>
    </xf>
    <xf numFmtId="168" fontId="2" fillId="0" borderId="3" xfId="0" applyNumberFormat="1" applyFont="1" applyFill="1" applyBorder="1" applyAlignment="1">
      <alignment horizontal="center" vertical="center"/>
    </xf>
    <xf numFmtId="49" fontId="2" fillId="0" borderId="2" xfId="0" applyNumberFormat="1"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168" fontId="2" fillId="0" borderId="4" xfId="0" applyNumberFormat="1" applyFont="1" applyFill="1" applyBorder="1" applyAlignment="1">
      <alignment horizontal="center" vertical="center"/>
    </xf>
    <xf numFmtId="0" fontId="2" fillId="0" borderId="2" xfId="0" applyNumberFormat="1" applyFont="1" applyFill="1" applyBorder="1" applyAlignment="1">
      <alignment horizontal="left" vertical="center" wrapText="1"/>
    </xf>
    <xf numFmtId="0" fontId="2" fillId="0" borderId="3" xfId="0" applyNumberFormat="1" applyFont="1" applyFill="1" applyBorder="1" applyAlignment="1">
      <alignment horizontal="left" vertical="center" wrapText="1"/>
    </xf>
    <xf numFmtId="0" fontId="2" fillId="0" borderId="4" xfId="0" applyNumberFormat="1" applyFont="1" applyFill="1" applyBorder="1" applyAlignment="1">
      <alignment horizontal="left" vertical="center" wrapText="1"/>
    </xf>
    <xf numFmtId="168" fontId="5" fillId="0" borderId="5" xfId="0" applyNumberFormat="1" applyFont="1" applyFill="1" applyBorder="1" applyAlignment="1">
      <alignment horizontal="center" vertical="center" wrapText="1"/>
    </xf>
    <xf numFmtId="168" fontId="5" fillId="0" borderId="6" xfId="0" applyNumberFormat="1" applyFont="1" applyFill="1" applyBorder="1" applyAlignment="1">
      <alignment horizontal="center" vertical="center" wrapText="1"/>
    </xf>
    <xf numFmtId="168" fontId="5" fillId="0" borderId="7" xfId="0" applyNumberFormat="1" applyFont="1" applyFill="1" applyBorder="1" applyAlignment="1">
      <alignment horizontal="center" vertical="center" wrapText="1"/>
    </xf>
    <xf numFmtId="168" fontId="5" fillId="0" borderId="8" xfId="0" applyNumberFormat="1" applyFont="1" applyFill="1" applyBorder="1" applyAlignment="1">
      <alignment horizontal="center" vertical="center" wrapText="1"/>
    </xf>
    <xf numFmtId="168" fontId="5" fillId="0" borderId="0" xfId="0" applyNumberFormat="1" applyFont="1" applyFill="1" applyBorder="1" applyAlignment="1">
      <alignment horizontal="center" vertical="center" wrapText="1"/>
    </xf>
    <xf numFmtId="168" fontId="5" fillId="0" borderId="9" xfId="0" applyNumberFormat="1" applyFont="1" applyFill="1" applyBorder="1" applyAlignment="1">
      <alignment horizontal="center" vertical="center" wrapText="1"/>
    </xf>
    <xf numFmtId="168" fontId="5" fillId="0" borderId="10" xfId="0" applyNumberFormat="1" applyFont="1" applyFill="1" applyBorder="1" applyAlignment="1">
      <alignment horizontal="center" vertical="center" wrapText="1"/>
    </xf>
    <xf numFmtId="168" fontId="5" fillId="0" borderId="11" xfId="0" applyNumberFormat="1" applyFont="1" applyFill="1" applyBorder="1" applyAlignment="1">
      <alignment horizontal="center" vertical="center" wrapText="1"/>
    </xf>
    <xf numFmtId="168" fontId="5" fillId="0" borderId="12" xfId="0" applyNumberFormat="1" applyFont="1" applyFill="1" applyBorder="1" applyAlignment="1">
      <alignment horizontal="center" vertical="center" wrapText="1"/>
    </xf>
    <xf numFmtId="168" fontId="2" fillId="0" borderId="4" xfId="0" applyNumberFormat="1" applyFont="1" applyFill="1" applyBorder="1" applyAlignment="1">
      <alignment horizontal="left" vertical="center" wrapText="1"/>
    </xf>
    <xf numFmtId="168" fontId="2" fillId="0" borderId="1" xfId="0" applyNumberFormat="1" applyFont="1" applyFill="1" applyBorder="1" applyAlignment="1">
      <alignment horizontal="center" vertical="center" wrapText="1"/>
    </xf>
    <xf numFmtId="168" fontId="5" fillId="0" borderId="1" xfId="0" applyNumberFormat="1" applyFont="1" applyFill="1" applyBorder="1" applyAlignment="1">
      <alignment horizontal="center" vertical="center" wrapText="1"/>
    </xf>
    <xf numFmtId="168" fontId="5" fillId="0" borderId="1" xfId="0" applyNumberFormat="1" applyFont="1" applyFill="1" applyBorder="1" applyAlignment="1">
      <alignment horizontal="center" vertical="center"/>
    </xf>
    <xf numFmtId="49" fontId="2" fillId="0" borderId="1" xfId="0" applyNumberFormat="1" applyFont="1" applyFill="1" applyBorder="1" applyAlignment="1">
      <alignment horizontal="left" vertical="center" wrapText="1"/>
    </xf>
    <xf numFmtId="49" fontId="2" fillId="0" borderId="1" xfId="0" applyNumberFormat="1" applyFont="1" applyFill="1" applyBorder="1" applyAlignment="1">
      <alignment horizontal="left" vertical="center"/>
    </xf>
    <xf numFmtId="168" fontId="2" fillId="0" borderId="2" xfId="0" applyNumberFormat="1" applyFont="1" applyFill="1" applyBorder="1" applyAlignment="1">
      <alignment horizontal="left" vertical="center" wrapText="1"/>
    </xf>
    <xf numFmtId="168" fontId="2" fillId="0" borderId="3" xfId="0" applyNumberFormat="1" applyFont="1" applyFill="1" applyBorder="1" applyAlignment="1">
      <alignment horizontal="left" vertical="center" wrapText="1"/>
    </xf>
    <xf numFmtId="168" fontId="5" fillId="0" borderId="1" xfId="0" applyNumberFormat="1" applyFont="1" applyFill="1" applyBorder="1" applyAlignment="1">
      <alignment horizontal="left" vertical="center" wrapText="1"/>
    </xf>
    <xf numFmtId="49" fontId="1" fillId="0" borderId="0" xfId="0" applyNumberFormat="1" applyFont="1" applyFill="1" applyBorder="1" applyAlignment="1">
      <alignment horizontal="left" vertical="center" wrapText="1"/>
    </xf>
    <xf numFmtId="49" fontId="1" fillId="0" borderId="6" xfId="0" applyNumberFormat="1" applyFont="1" applyFill="1" applyBorder="1" applyAlignment="1">
      <alignment horizontal="left" vertical="center" wrapText="1"/>
    </xf>
    <xf numFmtId="49" fontId="2" fillId="0" borderId="5" xfId="0" applyNumberFormat="1" applyFont="1" applyFill="1" applyBorder="1" applyAlignment="1">
      <alignment horizontal="left" vertical="center"/>
    </xf>
    <xf numFmtId="49" fontId="2" fillId="0" borderId="6" xfId="0" applyNumberFormat="1" applyFont="1" applyFill="1" applyBorder="1" applyAlignment="1">
      <alignment horizontal="left" vertical="center"/>
    </xf>
    <xf numFmtId="49" fontId="2" fillId="0" borderId="7" xfId="0" applyNumberFormat="1" applyFont="1" applyFill="1" applyBorder="1" applyAlignment="1">
      <alignment horizontal="left" vertical="center"/>
    </xf>
    <xf numFmtId="49" fontId="2" fillId="0" borderId="8" xfId="0" applyNumberFormat="1" applyFont="1" applyFill="1" applyBorder="1" applyAlignment="1">
      <alignment horizontal="left" vertical="center"/>
    </xf>
    <xf numFmtId="49" fontId="2" fillId="0" borderId="0" xfId="0" applyNumberFormat="1" applyFont="1" applyFill="1" applyBorder="1" applyAlignment="1">
      <alignment horizontal="left" vertical="center"/>
    </xf>
    <xf numFmtId="49" fontId="2" fillId="0" borderId="9" xfId="0" applyNumberFormat="1" applyFont="1" applyFill="1" applyBorder="1" applyAlignment="1">
      <alignment horizontal="left" vertical="center"/>
    </xf>
    <xf numFmtId="49" fontId="2" fillId="0" borderId="13" xfId="0" applyNumberFormat="1" applyFont="1" applyFill="1" applyBorder="1" applyAlignment="1">
      <alignment horizontal="left" vertical="center"/>
    </xf>
    <xf numFmtId="49" fontId="2" fillId="0" borderId="14" xfId="0" applyNumberFormat="1" applyFont="1" applyFill="1" applyBorder="1" applyAlignment="1">
      <alignment horizontal="left" vertical="center"/>
    </xf>
    <xf numFmtId="49" fontId="2" fillId="0" borderId="15" xfId="0" applyNumberFormat="1" applyFont="1" applyFill="1" applyBorder="1" applyAlignment="1">
      <alignment horizontal="left" vertical="center"/>
    </xf>
    <xf numFmtId="0" fontId="1" fillId="0" borderId="2" xfId="0" applyFont="1" applyFill="1" applyBorder="1" applyAlignment="1">
      <alignment horizontal="center" vertical="top" wrapText="1"/>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2"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1"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6" fillId="0" borderId="0" xfId="0" applyFont="1" applyFill="1" applyAlignment="1">
      <alignment horizontal="center" vertical="center" wrapText="1"/>
    </xf>
    <xf numFmtId="169" fontId="1" fillId="0" borderId="3" xfId="0" applyNumberFormat="1" applyFont="1" applyFill="1" applyBorder="1" applyAlignment="1">
      <alignment horizontal="center" vertical="center" wrapText="1"/>
    </xf>
    <xf numFmtId="169" fontId="1" fillId="0" borderId="4" xfId="0" applyNumberFormat="1" applyFont="1" applyFill="1" applyBorder="1" applyAlignment="1">
      <alignment horizontal="center" vertical="center" wrapText="1"/>
    </xf>
    <xf numFmtId="164" fontId="1" fillId="0" borderId="3" xfId="0" applyNumberFormat="1" applyFont="1" applyFill="1" applyBorder="1" applyAlignment="1">
      <alignment horizontal="center" vertical="center" wrapText="1"/>
    </xf>
    <xf numFmtId="164" fontId="1" fillId="0" borderId="4" xfId="0" applyNumberFormat="1" applyFont="1" applyFill="1" applyBorder="1" applyAlignment="1">
      <alignment horizontal="center" vertical="center" wrapText="1"/>
    </xf>
    <xf numFmtId="170" fontId="18" fillId="0" borderId="5" xfId="0" applyNumberFormat="1" applyFont="1" applyFill="1" applyBorder="1" applyAlignment="1">
      <alignment horizontal="right" vertical="center"/>
    </xf>
    <xf numFmtId="170" fontId="18" fillId="0" borderId="6" xfId="0" applyNumberFormat="1" applyFont="1" applyFill="1" applyBorder="1" applyAlignment="1">
      <alignment horizontal="right" vertical="center"/>
    </xf>
    <xf numFmtId="170" fontId="18" fillId="0" borderId="7" xfId="0" applyNumberFormat="1" applyFont="1" applyFill="1" applyBorder="1" applyAlignment="1">
      <alignment horizontal="right" vertical="center"/>
    </xf>
    <xf numFmtId="170" fontId="18" fillId="0" borderId="8" xfId="0" applyNumberFormat="1" applyFont="1" applyFill="1" applyBorder="1" applyAlignment="1">
      <alignment horizontal="right" vertical="center"/>
    </xf>
    <xf numFmtId="170" fontId="18" fillId="0" borderId="0" xfId="0" applyNumberFormat="1" applyFont="1" applyFill="1" applyBorder="1" applyAlignment="1">
      <alignment horizontal="right" vertical="center"/>
    </xf>
    <xf numFmtId="170" fontId="18" fillId="0" borderId="9" xfId="0" applyNumberFormat="1" applyFont="1" applyFill="1" applyBorder="1" applyAlignment="1">
      <alignment horizontal="right" vertical="center"/>
    </xf>
    <xf numFmtId="170" fontId="18" fillId="0" borderId="13" xfId="0" applyNumberFormat="1" applyFont="1" applyFill="1" applyBorder="1" applyAlignment="1">
      <alignment horizontal="right" vertical="center"/>
    </xf>
    <xf numFmtId="170" fontId="18" fillId="0" borderId="14" xfId="0" applyNumberFormat="1" applyFont="1" applyFill="1" applyBorder="1" applyAlignment="1">
      <alignment horizontal="right" vertical="center"/>
    </xf>
    <xf numFmtId="170" fontId="18" fillId="0" borderId="15" xfId="0" applyNumberFormat="1" applyFont="1" applyFill="1" applyBorder="1" applyAlignment="1">
      <alignment horizontal="right" vertical="center"/>
    </xf>
    <xf numFmtId="169" fontId="1" fillId="0" borderId="2" xfId="0" applyNumberFormat="1" applyFont="1" applyFill="1" applyBorder="1" applyAlignment="1">
      <alignment horizontal="center" vertical="center" wrapText="1"/>
    </xf>
    <xf numFmtId="164" fontId="18" fillId="0" borderId="2" xfId="0" applyNumberFormat="1" applyFont="1" applyFill="1" applyBorder="1" applyAlignment="1">
      <alignment horizontal="center"/>
    </xf>
    <xf numFmtId="164" fontId="18" fillId="0" borderId="3" xfId="0" applyNumberFormat="1" applyFont="1" applyFill="1" applyBorder="1" applyAlignment="1">
      <alignment horizontal="center"/>
    </xf>
    <xf numFmtId="164" fontId="18" fillId="0" borderId="4" xfId="0" applyNumberFormat="1" applyFont="1" applyFill="1" applyBorder="1" applyAlignment="1">
      <alignment horizontal="center"/>
    </xf>
    <xf numFmtId="170" fontId="1" fillId="0" borderId="1" xfId="0" applyNumberFormat="1" applyFont="1" applyFill="1" applyBorder="1" applyAlignment="1">
      <alignment horizontal="center" vertical="center" wrapText="1"/>
    </xf>
    <xf numFmtId="172" fontId="1" fillId="0" borderId="2" xfId="0" applyNumberFormat="1" applyFont="1" applyFill="1" applyBorder="1" applyAlignment="1">
      <alignment horizontal="center" vertical="center" wrapText="1"/>
    </xf>
    <xf numFmtId="172" fontId="1" fillId="0" borderId="3" xfId="0" applyNumberFormat="1" applyFont="1" applyFill="1" applyBorder="1" applyAlignment="1">
      <alignment horizontal="center" vertical="center" wrapText="1"/>
    </xf>
    <xf numFmtId="172" fontId="1" fillId="0" borderId="4" xfId="0" applyNumberFormat="1" applyFont="1" applyFill="1" applyBorder="1" applyAlignment="1">
      <alignment horizontal="center" vertical="center" wrapText="1"/>
    </xf>
    <xf numFmtId="164" fontId="1" fillId="0" borderId="2" xfId="0" applyNumberFormat="1" applyFont="1" applyFill="1" applyBorder="1" applyAlignment="1">
      <alignment horizontal="left" vertical="center" wrapText="1"/>
    </xf>
    <xf numFmtId="164" fontId="1" fillId="0" borderId="3" xfId="0" applyNumberFormat="1" applyFont="1" applyFill="1" applyBorder="1" applyAlignment="1">
      <alignment horizontal="left" vertical="center" wrapText="1"/>
    </xf>
    <xf numFmtId="164" fontId="1" fillId="0" borderId="4" xfId="0" applyNumberFormat="1" applyFont="1" applyFill="1" applyBorder="1" applyAlignment="1">
      <alignment horizontal="left" vertical="center" wrapText="1"/>
    </xf>
    <xf numFmtId="0" fontId="1" fillId="0" borderId="1" xfId="0" applyFont="1" applyFill="1" applyBorder="1" applyAlignment="1">
      <alignment horizontal="left" vertical="center" wrapText="1"/>
    </xf>
    <xf numFmtId="164" fontId="1" fillId="0" borderId="2" xfId="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170" fontId="1" fillId="0" borderId="2" xfId="0" applyNumberFormat="1" applyFont="1" applyFill="1" applyBorder="1" applyAlignment="1">
      <alignment horizontal="center" vertical="center" wrapText="1"/>
    </xf>
    <xf numFmtId="170" fontId="1" fillId="0" borderId="3" xfId="0" applyNumberFormat="1" applyFont="1" applyFill="1" applyBorder="1" applyAlignment="1">
      <alignment horizontal="center" vertical="center" wrapText="1"/>
    </xf>
    <xf numFmtId="170" fontId="1" fillId="0" borderId="4" xfId="0" applyNumberFormat="1"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7" fillId="0" borderId="0" xfId="0" applyFont="1" applyFill="1" applyAlignment="1">
      <alignment horizontal="center" vertical="center" wrapText="1"/>
    </xf>
    <xf numFmtId="0" fontId="15" fillId="0" borderId="1" xfId="0" applyFont="1" applyFill="1" applyBorder="1" applyAlignment="1">
      <alignment horizontal="left" vertical="center" wrapText="1" indent="1"/>
    </xf>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13" xfId="0" applyFont="1" applyFill="1" applyBorder="1" applyAlignment="1">
      <alignment horizontal="center" vertical="center" wrapText="1"/>
    </xf>
    <xf numFmtId="0" fontId="15" fillId="0" borderId="14"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22" fillId="0" borderId="0" xfId="0" applyFont="1" applyBorder="1" applyAlignment="1">
      <alignment horizontal="right" vertical="center"/>
    </xf>
    <xf numFmtId="0" fontId="30" fillId="0" borderId="0" xfId="0" applyFont="1" applyBorder="1" applyAlignment="1">
      <alignment horizontal="center" vertical="center"/>
    </xf>
    <xf numFmtId="0" fontId="22" fillId="0" borderId="14" xfId="0" applyFont="1" applyBorder="1" applyAlignment="1">
      <alignment horizontal="center" vertical="center"/>
    </xf>
    <xf numFmtId="0" fontId="28" fillId="0" borderId="1" xfId="0" applyFont="1" applyBorder="1" applyAlignment="1">
      <alignment horizontal="center" vertical="center" wrapText="1"/>
    </xf>
    <xf numFmtId="0" fontId="22" fillId="0" borderId="1" xfId="0" applyFont="1" applyBorder="1" applyAlignment="1">
      <alignment horizontal="left" vertical="center" wrapText="1"/>
    </xf>
    <xf numFmtId="0" fontId="28" fillId="0" borderId="10"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 xfId="0" applyFont="1" applyBorder="1" applyAlignment="1">
      <alignment horizontal="left" vertical="center" wrapText="1"/>
    </xf>
    <xf numFmtId="0" fontId="15" fillId="0" borderId="1" xfId="0" applyFont="1" applyBorder="1" applyAlignment="1">
      <alignment horizontal="center" vertical="center" wrapText="1"/>
    </xf>
    <xf numFmtId="0" fontId="15" fillId="0" borderId="0" xfId="0" applyFont="1" applyAlignment="1">
      <alignment horizontal="right" vertical="center"/>
    </xf>
    <xf numFmtId="0" fontId="15" fillId="0" borderId="0" xfId="0" applyFont="1" applyAlignment="1">
      <alignment horizontal="center" vertical="center" wrapText="1"/>
    </xf>
    <xf numFmtId="0" fontId="15" fillId="0" borderId="2" xfId="0" applyFont="1" applyBorder="1" applyAlignment="1">
      <alignment horizontal="center" vertical="center" wrapText="1"/>
    </xf>
    <xf numFmtId="0" fontId="15" fillId="0" borderId="4" xfId="0" applyFont="1" applyBorder="1" applyAlignment="1">
      <alignment horizontal="center" vertical="center" wrapText="1"/>
    </xf>
    <xf numFmtId="0" fontId="19" fillId="0" borderId="0" xfId="0" applyFont="1" applyAlignment="1">
      <alignment horizontal="center" vertical="center" wrapText="1"/>
    </xf>
    <xf numFmtId="0" fontId="21" fillId="0" borderId="1" xfId="0" applyFont="1" applyBorder="1" applyAlignment="1">
      <alignment horizontal="center" vertical="center" wrapText="1"/>
    </xf>
    <xf numFmtId="0" fontId="21" fillId="0" borderId="0" xfId="0" applyFont="1" applyBorder="1" applyAlignment="1">
      <alignment horizontal="justify" vertical="center"/>
    </xf>
    <xf numFmtId="0" fontId="21" fillId="0" borderId="0" xfId="0" applyFont="1" applyBorder="1" applyAlignment="1">
      <alignment horizontal="justify" vertical="center" wrapText="1"/>
    </xf>
    <xf numFmtId="0" fontId="15" fillId="0" borderId="0" xfId="0" applyFont="1" applyFill="1" applyAlignment="1">
      <alignment horizontal="left" vertical="top" wrapText="1"/>
    </xf>
    <xf numFmtId="0" fontId="15" fillId="0" borderId="0" xfId="0" applyFont="1" applyFill="1" applyAlignment="1">
      <alignment horizontal="center" wrapText="1"/>
    </xf>
    <xf numFmtId="0" fontId="15" fillId="0" borderId="10" xfId="0" applyFont="1" applyFill="1" applyBorder="1" applyAlignment="1">
      <alignment horizontal="center" vertical="center" wrapText="1"/>
    </xf>
    <xf numFmtId="0" fontId="15" fillId="0" borderId="11" xfId="0" applyFont="1" applyFill="1" applyBorder="1" applyAlignment="1">
      <alignment horizontal="center" vertical="center" wrapText="1"/>
    </xf>
    <xf numFmtId="0" fontId="6" fillId="0" borderId="10"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12" xfId="0" applyFont="1" applyFill="1" applyBorder="1" applyAlignment="1">
      <alignment horizontal="center" vertical="center"/>
    </xf>
    <xf numFmtId="0" fontId="19" fillId="0" borderId="0" xfId="0" applyFont="1" applyFill="1" applyAlignment="1">
      <alignment horizontal="center" vertical="center"/>
    </xf>
    <xf numFmtId="0" fontId="19" fillId="0" borderId="10" xfId="0" applyFont="1" applyFill="1" applyBorder="1" applyAlignment="1">
      <alignment horizontal="center" vertical="center" wrapText="1"/>
    </xf>
    <xf numFmtId="0" fontId="19" fillId="0" borderId="11" xfId="0" applyFont="1" applyFill="1" applyBorder="1" applyAlignment="1">
      <alignment horizontal="center" vertical="center" wrapText="1"/>
    </xf>
    <xf numFmtId="0" fontId="19" fillId="0" borderId="12" xfId="0" applyFont="1" applyFill="1" applyBorder="1" applyAlignment="1">
      <alignment horizontal="center" vertical="center" wrapText="1"/>
    </xf>
    <xf numFmtId="0" fontId="19" fillId="0" borderId="10" xfId="0" applyFont="1" applyFill="1" applyBorder="1" applyAlignment="1">
      <alignment horizontal="center"/>
    </xf>
    <xf numFmtId="0" fontId="19" fillId="0" borderId="11" xfId="0" applyFont="1" applyFill="1" applyBorder="1" applyAlignment="1">
      <alignment horizontal="center"/>
    </xf>
    <xf numFmtId="0" fontId="19" fillId="0" borderId="12" xfId="0" applyFont="1" applyFill="1" applyBorder="1" applyAlignment="1">
      <alignment horizontal="center"/>
    </xf>
    <xf numFmtId="0" fontId="15" fillId="0" borderId="1" xfId="0" applyFont="1" applyFill="1" applyBorder="1" applyAlignment="1">
      <alignment horizontal="left" vertical="center"/>
    </xf>
    <xf numFmtId="0" fontId="1" fillId="0" borderId="1" xfId="0" applyFont="1" applyFill="1" applyBorder="1" applyAlignment="1">
      <alignment horizontal="left" vertical="center"/>
    </xf>
    <xf numFmtId="0" fontId="1" fillId="0" borderId="10" xfId="0" applyFont="1" applyFill="1" applyBorder="1" applyAlignment="1">
      <alignment horizontal="left" vertical="center"/>
    </xf>
    <xf numFmtId="0" fontId="1" fillId="0" borderId="11" xfId="0" applyFont="1" applyFill="1" applyBorder="1" applyAlignment="1">
      <alignment horizontal="left" vertical="center"/>
    </xf>
    <xf numFmtId="0" fontId="1" fillId="0" borderId="12" xfId="0" applyFont="1" applyFill="1" applyBorder="1" applyAlignment="1">
      <alignment horizontal="left" vertical="center"/>
    </xf>
    <xf numFmtId="0" fontId="25" fillId="0" borderId="0" xfId="0" applyFont="1" applyFill="1" applyAlignment="1">
      <alignment horizontal="center"/>
    </xf>
    <xf numFmtId="0" fontId="1" fillId="0" borderId="10"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2" xfId="0" applyFont="1" applyFill="1" applyBorder="1" applyAlignment="1">
      <alignment horizontal="left"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 xfId="0" applyFont="1" applyFill="1" applyBorder="1" applyAlignment="1">
      <alignment horizontal="center"/>
    </xf>
    <xf numFmtId="0" fontId="1" fillId="0" borderId="1" xfId="0" applyFont="1" applyFill="1" applyBorder="1" applyAlignment="1">
      <alignment horizontal="left"/>
    </xf>
    <xf numFmtId="0" fontId="1" fillId="0" borderId="10" xfId="0" applyFont="1" applyFill="1" applyBorder="1" applyAlignment="1">
      <alignment horizontal="left"/>
    </xf>
    <xf numFmtId="0" fontId="1" fillId="0" borderId="11" xfId="0" applyFont="1" applyFill="1" applyBorder="1" applyAlignment="1">
      <alignment horizontal="left"/>
    </xf>
    <xf numFmtId="0" fontId="1" fillId="0" borderId="12" xfId="0" applyFont="1" applyFill="1" applyBorder="1" applyAlignment="1">
      <alignment horizontal="left"/>
    </xf>
    <xf numFmtId="0" fontId="19" fillId="0" borderId="10"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12" xfId="0" applyFont="1" applyBorder="1" applyAlignment="1">
      <alignment horizontal="center" vertical="center" wrapText="1"/>
    </xf>
    <xf numFmtId="0" fontId="24" fillId="0" borderId="0" xfId="0" applyFont="1" applyAlignment="1">
      <alignment horizontal="center"/>
    </xf>
    <xf numFmtId="0" fontId="19" fillId="0" borderId="0" xfId="0" applyFont="1" applyAlignment="1">
      <alignment horizont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0" fontId="15" fillId="0" borderId="1" xfId="0" applyFont="1" applyBorder="1" applyAlignment="1">
      <alignment horizontal="left" vertical="center" wrapText="1"/>
    </xf>
    <xf numFmtId="0" fontId="19" fillId="0" borderId="10" xfId="0" applyFont="1" applyBorder="1" applyAlignment="1">
      <alignment horizontal="center" vertical="center"/>
    </xf>
    <xf numFmtId="0" fontId="19" fillId="0" borderId="11" xfId="0" applyFont="1" applyBorder="1" applyAlignment="1">
      <alignment horizontal="center" vertical="center"/>
    </xf>
    <xf numFmtId="0" fontId="19" fillId="0" borderId="12" xfId="0" applyFont="1" applyBorder="1" applyAlignment="1">
      <alignment horizontal="center" vertical="center"/>
    </xf>
    <xf numFmtId="0" fontId="1" fillId="0" borderId="1" xfId="0" applyFont="1" applyBorder="1" applyAlignment="1">
      <alignment horizontal="left" vertical="center"/>
    </xf>
    <xf numFmtId="0" fontId="26" fillId="0" borderId="0" xfId="0" applyFont="1" applyAlignment="1">
      <alignment horizontal="center"/>
    </xf>
    <xf numFmtId="0" fontId="1" fillId="0" borderId="10" xfId="0" applyFont="1" applyBorder="1" applyAlignment="1">
      <alignment horizontal="left"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2" fontId="1" fillId="0" borderId="1" xfId="0" applyNumberFormat="1"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433"/>
  <sheetViews>
    <sheetView topLeftCell="A142" zoomScale="55" zoomScaleNormal="55" workbookViewId="0">
      <selection activeCell="O149" sqref="O149"/>
    </sheetView>
  </sheetViews>
  <sheetFormatPr defaultRowHeight="18.75" x14ac:dyDescent="0.25"/>
  <cols>
    <col min="1" max="1" width="10.5703125" style="1" customWidth="1"/>
    <col min="2" max="2" width="96.7109375" style="2" customWidth="1"/>
    <col min="3" max="3" width="39.5703125" style="2" customWidth="1"/>
    <col min="4" max="4" width="22.28515625" style="2" customWidth="1"/>
    <col min="5" max="5" width="24.85546875" style="3" customWidth="1"/>
    <col min="6" max="6" width="23.28515625" style="4" customWidth="1"/>
    <col min="7" max="7" width="23.7109375" style="4" customWidth="1"/>
    <col min="8" max="8" width="24.85546875" style="4" customWidth="1"/>
    <col min="9" max="9" width="24.42578125" style="5" customWidth="1"/>
    <col min="10" max="10" width="24.140625" style="5" customWidth="1"/>
    <col min="11" max="11" width="32" style="6" hidden="1" customWidth="1"/>
    <col min="12" max="12" width="30.85546875" style="6" customWidth="1"/>
    <col min="13" max="13" width="39" style="6" customWidth="1"/>
    <col min="14" max="14" width="31.42578125" style="6" customWidth="1"/>
    <col min="15" max="15" width="30.28515625" style="6" customWidth="1"/>
    <col min="16" max="16" width="27.7109375" style="6" customWidth="1"/>
    <col min="17" max="17" width="33.42578125" style="6" customWidth="1"/>
    <col min="18" max="18" width="33.28515625" style="6" customWidth="1"/>
    <col min="19" max="19" width="23" style="6" customWidth="1"/>
    <col min="20" max="16384" width="9.140625" style="6"/>
  </cols>
  <sheetData>
    <row r="1" spans="1:13" x14ac:dyDescent="0.25">
      <c r="J1" s="5" t="s">
        <v>0</v>
      </c>
    </row>
    <row r="2" spans="1:13" ht="23.25" customHeight="1" x14ac:dyDescent="0.25">
      <c r="A2" s="153" t="s">
        <v>1</v>
      </c>
      <c r="B2" s="153"/>
      <c r="C2" s="153"/>
      <c r="D2" s="153"/>
      <c r="E2" s="153"/>
      <c r="F2" s="153"/>
      <c r="G2" s="153"/>
      <c r="H2" s="153"/>
      <c r="I2" s="153"/>
      <c r="J2" s="153"/>
    </row>
    <row r="4" spans="1:13" x14ac:dyDescent="0.25">
      <c r="A4" s="161" t="s">
        <v>2</v>
      </c>
      <c r="B4" s="162" t="s">
        <v>3</v>
      </c>
      <c r="C4" s="162" t="s">
        <v>4</v>
      </c>
      <c r="D4" s="162" t="s">
        <v>5</v>
      </c>
      <c r="E4" s="163" t="s">
        <v>6</v>
      </c>
      <c r="F4" s="163"/>
      <c r="G4" s="163"/>
      <c r="H4" s="163"/>
      <c r="I4" s="163"/>
      <c r="J4" s="163"/>
    </row>
    <row r="5" spans="1:13" x14ac:dyDescent="0.25">
      <c r="A5" s="161"/>
      <c r="B5" s="162"/>
      <c r="C5" s="162"/>
      <c r="D5" s="162"/>
      <c r="E5" s="164" t="s">
        <v>7</v>
      </c>
      <c r="F5" s="165"/>
      <c r="G5" s="165"/>
      <c r="H5" s="165"/>
      <c r="I5" s="165"/>
      <c r="J5" s="165"/>
    </row>
    <row r="6" spans="1:13" ht="20.25" x14ac:dyDescent="0.25">
      <c r="A6" s="161"/>
      <c r="B6" s="162"/>
      <c r="C6" s="162"/>
      <c r="D6" s="162"/>
      <c r="E6" s="164"/>
      <c r="F6" s="8" t="s">
        <v>8</v>
      </c>
      <c r="G6" s="8" t="s">
        <v>9</v>
      </c>
      <c r="H6" s="8" t="s">
        <v>10</v>
      </c>
      <c r="I6" s="8" t="s">
        <v>11</v>
      </c>
      <c r="J6" s="8" t="s">
        <v>12</v>
      </c>
      <c r="K6" s="9"/>
      <c r="L6" s="9"/>
    </row>
    <row r="7" spans="1:13" ht="20.25" x14ac:dyDescent="0.25">
      <c r="A7" s="10" t="s">
        <v>13</v>
      </c>
      <c r="B7" s="11">
        <v>2</v>
      </c>
      <c r="C7" s="11">
        <v>3</v>
      </c>
      <c r="D7" s="11">
        <v>4</v>
      </c>
      <c r="E7" s="12">
        <v>5</v>
      </c>
      <c r="F7" s="13">
        <v>6</v>
      </c>
      <c r="G7" s="13">
        <v>7</v>
      </c>
      <c r="H7" s="13">
        <v>8</v>
      </c>
      <c r="I7" s="13">
        <v>9</v>
      </c>
      <c r="J7" s="13">
        <v>10</v>
      </c>
      <c r="K7" s="9"/>
      <c r="L7" s="9"/>
    </row>
    <row r="8" spans="1:13" s="15" customFormat="1" ht="23.25" x14ac:dyDescent="0.25">
      <c r="A8" s="154" t="s">
        <v>14</v>
      </c>
      <c r="B8" s="154"/>
      <c r="C8" s="154"/>
      <c r="D8" s="154"/>
      <c r="E8" s="154"/>
      <c r="F8" s="154"/>
      <c r="G8" s="154"/>
      <c r="H8" s="154"/>
      <c r="I8" s="154"/>
      <c r="J8" s="14"/>
    </row>
    <row r="9" spans="1:13" x14ac:dyDescent="0.25">
      <c r="A9" s="155" t="s">
        <v>15</v>
      </c>
      <c r="B9" s="158" t="s">
        <v>316</v>
      </c>
      <c r="C9" s="155" t="s">
        <v>16</v>
      </c>
      <c r="D9" s="16" t="s">
        <v>7</v>
      </c>
      <c r="E9" s="17">
        <f t="shared" ref="E9:J9" si="0">E10+E11+E12+E13+E15</f>
        <v>465496.32660999999</v>
      </c>
      <c r="F9" s="17">
        <f t="shared" si="0"/>
        <v>465496.32660999999</v>
      </c>
      <c r="G9" s="17">
        <f t="shared" si="0"/>
        <v>0</v>
      </c>
      <c r="H9" s="17">
        <f t="shared" si="0"/>
        <v>0</v>
      </c>
      <c r="I9" s="17">
        <f t="shared" si="0"/>
        <v>0</v>
      </c>
      <c r="J9" s="17">
        <f t="shared" si="0"/>
        <v>0</v>
      </c>
    </row>
    <row r="10" spans="1:13" x14ac:dyDescent="0.25">
      <c r="A10" s="156"/>
      <c r="B10" s="159"/>
      <c r="C10" s="156"/>
      <c r="D10" s="18" t="s">
        <v>17</v>
      </c>
      <c r="E10" s="19">
        <f t="shared" ref="E10:E15" si="1">F10+G10+H10+I10+J10</f>
        <v>0</v>
      </c>
      <c r="F10" s="19">
        <v>0</v>
      </c>
      <c r="G10" s="19">
        <v>0</v>
      </c>
      <c r="H10" s="19">
        <v>0</v>
      </c>
      <c r="I10" s="19">
        <v>0</v>
      </c>
      <c r="J10" s="19">
        <v>0</v>
      </c>
    </row>
    <row r="11" spans="1:13" ht="30" x14ac:dyDescent="0.25">
      <c r="A11" s="156"/>
      <c r="B11" s="159"/>
      <c r="C11" s="156"/>
      <c r="D11" s="18" t="s">
        <v>18</v>
      </c>
      <c r="E11" s="19">
        <f t="shared" si="1"/>
        <v>371755</v>
      </c>
      <c r="F11" s="19">
        <v>371755</v>
      </c>
      <c r="G11" s="19">
        <v>0</v>
      </c>
      <c r="H11" s="19">
        <v>0</v>
      </c>
      <c r="I11" s="19">
        <v>0</v>
      </c>
      <c r="J11" s="19">
        <v>0</v>
      </c>
      <c r="L11" s="20"/>
      <c r="M11" s="20"/>
    </row>
    <row r="12" spans="1:13" x14ac:dyDescent="0.25">
      <c r="A12" s="156"/>
      <c r="B12" s="159"/>
      <c r="C12" s="156"/>
      <c r="D12" s="18" t="s">
        <v>19</v>
      </c>
      <c r="E12" s="19">
        <f t="shared" si="1"/>
        <v>93741.326610000004</v>
      </c>
      <c r="F12" s="19">
        <v>93741.326610000004</v>
      </c>
      <c r="G12" s="19">
        <v>0</v>
      </c>
      <c r="H12" s="19">
        <v>0</v>
      </c>
      <c r="I12" s="19">
        <v>0</v>
      </c>
      <c r="J12" s="19">
        <v>0</v>
      </c>
    </row>
    <row r="13" spans="1:13" ht="45" x14ac:dyDescent="0.25">
      <c r="A13" s="156"/>
      <c r="B13" s="159"/>
      <c r="C13" s="156"/>
      <c r="D13" s="21" t="s">
        <v>20</v>
      </c>
      <c r="E13" s="19">
        <f t="shared" si="1"/>
        <v>0</v>
      </c>
      <c r="F13" s="19">
        <v>0</v>
      </c>
      <c r="G13" s="19">
        <v>0</v>
      </c>
      <c r="H13" s="19">
        <v>0</v>
      </c>
      <c r="I13" s="19">
        <v>0</v>
      </c>
      <c r="J13" s="19">
        <v>0</v>
      </c>
    </row>
    <row r="14" spans="1:13" x14ac:dyDescent="0.25">
      <c r="A14" s="156"/>
      <c r="B14" s="159"/>
      <c r="C14" s="156"/>
      <c r="D14" s="21" t="s">
        <v>21</v>
      </c>
      <c r="E14" s="19">
        <f t="shared" si="1"/>
        <v>0</v>
      </c>
      <c r="F14" s="19">
        <v>0</v>
      </c>
      <c r="G14" s="19">
        <v>0</v>
      </c>
      <c r="H14" s="19">
        <v>0</v>
      </c>
      <c r="I14" s="19">
        <v>0</v>
      </c>
      <c r="J14" s="19">
        <v>0</v>
      </c>
    </row>
    <row r="15" spans="1:13" x14ac:dyDescent="0.25">
      <c r="A15" s="157"/>
      <c r="B15" s="160"/>
      <c r="C15" s="157"/>
      <c r="D15" s="18" t="s">
        <v>22</v>
      </c>
      <c r="E15" s="19">
        <f t="shared" si="1"/>
        <v>0</v>
      </c>
      <c r="F15" s="19">
        <f>1929.15327+2208.74432-4137.89759</f>
        <v>0</v>
      </c>
      <c r="G15" s="19">
        <v>0</v>
      </c>
      <c r="H15" s="19">
        <v>0</v>
      </c>
      <c r="I15" s="19">
        <v>0</v>
      </c>
      <c r="J15" s="19">
        <v>0</v>
      </c>
    </row>
    <row r="16" spans="1:13" x14ac:dyDescent="0.25">
      <c r="A16" s="166" t="s">
        <v>23</v>
      </c>
      <c r="B16" s="167" t="s">
        <v>299</v>
      </c>
      <c r="C16" s="162" t="s">
        <v>16</v>
      </c>
      <c r="D16" s="22" t="s">
        <v>7</v>
      </c>
      <c r="E16" s="17">
        <f>E17+E18+E19+E20+E22</f>
        <v>971823</v>
      </c>
      <c r="F16" s="17">
        <f>F17+F18+F19+F20+F22</f>
        <v>616623</v>
      </c>
      <c r="G16" s="17">
        <f t="shared" ref="G16:J16" si="2">G17+G18+G19+G20+G22</f>
        <v>189000</v>
      </c>
      <c r="H16" s="17">
        <f t="shared" si="2"/>
        <v>166200</v>
      </c>
      <c r="I16" s="17">
        <f t="shared" si="2"/>
        <v>0</v>
      </c>
      <c r="J16" s="17">
        <f t="shared" si="2"/>
        <v>0</v>
      </c>
    </row>
    <row r="17" spans="1:11" x14ac:dyDescent="0.25">
      <c r="A17" s="166"/>
      <c r="B17" s="167"/>
      <c r="C17" s="162"/>
      <c r="D17" s="21" t="s">
        <v>17</v>
      </c>
      <c r="E17" s="19">
        <f>F17+G17+H17+I17+J17</f>
        <v>0</v>
      </c>
      <c r="F17" s="19">
        <v>0</v>
      </c>
      <c r="G17" s="19">
        <v>0</v>
      </c>
      <c r="H17" s="19">
        <v>0</v>
      </c>
      <c r="I17" s="19">
        <v>0</v>
      </c>
      <c r="J17" s="19">
        <v>0</v>
      </c>
    </row>
    <row r="18" spans="1:11" ht="30" x14ac:dyDescent="0.25">
      <c r="A18" s="166"/>
      <c r="B18" s="167"/>
      <c r="C18" s="162"/>
      <c r="D18" s="21" t="s">
        <v>18</v>
      </c>
      <c r="E18" s="19">
        <f t="shared" ref="E18:E21" si="3">F18+G18+H18+I18+J18</f>
        <v>0</v>
      </c>
      <c r="F18" s="19">
        <v>0</v>
      </c>
      <c r="G18" s="19">
        <v>0</v>
      </c>
      <c r="H18" s="19">
        <v>0</v>
      </c>
      <c r="I18" s="19">
        <v>0</v>
      </c>
      <c r="J18" s="19">
        <v>0</v>
      </c>
    </row>
    <row r="19" spans="1:11" x14ac:dyDescent="0.25">
      <c r="A19" s="166"/>
      <c r="B19" s="167"/>
      <c r="C19" s="162"/>
      <c r="D19" s="21" t="s">
        <v>19</v>
      </c>
      <c r="E19" s="19">
        <f t="shared" si="3"/>
        <v>8623</v>
      </c>
      <c r="F19" s="19">
        <f>7500+1123</f>
        <v>8623</v>
      </c>
      <c r="G19" s="19">
        <v>0</v>
      </c>
      <c r="H19" s="19">
        <v>0</v>
      </c>
      <c r="I19" s="19">
        <v>0</v>
      </c>
      <c r="J19" s="19">
        <v>0</v>
      </c>
    </row>
    <row r="20" spans="1:11" ht="45" x14ac:dyDescent="0.25">
      <c r="A20" s="166"/>
      <c r="B20" s="167"/>
      <c r="C20" s="162"/>
      <c r="D20" s="21" t="s">
        <v>20</v>
      </c>
      <c r="E20" s="19">
        <f t="shared" si="3"/>
        <v>0</v>
      </c>
      <c r="F20" s="19">
        <v>0</v>
      </c>
      <c r="G20" s="19">
        <v>0</v>
      </c>
      <c r="H20" s="19">
        <v>0</v>
      </c>
      <c r="I20" s="19">
        <v>0</v>
      </c>
      <c r="J20" s="19">
        <v>0</v>
      </c>
    </row>
    <row r="21" spans="1:11" x14ac:dyDescent="0.25">
      <c r="A21" s="166"/>
      <c r="B21" s="167"/>
      <c r="C21" s="162"/>
      <c r="D21" s="21" t="s">
        <v>21</v>
      </c>
      <c r="E21" s="19">
        <f t="shared" si="3"/>
        <v>0</v>
      </c>
      <c r="F21" s="19">
        <v>0</v>
      </c>
      <c r="G21" s="19">
        <v>0</v>
      </c>
      <c r="H21" s="19">
        <v>0</v>
      </c>
      <c r="I21" s="19">
        <v>0</v>
      </c>
      <c r="J21" s="19">
        <v>0</v>
      </c>
    </row>
    <row r="22" spans="1:11" x14ac:dyDescent="0.25">
      <c r="A22" s="166"/>
      <c r="B22" s="167"/>
      <c r="C22" s="162"/>
      <c r="D22" s="21" t="s">
        <v>22</v>
      </c>
      <c r="E22" s="19">
        <f>F22+G22+H22+I22+J22</f>
        <v>963200</v>
      </c>
      <c r="F22" s="19">
        <v>608000</v>
      </c>
      <c r="G22" s="19">
        <v>189000</v>
      </c>
      <c r="H22" s="19">
        <v>166200</v>
      </c>
      <c r="I22" s="19">
        <v>0</v>
      </c>
      <c r="J22" s="19">
        <v>0</v>
      </c>
    </row>
    <row r="23" spans="1:11" x14ac:dyDescent="0.25">
      <c r="A23" s="168" t="s">
        <v>24</v>
      </c>
      <c r="B23" s="169" t="s">
        <v>300</v>
      </c>
      <c r="C23" s="161" t="s">
        <v>16</v>
      </c>
      <c r="D23" s="16" t="s">
        <v>7</v>
      </c>
      <c r="E23" s="17">
        <f>E24+E25+E26+E27+E29</f>
        <v>1351910.4221999999</v>
      </c>
      <c r="F23" s="17">
        <f t="shared" ref="F23:J23" si="4">F24+F25+F26+F27+F29</f>
        <v>108508.64</v>
      </c>
      <c r="G23" s="17">
        <f t="shared" si="4"/>
        <v>207888.60500000001</v>
      </c>
      <c r="H23" s="17">
        <f t="shared" si="4"/>
        <v>225587.43</v>
      </c>
      <c r="I23" s="17">
        <f t="shared" si="4"/>
        <v>161985.14944000001</v>
      </c>
      <c r="J23" s="17">
        <f t="shared" si="4"/>
        <v>647940.59776000003</v>
      </c>
    </row>
    <row r="24" spans="1:11" x14ac:dyDescent="0.25">
      <c r="A24" s="168"/>
      <c r="B24" s="169"/>
      <c r="C24" s="161"/>
      <c r="D24" s="18" t="s">
        <v>17</v>
      </c>
      <c r="E24" s="19">
        <f t="shared" ref="E24:E29" si="5">F24+G24+H24+I24+J24</f>
        <v>0</v>
      </c>
      <c r="F24" s="19">
        <v>0</v>
      </c>
      <c r="G24" s="19">
        <v>0</v>
      </c>
      <c r="H24" s="23">
        <v>0</v>
      </c>
      <c r="I24" s="23">
        <v>0</v>
      </c>
      <c r="J24" s="23">
        <v>0</v>
      </c>
    </row>
    <row r="25" spans="1:11" ht="30" x14ac:dyDescent="0.25">
      <c r="A25" s="168"/>
      <c r="B25" s="169"/>
      <c r="C25" s="161"/>
      <c r="D25" s="18" t="s">
        <v>18</v>
      </c>
      <c r="E25" s="19">
        <f t="shared" si="5"/>
        <v>61900</v>
      </c>
      <c r="F25" s="19">
        <v>2605.1999999999998</v>
      </c>
      <c r="G25" s="19">
        <v>8380.6</v>
      </c>
      <c r="H25" s="19">
        <v>8485.7000000000007</v>
      </c>
      <c r="I25" s="19">
        <v>8485.7000000000007</v>
      </c>
      <c r="J25" s="19">
        <f>I25*4</f>
        <v>33942.800000000003</v>
      </c>
      <c r="K25" s="24"/>
    </row>
    <row r="26" spans="1:11" x14ac:dyDescent="0.25">
      <c r="A26" s="168"/>
      <c r="B26" s="169"/>
      <c r="C26" s="161"/>
      <c r="D26" s="18" t="s">
        <v>19</v>
      </c>
      <c r="E26" s="19">
        <f t="shared" si="5"/>
        <v>1105546.3431899999</v>
      </c>
      <c r="F26" s="19">
        <f>35825.69708+651.3</f>
        <v>36476.997080000001</v>
      </c>
      <c r="G26" s="19">
        <v>148072.64947</v>
      </c>
      <c r="H26" s="19">
        <v>153499.44944</v>
      </c>
      <c r="I26" s="19">
        <v>153499.44944</v>
      </c>
      <c r="J26" s="19">
        <f>I26*4</f>
        <v>613997.79775999999</v>
      </c>
    </row>
    <row r="27" spans="1:11" ht="45" x14ac:dyDescent="0.25">
      <c r="A27" s="168"/>
      <c r="B27" s="169"/>
      <c r="C27" s="161"/>
      <c r="D27" s="21" t="s">
        <v>20</v>
      </c>
      <c r="E27" s="19">
        <f t="shared" si="5"/>
        <v>0</v>
      </c>
      <c r="F27" s="19">
        <v>0</v>
      </c>
      <c r="G27" s="19">
        <v>0</v>
      </c>
      <c r="H27" s="19">
        <v>0</v>
      </c>
      <c r="I27" s="19">
        <v>0</v>
      </c>
      <c r="J27" s="19">
        <v>0</v>
      </c>
    </row>
    <row r="28" spans="1:11" x14ac:dyDescent="0.25">
      <c r="A28" s="168"/>
      <c r="B28" s="169"/>
      <c r="C28" s="161"/>
      <c r="D28" s="21" t="s">
        <v>21</v>
      </c>
      <c r="E28" s="19">
        <f t="shared" si="5"/>
        <v>0</v>
      </c>
      <c r="F28" s="19">
        <v>0</v>
      </c>
      <c r="G28" s="19">
        <v>0</v>
      </c>
      <c r="H28" s="19">
        <v>0</v>
      </c>
      <c r="I28" s="19">
        <v>0</v>
      </c>
      <c r="J28" s="19">
        <v>0</v>
      </c>
    </row>
    <row r="29" spans="1:11" x14ac:dyDescent="0.25">
      <c r="A29" s="168"/>
      <c r="B29" s="169"/>
      <c r="C29" s="161"/>
      <c r="D29" s="18" t="s">
        <v>22</v>
      </c>
      <c r="E29" s="19">
        <f t="shared" si="5"/>
        <v>184464.07900999999</v>
      </c>
      <c r="F29" s="19">
        <v>69426.442920000001</v>
      </c>
      <c r="G29" s="19">
        <v>51435.355530000001</v>
      </c>
      <c r="H29" s="19">
        <v>63602.280559999999</v>
      </c>
      <c r="I29" s="19">
        <v>0</v>
      </c>
      <c r="J29" s="19">
        <v>0</v>
      </c>
    </row>
    <row r="30" spans="1:11" x14ac:dyDescent="0.25">
      <c r="A30" s="170" t="s">
        <v>25</v>
      </c>
      <c r="B30" s="158" t="s">
        <v>308</v>
      </c>
      <c r="C30" s="172" t="s">
        <v>16</v>
      </c>
      <c r="D30" s="18" t="s">
        <v>7</v>
      </c>
      <c r="E30" s="128">
        <f>E31+E32+E33+E34+E36</f>
        <v>1090731.9471399998</v>
      </c>
      <c r="F30" s="128">
        <f>F31+F32+F33+F34+F36</f>
        <v>133154.85493</v>
      </c>
      <c r="G30" s="128">
        <f t="shared" ref="G30:J30" si="6">G31+G32+G33+G34+G36</f>
        <v>137588.58598999999</v>
      </c>
      <c r="H30" s="128">
        <f t="shared" si="6"/>
        <v>136655.58437</v>
      </c>
      <c r="I30" s="128">
        <f t="shared" si="6"/>
        <v>136666.58437</v>
      </c>
      <c r="J30" s="128">
        <f t="shared" si="6"/>
        <v>546666.33747999999</v>
      </c>
    </row>
    <row r="31" spans="1:11" x14ac:dyDescent="0.25">
      <c r="A31" s="171"/>
      <c r="B31" s="159"/>
      <c r="C31" s="173"/>
      <c r="D31" s="18" t="s">
        <v>17</v>
      </c>
      <c r="E31" s="129">
        <f>F31+G31+H31+I31+J31</f>
        <v>0</v>
      </c>
      <c r="F31" s="129">
        <v>0</v>
      </c>
      <c r="G31" s="129">
        <v>0</v>
      </c>
      <c r="H31" s="129">
        <v>0</v>
      </c>
      <c r="I31" s="129">
        <v>0</v>
      </c>
      <c r="J31" s="129">
        <v>0</v>
      </c>
    </row>
    <row r="32" spans="1:11" ht="30" x14ac:dyDescent="0.25">
      <c r="A32" s="171"/>
      <c r="B32" s="159"/>
      <c r="C32" s="173"/>
      <c r="D32" s="18" t="s">
        <v>18</v>
      </c>
      <c r="E32" s="129">
        <f t="shared" ref="E32:E36" si="7">F32+G32+H32+I32+J32</f>
        <v>0</v>
      </c>
      <c r="F32" s="129">
        <v>0</v>
      </c>
      <c r="G32" s="129">
        <v>0</v>
      </c>
      <c r="H32" s="129">
        <v>0</v>
      </c>
      <c r="I32" s="129">
        <v>0</v>
      </c>
      <c r="J32" s="129">
        <v>0</v>
      </c>
    </row>
    <row r="33" spans="1:11" x14ac:dyDescent="0.25">
      <c r="A33" s="171"/>
      <c r="B33" s="159"/>
      <c r="C33" s="173"/>
      <c r="D33" s="18" t="s">
        <v>19</v>
      </c>
      <c r="E33" s="129">
        <f>F33+G33+H33+I33+J33</f>
        <v>720061.25246999995</v>
      </c>
      <c r="F33" s="129">
        <f>85253.77631+15356.22227</f>
        <v>100609.99858</v>
      </c>
      <c r="G33" s="129">
        <v>91022.550529999993</v>
      </c>
      <c r="H33" s="129">
        <v>88071.450559999997</v>
      </c>
      <c r="I33" s="129">
        <v>88071.450559999997</v>
      </c>
      <c r="J33" s="129">
        <f>I33*4</f>
        <v>352285.80223999999</v>
      </c>
      <c r="K33" s="20"/>
    </row>
    <row r="34" spans="1:11" ht="45" x14ac:dyDescent="0.25">
      <c r="A34" s="171"/>
      <c r="B34" s="159"/>
      <c r="C34" s="173"/>
      <c r="D34" s="21" t="s">
        <v>20</v>
      </c>
      <c r="E34" s="129">
        <f t="shared" si="7"/>
        <v>0</v>
      </c>
      <c r="F34" s="129">
        <v>0</v>
      </c>
      <c r="G34" s="129">
        <v>0</v>
      </c>
      <c r="H34" s="129">
        <v>0</v>
      </c>
      <c r="I34" s="129">
        <v>0</v>
      </c>
      <c r="J34" s="129">
        <v>0</v>
      </c>
    </row>
    <row r="35" spans="1:11" x14ac:dyDescent="0.25">
      <c r="A35" s="171"/>
      <c r="B35" s="159"/>
      <c r="C35" s="173"/>
      <c r="D35" s="21" t="s">
        <v>21</v>
      </c>
      <c r="E35" s="129">
        <f t="shared" si="7"/>
        <v>0</v>
      </c>
      <c r="F35" s="129">
        <v>0</v>
      </c>
      <c r="G35" s="129">
        <v>0</v>
      </c>
      <c r="H35" s="129">
        <v>0</v>
      </c>
      <c r="I35" s="129">
        <v>0</v>
      </c>
      <c r="J35" s="129">
        <v>0</v>
      </c>
    </row>
    <row r="36" spans="1:11" x14ac:dyDescent="0.25">
      <c r="A36" s="171"/>
      <c r="B36" s="159"/>
      <c r="C36" s="174"/>
      <c r="D36" s="18" t="s">
        <v>22</v>
      </c>
      <c r="E36" s="129">
        <f t="shared" si="7"/>
        <v>370670.69467</v>
      </c>
      <c r="F36" s="129">
        <v>32544.856349999998</v>
      </c>
      <c r="G36" s="129">
        <v>46566.035459999999</v>
      </c>
      <c r="H36" s="129">
        <v>48584.133809999999</v>
      </c>
      <c r="I36" s="129">
        <v>48595.133809999999</v>
      </c>
      <c r="J36" s="129">
        <f>I36*4</f>
        <v>194380.53524</v>
      </c>
    </row>
    <row r="37" spans="1:11" x14ac:dyDescent="0.25">
      <c r="A37" s="170" t="s">
        <v>26</v>
      </c>
      <c r="B37" s="176" t="s">
        <v>301</v>
      </c>
      <c r="C37" s="172" t="s">
        <v>16</v>
      </c>
      <c r="D37" s="16" t="s">
        <v>7</v>
      </c>
      <c r="E37" s="17">
        <f>E38+E39+E40+E41+E43</f>
        <v>99036</v>
      </c>
      <c r="F37" s="17">
        <f>F38+F39+F40+F41+F43</f>
        <v>12379.5</v>
      </c>
      <c r="G37" s="17">
        <f t="shared" ref="G37:J37" si="8">G38+G39+G40+G41+G43</f>
        <v>12379.5</v>
      </c>
      <c r="H37" s="17">
        <f t="shared" si="8"/>
        <v>12379.5</v>
      </c>
      <c r="I37" s="17">
        <f t="shared" si="8"/>
        <v>12379.5</v>
      </c>
      <c r="J37" s="17">
        <f t="shared" si="8"/>
        <v>49518</v>
      </c>
    </row>
    <row r="38" spans="1:11" x14ac:dyDescent="0.25">
      <c r="A38" s="171"/>
      <c r="B38" s="177"/>
      <c r="C38" s="173"/>
      <c r="D38" s="18" t="s">
        <v>17</v>
      </c>
      <c r="E38" s="19">
        <f>F38+G38+H38+I38+J38</f>
        <v>0</v>
      </c>
      <c r="F38" s="19">
        <v>0</v>
      </c>
      <c r="G38" s="19">
        <v>0</v>
      </c>
      <c r="H38" s="19">
        <v>0</v>
      </c>
      <c r="I38" s="19">
        <v>0</v>
      </c>
      <c r="J38" s="19">
        <v>0</v>
      </c>
    </row>
    <row r="39" spans="1:11" ht="30" x14ac:dyDescent="0.25">
      <c r="A39" s="171"/>
      <c r="B39" s="177"/>
      <c r="C39" s="173"/>
      <c r="D39" s="18" t="s">
        <v>18</v>
      </c>
      <c r="E39" s="19">
        <f t="shared" ref="E39:E43" si="9">F39+G39+H39+I39+J39</f>
        <v>0</v>
      </c>
      <c r="F39" s="19">
        <v>0</v>
      </c>
      <c r="G39" s="19">
        <v>0</v>
      </c>
      <c r="H39" s="19">
        <v>0</v>
      </c>
      <c r="I39" s="19">
        <v>0</v>
      </c>
      <c r="J39" s="19">
        <v>0</v>
      </c>
    </row>
    <row r="40" spans="1:11" x14ac:dyDescent="0.25">
      <c r="A40" s="171"/>
      <c r="B40" s="177"/>
      <c r="C40" s="173"/>
      <c r="D40" s="18" t="s">
        <v>19</v>
      </c>
      <c r="E40" s="19">
        <f t="shared" si="9"/>
        <v>0</v>
      </c>
      <c r="F40" s="19">
        <v>0</v>
      </c>
      <c r="G40" s="19">
        <v>0</v>
      </c>
      <c r="H40" s="19">
        <v>0</v>
      </c>
      <c r="I40" s="19">
        <v>0</v>
      </c>
      <c r="J40" s="19">
        <v>0</v>
      </c>
    </row>
    <row r="41" spans="1:11" ht="45" x14ac:dyDescent="0.25">
      <c r="A41" s="171"/>
      <c r="B41" s="177"/>
      <c r="C41" s="173"/>
      <c r="D41" s="21" t="s">
        <v>20</v>
      </c>
      <c r="E41" s="19">
        <f t="shared" si="9"/>
        <v>0</v>
      </c>
      <c r="F41" s="19">
        <v>0</v>
      </c>
      <c r="G41" s="19">
        <v>0</v>
      </c>
      <c r="H41" s="19">
        <v>0</v>
      </c>
      <c r="I41" s="19">
        <v>0</v>
      </c>
      <c r="J41" s="19">
        <v>0</v>
      </c>
    </row>
    <row r="42" spans="1:11" x14ac:dyDescent="0.25">
      <c r="A42" s="171"/>
      <c r="B42" s="177"/>
      <c r="C42" s="173"/>
      <c r="D42" s="21" t="s">
        <v>21</v>
      </c>
      <c r="E42" s="19">
        <f t="shared" si="9"/>
        <v>0</v>
      </c>
      <c r="F42" s="19">
        <v>0</v>
      </c>
      <c r="G42" s="19">
        <v>0</v>
      </c>
      <c r="H42" s="19">
        <v>0</v>
      </c>
      <c r="I42" s="19">
        <v>0</v>
      </c>
      <c r="J42" s="19">
        <v>0</v>
      </c>
    </row>
    <row r="43" spans="1:11" x14ac:dyDescent="0.25">
      <c r="A43" s="175"/>
      <c r="B43" s="178"/>
      <c r="C43" s="174"/>
      <c r="D43" s="18" t="s">
        <v>22</v>
      </c>
      <c r="E43" s="19">
        <f t="shared" si="9"/>
        <v>99036</v>
      </c>
      <c r="F43" s="19">
        <v>12379.5</v>
      </c>
      <c r="G43" s="19">
        <v>12379.5</v>
      </c>
      <c r="H43" s="19">
        <v>12379.5</v>
      </c>
      <c r="I43" s="19">
        <v>12379.5</v>
      </c>
      <c r="J43" s="19">
        <f>I43*4</f>
        <v>49518</v>
      </c>
    </row>
    <row r="44" spans="1:11" s="25" customFormat="1" x14ac:dyDescent="0.25">
      <c r="A44" s="155" t="s">
        <v>27</v>
      </c>
      <c r="B44" s="158" t="s">
        <v>302</v>
      </c>
      <c r="C44" s="155" t="s">
        <v>16</v>
      </c>
      <c r="D44" s="16" t="s">
        <v>7</v>
      </c>
      <c r="E44" s="17">
        <f>E45+E46+E47+E48+E50</f>
        <v>686329.89999999991</v>
      </c>
      <c r="F44" s="17">
        <f t="shared" ref="F44:J44" si="10">F45+F46+F47+F48+F50</f>
        <v>137265.97999999998</v>
      </c>
      <c r="G44" s="17">
        <f t="shared" si="10"/>
        <v>137265.98000000001</v>
      </c>
      <c r="H44" s="17">
        <f t="shared" si="10"/>
        <v>137265.97999999998</v>
      </c>
      <c r="I44" s="17">
        <f t="shared" si="10"/>
        <v>137265.97999999998</v>
      </c>
      <c r="J44" s="17">
        <f t="shared" si="10"/>
        <v>137265.97999999998</v>
      </c>
    </row>
    <row r="45" spans="1:11" x14ac:dyDescent="0.25">
      <c r="A45" s="156"/>
      <c r="B45" s="159"/>
      <c r="C45" s="156"/>
      <c r="D45" s="18" t="s">
        <v>17</v>
      </c>
      <c r="E45" s="19">
        <f>F45+G45+H45+I45+J45</f>
        <v>0</v>
      </c>
      <c r="F45" s="19">
        <v>0</v>
      </c>
      <c r="G45" s="19">
        <v>0</v>
      </c>
      <c r="H45" s="19">
        <v>0</v>
      </c>
      <c r="I45" s="19">
        <v>0</v>
      </c>
      <c r="J45" s="19">
        <v>0</v>
      </c>
    </row>
    <row r="46" spans="1:11" ht="30" x14ac:dyDescent="0.25">
      <c r="A46" s="156"/>
      <c r="B46" s="159"/>
      <c r="C46" s="156"/>
      <c r="D46" s="18" t="s">
        <v>18</v>
      </c>
      <c r="E46" s="19">
        <f t="shared" ref="E46:E49" si="11">F46+G46+H46+I46+J46</f>
        <v>0</v>
      </c>
      <c r="F46" s="19">
        <v>0</v>
      </c>
      <c r="G46" s="19">
        <v>0</v>
      </c>
      <c r="H46" s="19">
        <v>0</v>
      </c>
      <c r="I46" s="19">
        <v>0</v>
      </c>
      <c r="J46" s="19">
        <v>0</v>
      </c>
    </row>
    <row r="47" spans="1:11" x14ac:dyDescent="0.25">
      <c r="A47" s="156"/>
      <c r="B47" s="159"/>
      <c r="C47" s="156"/>
      <c r="D47" s="18" t="s">
        <v>19</v>
      </c>
      <c r="E47" s="19">
        <f t="shared" si="11"/>
        <v>16686.599999999999</v>
      </c>
      <c r="F47" s="19">
        <v>15000</v>
      </c>
      <c r="G47" s="19">
        <v>1686.6</v>
      </c>
      <c r="H47" s="19">
        <v>0</v>
      </c>
      <c r="I47" s="19">
        <v>0</v>
      </c>
      <c r="J47" s="19">
        <v>0</v>
      </c>
    </row>
    <row r="48" spans="1:11" ht="45" x14ac:dyDescent="0.25">
      <c r="A48" s="156"/>
      <c r="B48" s="159"/>
      <c r="C48" s="156"/>
      <c r="D48" s="21" t="s">
        <v>20</v>
      </c>
      <c r="E48" s="19">
        <f>F48+G48+H48+I48+J48</f>
        <v>0</v>
      </c>
      <c r="F48" s="19">
        <v>0</v>
      </c>
      <c r="G48" s="19">
        <v>0</v>
      </c>
      <c r="H48" s="19">
        <v>0</v>
      </c>
      <c r="I48" s="19">
        <v>0</v>
      </c>
      <c r="J48" s="19">
        <v>0</v>
      </c>
    </row>
    <row r="49" spans="1:10" x14ac:dyDescent="0.25">
      <c r="A49" s="156"/>
      <c r="B49" s="159"/>
      <c r="C49" s="156"/>
      <c r="D49" s="21" t="s">
        <v>21</v>
      </c>
      <c r="E49" s="19">
        <f t="shared" si="11"/>
        <v>0</v>
      </c>
      <c r="F49" s="19">
        <v>0</v>
      </c>
      <c r="G49" s="19">
        <v>0</v>
      </c>
      <c r="H49" s="19">
        <v>0</v>
      </c>
      <c r="I49" s="19">
        <v>0</v>
      </c>
      <c r="J49" s="19">
        <v>0</v>
      </c>
    </row>
    <row r="50" spans="1:10" x14ac:dyDescent="0.25">
      <c r="A50" s="157"/>
      <c r="B50" s="160"/>
      <c r="C50" s="157"/>
      <c r="D50" s="18" t="s">
        <v>22</v>
      </c>
      <c r="E50" s="19">
        <f>F50+G50+H50+I50+J50</f>
        <v>669643.29999999993</v>
      </c>
      <c r="F50" s="19">
        <v>122265.98</v>
      </c>
      <c r="G50" s="19">
        <v>135579.38</v>
      </c>
      <c r="H50" s="19">
        <f t="shared" ref="H50:I50" si="12">92652.56+44613.42</f>
        <v>137265.97999999998</v>
      </c>
      <c r="I50" s="19">
        <f t="shared" si="12"/>
        <v>137265.97999999998</v>
      </c>
      <c r="J50" s="19">
        <f>92652.56+44613.42</f>
        <v>137265.97999999998</v>
      </c>
    </row>
    <row r="51" spans="1:10" x14ac:dyDescent="0.25">
      <c r="A51" s="179" t="s">
        <v>28</v>
      </c>
      <c r="B51" s="180"/>
      <c r="C51" s="181"/>
      <c r="D51" s="16" t="s">
        <v>7</v>
      </c>
      <c r="E51" s="17">
        <f>E52+E53+E54+E55+E57</f>
        <v>4665327.59595</v>
      </c>
      <c r="F51" s="17">
        <f>F52+F53+F54+F55+F57</f>
        <v>1473428.3015400001</v>
      </c>
      <c r="G51" s="17">
        <f t="shared" ref="G51:I51" si="13">G52+G53+G54+G55+G57</f>
        <v>684122.67099000001</v>
      </c>
      <c r="H51" s="17">
        <f t="shared" si="13"/>
        <v>678088.49436999997</v>
      </c>
      <c r="I51" s="17">
        <f t="shared" si="13"/>
        <v>448297.21380999999</v>
      </c>
      <c r="J51" s="17">
        <f>J52+J53+J54+J55+J57</f>
        <v>1381390.91524</v>
      </c>
    </row>
    <row r="52" spans="1:10" x14ac:dyDescent="0.25">
      <c r="A52" s="182"/>
      <c r="B52" s="183"/>
      <c r="C52" s="184"/>
      <c r="D52" s="18" t="s">
        <v>17</v>
      </c>
      <c r="E52" s="19">
        <f>F52+G52+H52+I52+J52</f>
        <v>0</v>
      </c>
      <c r="F52" s="19">
        <f>F17+F31+F45+F10+F38+F24</f>
        <v>0</v>
      </c>
      <c r="G52" s="19">
        <f t="shared" ref="G52:J52" si="14">G17+G31+G45+G10+G38+G24</f>
        <v>0</v>
      </c>
      <c r="H52" s="19">
        <f t="shared" si="14"/>
        <v>0</v>
      </c>
      <c r="I52" s="19">
        <f t="shared" si="14"/>
        <v>0</v>
      </c>
      <c r="J52" s="19">
        <f t="shared" si="14"/>
        <v>0</v>
      </c>
    </row>
    <row r="53" spans="1:10" ht="30" x14ac:dyDescent="0.25">
      <c r="A53" s="182"/>
      <c r="B53" s="183"/>
      <c r="C53" s="184"/>
      <c r="D53" s="18" t="s">
        <v>18</v>
      </c>
      <c r="E53" s="19">
        <f t="shared" ref="E53:E57" si="15">F53+G53+H53+I53+J53</f>
        <v>433655</v>
      </c>
      <c r="F53" s="19">
        <f t="shared" ref="F53:J53" si="16">F18+F32+F46+F11+F39+F25</f>
        <v>374360.2</v>
      </c>
      <c r="G53" s="19">
        <f t="shared" si="16"/>
        <v>8380.6</v>
      </c>
      <c r="H53" s="19">
        <f t="shared" si="16"/>
        <v>8485.7000000000007</v>
      </c>
      <c r="I53" s="19">
        <f t="shared" si="16"/>
        <v>8485.7000000000007</v>
      </c>
      <c r="J53" s="19">
        <f t="shared" si="16"/>
        <v>33942.800000000003</v>
      </c>
    </row>
    <row r="54" spans="1:10" x14ac:dyDescent="0.25">
      <c r="A54" s="182"/>
      <c r="B54" s="183"/>
      <c r="C54" s="184"/>
      <c r="D54" s="18" t="s">
        <v>19</v>
      </c>
      <c r="E54" s="19">
        <f t="shared" si="15"/>
        <v>1944658.5222700001</v>
      </c>
      <c r="F54" s="19">
        <f t="shared" ref="F54:J54" si="17">F19+F33+F47+F12+F40+F26</f>
        <v>254451.32227</v>
      </c>
      <c r="G54" s="19">
        <f t="shared" si="17"/>
        <v>240781.8</v>
      </c>
      <c r="H54" s="19">
        <f t="shared" si="17"/>
        <v>241570.9</v>
      </c>
      <c r="I54" s="19">
        <f t="shared" si="17"/>
        <v>241570.9</v>
      </c>
      <c r="J54" s="19">
        <f t="shared" si="17"/>
        <v>966283.6</v>
      </c>
    </row>
    <row r="55" spans="1:10" ht="45" x14ac:dyDescent="0.25">
      <c r="A55" s="182"/>
      <c r="B55" s="183"/>
      <c r="C55" s="184"/>
      <c r="D55" s="21" t="s">
        <v>20</v>
      </c>
      <c r="E55" s="19">
        <f t="shared" si="15"/>
        <v>0</v>
      </c>
      <c r="F55" s="19">
        <f t="shared" ref="F55:J55" si="18">F20+F34+F48+F13+F41+F27</f>
        <v>0</v>
      </c>
      <c r="G55" s="19">
        <f t="shared" si="18"/>
        <v>0</v>
      </c>
      <c r="H55" s="19">
        <f t="shared" si="18"/>
        <v>0</v>
      </c>
      <c r="I55" s="19">
        <f t="shared" si="18"/>
        <v>0</v>
      </c>
      <c r="J55" s="19">
        <f t="shared" si="18"/>
        <v>0</v>
      </c>
    </row>
    <row r="56" spans="1:10" x14ac:dyDescent="0.25">
      <c r="A56" s="182"/>
      <c r="B56" s="183"/>
      <c r="C56" s="184"/>
      <c r="D56" s="21" t="s">
        <v>21</v>
      </c>
      <c r="E56" s="19">
        <f t="shared" si="15"/>
        <v>0</v>
      </c>
      <c r="F56" s="19">
        <f t="shared" ref="F56:J56" si="19">F21+F35+F49+F14+F42+F28</f>
        <v>0</v>
      </c>
      <c r="G56" s="19">
        <f t="shared" si="19"/>
        <v>0</v>
      </c>
      <c r="H56" s="19">
        <f t="shared" si="19"/>
        <v>0</v>
      </c>
      <c r="I56" s="19">
        <f t="shared" si="19"/>
        <v>0</v>
      </c>
      <c r="J56" s="19">
        <f t="shared" si="19"/>
        <v>0</v>
      </c>
    </row>
    <row r="57" spans="1:10" x14ac:dyDescent="0.25">
      <c r="A57" s="182"/>
      <c r="B57" s="183"/>
      <c r="C57" s="184"/>
      <c r="D57" s="26" t="s">
        <v>22</v>
      </c>
      <c r="E57" s="27">
        <f t="shared" si="15"/>
        <v>2287014.0736799999</v>
      </c>
      <c r="F57" s="19">
        <f t="shared" ref="F57:J57" si="20">F22+F36+F50+F15+F43+F29</f>
        <v>844616.77927000006</v>
      </c>
      <c r="G57" s="19">
        <f t="shared" si="20"/>
        <v>434960.27098999999</v>
      </c>
      <c r="H57" s="19">
        <f t="shared" si="20"/>
        <v>428031.89436999999</v>
      </c>
      <c r="I57" s="19">
        <f t="shared" si="20"/>
        <v>198240.61380999998</v>
      </c>
      <c r="J57" s="19">
        <f t="shared" si="20"/>
        <v>381164.51523999998</v>
      </c>
    </row>
    <row r="58" spans="1:10" x14ac:dyDescent="0.25">
      <c r="A58" s="185" t="s">
        <v>29</v>
      </c>
      <c r="B58" s="186"/>
      <c r="C58" s="186"/>
      <c r="D58" s="186"/>
      <c r="E58" s="186"/>
      <c r="F58" s="186"/>
      <c r="G58" s="186"/>
      <c r="H58" s="186"/>
      <c r="I58" s="186"/>
      <c r="J58" s="187"/>
    </row>
    <row r="59" spans="1:10" x14ac:dyDescent="0.25">
      <c r="A59" s="175" t="s">
        <v>30</v>
      </c>
      <c r="B59" s="188" t="s">
        <v>303</v>
      </c>
      <c r="C59" s="157" t="s">
        <v>16</v>
      </c>
      <c r="D59" s="28" t="s">
        <v>7</v>
      </c>
      <c r="E59" s="29">
        <f>E60+E61+E62+E63+E65</f>
        <v>0</v>
      </c>
      <c r="F59" s="29">
        <f t="shared" ref="F59:J59" si="21">F60+F61+F62+F63+F65</f>
        <v>0</v>
      </c>
      <c r="G59" s="29">
        <f t="shared" si="21"/>
        <v>0</v>
      </c>
      <c r="H59" s="29">
        <f t="shared" si="21"/>
        <v>0</v>
      </c>
      <c r="I59" s="29">
        <f t="shared" si="21"/>
        <v>0</v>
      </c>
      <c r="J59" s="29">
        <f t="shared" si="21"/>
        <v>0</v>
      </c>
    </row>
    <row r="60" spans="1:10" x14ac:dyDescent="0.25">
      <c r="A60" s="168"/>
      <c r="B60" s="169"/>
      <c r="C60" s="189"/>
      <c r="D60" s="18" t="s">
        <v>17</v>
      </c>
      <c r="E60" s="19">
        <f>F60+G60+H60+I60+J60</f>
        <v>0</v>
      </c>
      <c r="F60" s="19">
        <v>0</v>
      </c>
      <c r="G60" s="19">
        <v>0</v>
      </c>
      <c r="H60" s="19">
        <v>0</v>
      </c>
      <c r="I60" s="19">
        <v>0</v>
      </c>
      <c r="J60" s="19">
        <v>0</v>
      </c>
    </row>
    <row r="61" spans="1:10" ht="30" x14ac:dyDescent="0.25">
      <c r="A61" s="168"/>
      <c r="B61" s="169"/>
      <c r="C61" s="189"/>
      <c r="D61" s="18" t="s">
        <v>18</v>
      </c>
      <c r="E61" s="19">
        <f t="shared" ref="E61:E64" si="22">F61+G61+H61+I61+J61</f>
        <v>0</v>
      </c>
      <c r="F61" s="19">
        <v>0</v>
      </c>
      <c r="G61" s="19">
        <v>0</v>
      </c>
      <c r="H61" s="19">
        <v>0</v>
      </c>
      <c r="I61" s="19">
        <v>0</v>
      </c>
      <c r="J61" s="19">
        <v>0</v>
      </c>
    </row>
    <row r="62" spans="1:10" x14ac:dyDescent="0.25">
      <c r="A62" s="168"/>
      <c r="B62" s="169"/>
      <c r="C62" s="189"/>
      <c r="D62" s="18" t="s">
        <v>19</v>
      </c>
      <c r="E62" s="19">
        <f t="shared" si="22"/>
        <v>0</v>
      </c>
      <c r="F62" s="19">
        <v>0</v>
      </c>
      <c r="G62" s="19">
        <v>0</v>
      </c>
      <c r="H62" s="19">
        <v>0</v>
      </c>
      <c r="I62" s="19">
        <f>H62*6</f>
        <v>0</v>
      </c>
      <c r="J62" s="19">
        <f>I62*6</f>
        <v>0</v>
      </c>
    </row>
    <row r="63" spans="1:10" ht="45" x14ac:dyDescent="0.25">
      <c r="A63" s="168"/>
      <c r="B63" s="169"/>
      <c r="C63" s="189"/>
      <c r="D63" s="21" t="s">
        <v>20</v>
      </c>
      <c r="E63" s="19">
        <f t="shared" si="22"/>
        <v>0</v>
      </c>
      <c r="F63" s="19">
        <v>0</v>
      </c>
      <c r="G63" s="19">
        <v>0</v>
      </c>
      <c r="H63" s="19">
        <v>0</v>
      </c>
      <c r="I63" s="19">
        <v>0</v>
      </c>
      <c r="J63" s="19">
        <v>0</v>
      </c>
    </row>
    <row r="64" spans="1:10" x14ac:dyDescent="0.25">
      <c r="A64" s="168"/>
      <c r="B64" s="169"/>
      <c r="C64" s="189"/>
      <c r="D64" s="21" t="s">
        <v>21</v>
      </c>
      <c r="E64" s="19">
        <f t="shared" si="22"/>
        <v>0</v>
      </c>
      <c r="F64" s="19">
        <v>0</v>
      </c>
      <c r="G64" s="19">
        <v>0</v>
      </c>
      <c r="H64" s="19">
        <v>0</v>
      </c>
      <c r="I64" s="19">
        <v>0</v>
      </c>
      <c r="J64" s="19">
        <v>0</v>
      </c>
    </row>
    <row r="65" spans="1:11" x14ac:dyDescent="0.25">
      <c r="A65" s="168"/>
      <c r="B65" s="169"/>
      <c r="C65" s="189"/>
      <c r="D65" s="18" t="s">
        <v>22</v>
      </c>
      <c r="E65" s="19">
        <f>F65+G65+H65+I65+J65</f>
        <v>0</v>
      </c>
      <c r="F65" s="19">
        <f>90000-90000</f>
        <v>0</v>
      </c>
      <c r="G65" s="19">
        <v>0</v>
      </c>
      <c r="H65" s="19">
        <v>0</v>
      </c>
      <c r="I65" s="19">
        <v>0</v>
      </c>
      <c r="J65" s="19">
        <v>0</v>
      </c>
    </row>
    <row r="66" spans="1:11" x14ac:dyDescent="0.25">
      <c r="A66" s="170" t="s">
        <v>31</v>
      </c>
      <c r="B66" s="169" t="s">
        <v>304</v>
      </c>
      <c r="C66" s="161" t="s">
        <v>16</v>
      </c>
      <c r="D66" s="16" t="s">
        <v>7</v>
      </c>
      <c r="E66" s="17">
        <f>E67+E68+E69+E70+E72</f>
        <v>4000</v>
      </c>
      <c r="F66" s="17">
        <f t="shared" ref="F66:J66" si="23">F67+F68+F69+F70+F72</f>
        <v>500</v>
      </c>
      <c r="G66" s="17">
        <f t="shared" si="23"/>
        <v>500</v>
      </c>
      <c r="H66" s="17">
        <f t="shared" si="23"/>
        <v>500</v>
      </c>
      <c r="I66" s="17">
        <f t="shared" si="23"/>
        <v>500</v>
      </c>
      <c r="J66" s="17">
        <f t="shared" si="23"/>
        <v>2000</v>
      </c>
    </row>
    <row r="67" spans="1:11" x14ac:dyDescent="0.25">
      <c r="A67" s="171"/>
      <c r="B67" s="169"/>
      <c r="C67" s="161"/>
      <c r="D67" s="18" t="s">
        <v>17</v>
      </c>
      <c r="E67" s="19">
        <f>F67+G67+H67+I67+J67</f>
        <v>0</v>
      </c>
      <c r="F67" s="19">
        <v>0</v>
      </c>
      <c r="G67" s="19">
        <v>0</v>
      </c>
      <c r="H67" s="19">
        <v>0</v>
      </c>
      <c r="I67" s="19">
        <v>0</v>
      </c>
      <c r="J67" s="19">
        <v>0</v>
      </c>
    </row>
    <row r="68" spans="1:11" ht="30" x14ac:dyDescent="0.25">
      <c r="A68" s="171"/>
      <c r="B68" s="169"/>
      <c r="C68" s="161"/>
      <c r="D68" s="18" t="s">
        <v>18</v>
      </c>
      <c r="E68" s="19">
        <f t="shared" ref="E68:E71" si="24">F68+G68+H68+I68+J68</f>
        <v>0</v>
      </c>
      <c r="F68" s="19">
        <v>0</v>
      </c>
      <c r="G68" s="19">
        <v>0</v>
      </c>
      <c r="H68" s="19">
        <v>0</v>
      </c>
      <c r="I68" s="19">
        <v>0</v>
      </c>
      <c r="J68" s="19">
        <v>0</v>
      </c>
    </row>
    <row r="69" spans="1:11" x14ac:dyDescent="0.25">
      <c r="A69" s="171"/>
      <c r="B69" s="169"/>
      <c r="C69" s="161"/>
      <c r="D69" s="18" t="s">
        <v>19</v>
      </c>
      <c r="E69" s="19">
        <f t="shared" si="24"/>
        <v>0</v>
      </c>
      <c r="F69" s="19">
        <v>0</v>
      </c>
      <c r="G69" s="19">
        <v>0</v>
      </c>
      <c r="H69" s="19">
        <v>0</v>
      </c>
      <c r="I69" s="19">
        <v>0</v>
      </c>
      <c r="J69" s="19">
        <v>0</v>
      </c>
      <c r="K69" s="30"/>
    </row>
    <row r="70" spans="1:11" ht="45" x14ac:dyDescent="0.25">
      <c r="A70" s="171"/>
      <c r="B70" s="169"/>
      <c r="C70" s="161"/>
      <c r="D70" s="21" t="s">
        <v>20</v>
      </c>
      <c r="E70" s="19">
        <f>F70+G70+H70+I70+J70</f>
        <v>0</v>
      </c>
      <c r="F70" s="19">
        <v>0</v>
      </c>
      <c r="G70" s="19">
        <v>0</v>
      </c>
      <c r="H70" s="19">
        <v>0</v>
      </c>
      <c r="I70" s="19">
        <v>0</v>
      </c>
      <c r="J70" s="19">
        <v>0</v>
      </c>
    </row>
    <row r="71" spans="1:11" x14ac:dyDescent="0.25">
      <c r="A71" s="171"/>
      <c r="B71" s="169"/>
      <c r="C71" s="161"/>
      <c r="D71" s="21" t="s">
        <v>21</v>
      </c>
      <c r="E71" s="19">
        <f t="shared" si="24"/>
        <v>0</v>
      </c>
      <c r="F71" s="19">
        <v>0</v>
      </c>
      <c r="G71" s="19">
        <v>0</v>
      </c>
      <c r="H71" s="19">
        <v>0</v>
      </c>
      <c r="I71" s="19">
        <v>0</v>
      </c>
      <c r="J71" s="19">
        <v>0</v>
      </c>
    </row>
    <row r="72" spans="1:11" x14ac:dyDescent="0.25">
      <c r="A72" s="175"/>
      <c r="B72" s="169"/>
      <c r="C72" s="161"/>
      <c r="D72" s="18" t="s">
        <v>22</v>
      </c>
      <c r="E72" s="19">
        <f>F72+G72+H72+I72+J72</f>
        <v>4000</v>
      </c>
      <c r="F72" s="19">
        <v>500</v>
      </c>
      <c r="G72" s="19">
        <v>500</v>
      </c>
      <c r="H72" s="19">
        <v>500</v>
      </c>
      <c r="I72" s="19">
        <v>500</v>
      </c>
      <c r="J72" s="19">
        <v>2000</v>
      </c>
    </row>
    <row r="73" spans="1:11" s="15" customFormat="1" x14ac:dyDescent="0.25">
      <c r="A73" s="168" t="s">
        <v>32</v>
      </c>
      <c r="B73" s="169" t="s">
        <v>305</v>
      </c>
      <c r="C73" s="161" t="s">
        <v>16</v>
      </c>
      <c r="D73" s="31" t="s">
        <v>7</v>
      </c>
      <c r="E73" s="17">
        <f>E74+E75+E76+E77+E79</f>
        <v>63804</v>
      </c>
      <c r="F73" s="17">
        <f>F74+F75+F76+F77+F79</f>
        <v>7975.5</v>
      </c>
      <c r="G73" s="17">
        <f>G74+G75+G76+G77+G79</f>
        <v>7975.5</v>
      </c>
      <c r="H73" s="17">
        <f>H74+H75+H76+H77+H79</f>
        <v>7975.5</v>
      </c>
      <c r="I73" s="17">
        <f>I74+I75+I76+I77+I79</f>
        <v>7975.5</v>
      </c>
      <c r="J73" s="17">
        <f t="shared" ref="J73" si="25">J74+J75+J76+J77+J79</f>
        <v>31902</v>
      </c>
    </row>
    <row r="74" spans="1:11" s="15" customFormat="1" x14ac:dyDescent="0.25">
      <c r="A74" s="168"/>
      <c r="B74" s="169"/>
      <c r="C74" s="161"/>
      <c r="D74" s="18" t="s">
        <v>17</v>
      </c>
      <c r="E74" s="19">
        <f>F74+G74+H74+I74+J74</f>
        <v>0</v>
      </c>
      <c r="F74" s="19">
        <v>0</v>
      </c>
      <c r="G74" s="19">
        <v>0</v>
      </c>
      <c r="H74" s="19">
        <v>0</v>
      </c>
      <c r="I74" s="19">
        <v>0</v>
      </c>
      <c r="J74" s="19">
        <v>0</v>
      </c>
    </row>
    <row r="75" spans="1:11" s="15" customFormat="1" ht="30" x14ac:dyDescent="0.25">
      <c r="A75" s="168"/>
      <c r="B75" s="169"/>
      <c r="C75" s="161"/>
      <c r="D75" s="18" t="s">
        <v>18</v>
      </c>
      <c r="E75" s="19">
        <f>F75+G75+H75+I75+J75</f>
        <v>63804</v>
      </c>
      <c r="F75" s="19">
        <v>7975.5</v>
      </c>
      <c r="G75" s="19">
        <v>7975.5</v>
      </c>
      <c r="H75" s="19">
        <v>7975.5</v>
      </c>
      <c r="I75" s="19">
        <v>7975.5</v>
      </c>
      <c r="J75" s="19">
        <f>I75*4</f>
        <v>31902</v>
      </c>
    </row>
    <row r="76" spans="1:11" s="15" customFormat="1" x14ac:dyDescent="0.25">
      <c r="A76" s="168"/>
      <c r="B76" s="169"/>
      <c r="C76" s="161"/>
      <c r="D76" s="18" t="s">
        <v>19</v>
      </c>
      <c r="E76" s="19">
        <f t="shared" ref="E76:E79" si="26">F76+G76+H76+I76+J76</f>
        <v>0</v>
      </c>
      <c r="F76" s="19">
        <v>0</v>
      </c>
      <c r="G76" s="19">
        <v>0</v>
      </c>
      <c r="H76" s="19">
        <v>0</v>
      </c>
      <c r="I76" s="19">
        <v>0</v>
      </c>
      <c r="J76" s="19">
        <v>0</v>
      </c>
    </row>
    <row r="77" spans="1:11" s="15" customFormat="1" ht="45" x14ac:dyDescent="0.25">
      <c r="A77" s="168"/>
      <c r="B77" s="169"/>
      <c r="C77" s="161"/>
      <c r="D77" s="21" t="s">
        <v>20</v>
      </c>
      <c r="E77" s="19">
        <f t="shared" si="26"/>
        <v>0</v>
      </c>
      <c r="F77" s="19">
        <v>0</v>
      </c>
      <c r="G77" s="19">
        <v>0</v>
      </c>
      <c r="H77" s="19">
        <v>0</v>
      </c>
      <c r="I77" s="19">
        <v>0</v>
      </c>
      <c r="J77" s="19">
        <v>0</v>
      </c>
    </row>
    <row r="78" spans="1:11" s="15" customFormat="1" x14ac:dyDescent="0.25">
      <c r="A78" s="168"/>
      <c r="B78" s="169"/>
      <c r="C78" s="161"/>
      <c r="D78" s="21" t="s">
        <v>21</v>
      </c>
      <c r="E78" s="19">
        <f t="shared" si="26"/>
        <v>0</v>
      </c>
      <c r="F78" s="19">
        <v>0</v>
      </c>
      <c r="G78" s="19">
        <v>0</v>
      </c>
      <c r="H78" s="19">
        <v>0</v>
      </c>
      <c r="I78" s="19">
        <v>0</v>
      </c>
      <c r="J78" s="19">
        <v>0</v>
      </c>
    </row>
    <row r="79" spans="1:11" s="15" customFormat="1" x14ac:dyDescent="0.25">
      <c r="A79" s="168"/>
      <c r="B79" s="169"/>
      <c r="C79" s="161"/>
      <c r="D79" s="18" t="s">
        <v>22</v>
      </c>
      <c r="E79" s="19">
        <f t="shared" si="26"/>
        <v>0</v>
      </c>
      <c r="F79" s="19">
        <v>0</v>
      </c>
      <c r="G79" s="19">
        <v>0</v>
      </c>
      <c r="H79" s="19">
        <v>0</v>
      </c>
      <c r="I79" s="19">
        <v>0</v>
      </c>
      <c r="J79" s="19">
        <v>0</v>
      </c>
    </row>
    <row r="80" spans="1:11" x14ac:dyDescent="0.25">
      <c r="A80" s="190" t="s">
        <v>33</v>
      </c>
      <c r="B80" s="190"/>
      <c r="C80" s="190"/>
      <c r="D80" s="16" t="s">
        <v>7</v>
      </c>
      <c r="E80" s="17">
        <f>E81+E82+E83+E84+E86</f>
        <v>67804</v>
      </c>
      <c r="F80" s="17">
        <f t="shared" ref="F80:J80" si="27">F81+F82+F83+F84+F86</f>
        <v>8475.5</v>
      </c>
      <c r="G80" s="17">
        <f t="shared" si="27"/>
        <v>8475.5</v>
      </c>
      <c r="H80" s="17">
        <f t="shared" si="27"/>
        <v>8475.5</v>
      </c>
      <c r="I80" s="17">
        <f t="shared" si="27"/>
        <v>8475.5</v>
      </c>
      <c r="J80" s="17">
        <f t="shared" si="27"/>
        <v>33902</v>
      </c>
    </row>
    <row r="81" spans="1:12" x14ac:dyDescent="0.25">
      <c r="A81" s="190"/>
      <c r="B81" s="190"/>
      <c r="C81" s="190"/>
      <c r="D81" s="18" t="s">
        <v>17</v>
      </c>
      <c r="E81" s="19">
        <f t="shared" ref="E81:E86" si="28">F81+G81+H81+I81+J81</f>
        <v>0</v>
      </c>
      <c r="F81" s="19">
        <f t="shared" ref="F81:J86" si="29">F60+F67+F74</f>
        <v>0</v>
      </c>
      <c r="G81" s="19">
        <f t="shared" si="29"/>
        <v>0</v>
      </c>
      <c r="H81" s="19">
        <f t="shared" si="29"/>
        <v>0</v>
      </c>
      <c r="I81" s="19">
        <f t="shared" si="29"/>
        <v>0</v>
      </c>
      <c r="J81" s="19">
        <f t="shared" si="29"/>
        <v>0</v>
      </c>
    </row>
    <row r="82" spans="1:12" ht="30" x14ac:dyDescent="0.25">
      <c r="A82" s="190"/>
      <c r="B82" s="190"/>
      <c r="C82" s="190"/>
      <c r="D82" s="18" t="s">
        <v>18</v>
      </c>
      <c r="E82" s="19">
        <f t="shared" si="28"/>
        <v>63804</v>
      </c>
      <c r="F82" s="19">
        <f t="shared" si="29"/>
        <v>7975.5</v>
      </c>
      <c r="G82" s="19">
        <f t="shared" si="29"/>
        <v>7975.5</v>
      </c>
      <c r="H82" s="19">
        <f t="shared" si="29"/>
        <v>7975.5</v>
      </c>
      <c r="I82" s="19">
        <f t="shared" si="29"/>
        <v>7975.5</v>
      </c>
      <c r="J82" s="19">
        <f>I82*4</f>
        <v>31902</v>
      </c>
      <c r="K82" s="32"/>
    </row>
    <row r="83" spans="1:12" x14ac:dyDescent="0.25">
      <c r="A83" s="190"/>
      <c r="B83" s="190"/>
      <c r="C83" s="190"/>
      <c r="D83" s="18" t="s">
        <v>19</v>
      </c>
      <c r="E83" s="19">
        <f t="shared" si="28"/>
        <v>0</v>
      </c>
      <c r="F83" s="19">
        <f t="shared" si="29"/>
        <v>0</v>
      </c>
      <c r="G83" s="19">
        <f t="shared" si="29"/>
        <v>0</v>
      </c>
      <c r="H83" s="19">
        <f t="shared" si="29"/>
        <v>0</v>
      </c>
      <c r="I83" s="19">
        <f t="shared" si="29"/>
        <v>0</v>
      </c>
      <c r="J83" s="19">
        <f t="shared" si="29"/>
        <v>0</v>
      </c>
    </row>
    <row r="84" spans="1:12" ht="45" x14ac:dyDescent="0.25">
      <c r="A84" s="190"/>
      <c r="B84" s="190"/>
      <c r="C84" s="190"/>
      <c r="D84" s="21" t="s">
        <v>20</v>
      </c>
      <c r="E84" s="19">
        <f t="shared" si="28"/>
        <v>0</v>
      </c>
      <c r="F84" s="19">
        <f t="shared" si="29"/>
        <v>0</v>
      </c>
      <c r="G84" s="19">
        <f t="shared" si="29"/>
        <v>0</v>
      </c>
      <c r="H84" s="19">
        <f t="shared" si="29"/>
        <v>0</v>
      </c>
      <c r="I84" s="19">
        <f t="shared" si="29"/>
        <v>0</v>
      </c>
      <c r="J84" s="19">
        <f t="shared" si="29"/>
        <v>0</v>
      </c>
    </row>
    <row r="85" spans="1:12" x14ac:dyDescent="0.25">
      <c r="A85" s="190"/>
      <c r="B85" s="190"/>
      <c r="C85" s="190"/>
      <c r="D85" s="21" t="s">
        <v>21</v>
      </c>
      <c r="E85" s="19">
        <f t="shared" si="28"/>
        <v>0</v>
      </c>
      <c r="F85" s="19">
        <f t="shared" si="29"/>
        <v>0</v>
      </c>
      <c r="G85" s="19">
        <f t="shared" si="29"/>
        <v>0</v>
      </c>
      <c r="H85" s="19">
        <f t="shared" si="29"/>
        <v>0</v>
      </c>
      <c r="I85" s="19">
        <f t="shared" si="29"/>
        <v>0</v>
      </c>
      <c r="J85" s="19">
        <f t="shared" si="29"/>
        <v>0</v>
      </c>
    </row>
    <row r="86" spans="1:12" x14ac:dyDescent="0.25">
      <c r="A86" s="190"/>
      <c r="B86" s="190"/>
      <c r="C86" s="190"/>
      <c r="D86" s="18" t="s">
        <v>22</v>
      </c>
      <c r="E86" s="19">
        <f t="shared" si="28"/>
        <v>4000</v>
      </c>
      <c r="F86" s="19">
        <f t="shared" si="29"/>
        <v>500</v>
      </c>
      <c r="G86" s="19">
        <f t="shared" si="29"/>
        <v>500</v>
      </c>
      <c r="H86" s="19">
        <f t="shared" si="29"/>
        <v>500</v>
      </c>
      <c r="I86" s="19">
        <f t="shared" si="29"/>
        <v>500</v>
      </c>
      <c r="J86" s="19">
        <f t="shared" si="29"/>
        <v>2000</v>
      </c>
    </row>
    <row r="87" spans="1:12" s="15" customFormat="1" ht="23.25" x14ac:dyDescent="0.25">
      <c r="A87" s="191" t="s">
        <v>34</v>
      </c>
      <c r="B87" s="191"/>
      <c r="C87" s="191"/>
      <c r="D87" s="191"/>
      <c r="E87" s="191"/>
      <c r="F87" s="191"/>
      <c r="G87" s="191"/>
      <c r="H87" s="191"/>
      <c r="I87" s="191"/>
      <c r="J87" s="14"/>
    </row>
    <row r="88" spans="1:12" x14ac:dyDescent="0.25">
      <c r="A88" s="156" t="s">
        <v>35</v>
      </c>
      <c r="B88" s="159" t="s">
        <v>306</v>
      </c>
      <c r="C88" s="161" t="s">
        <v>293</v>
      </c>
      <c r="D88" s="16" t="s">
        <v>7</v>
      </c>
      <c r="E88" s="17">
        <f>E89+E90+E91+E92+E94</f>
        <v>135684</v>
      </c>
      <c r="F88" s="17">
        <f t="shared" ref="F88:J88" si="30">F89+F90+F91+F92+F94</f>
        <v>30054.5</v>
      </c>
      <c r="G88" s="17">
        <f t="shared" si="30"/>
        <v>10130.5</v>
      </c>
      <c r="H88" s="17">
        <f t="shared" si="30"/>
        <v>35499</v>
      </c>
      <c r="I88" s="17">
        <f t="shared" si="30"/>
        <v>30000</v>
      </c>
      <c r="J88" s="17">
        <f t="shared" si="30"/>
        <v>30000</v>
      </c>
    </row>
    <row r="89" spans="1:12" x14ac:dyDescent="0.25">
      <c r="A89" s="156"/>
      <c r="B89" s="159"/>
      <c r="C89" s="161"/>
      <c r="D89" s="18" t="s">
        <v>17</v>
      </c>
      <c r="E89" s="19">
        <f>F89+G89+H89+I89+J89</f>
        <v>0</v>
      </c>
      <c r="F89" s="33">
        <v>0</v>
      </c>
      <c r="G89" s="33">
        <v>0</v>
      </c>
      <c r="H89" s="33">
        <v>0</v>
      </c>
      <c r="I89" s="33">
        <v>0</v>
      </c>
      <c r="J89" s="33">
        <v>0</v>
      </c>
    </row>
    <row r="90" spans="1:12" ht="30" x14ac:dyDescent="0.25">
      <c r="A90" s="156"/>
      <c r="B90" s="159"/>
      <c r="C90" s="161"/>
      <c r="D90" s="18" t="s">
        <v>18</v>
      </c>
      <c r="E90" s="19">
        <f t="shared" ref="E90:E93" si="31">F90+G90+H90+I90+J90</f>
        <v>0</v>
      </c>
      <c r="F90" s="33">
        <v>0</v>
      </c>
      <c r="G90" s="33">
        <v>0</v>
      </c>
      <c r="H90" s="33">
        <v>0</v>
      </c>
      <c r="I90" s="33">
        <v>0</v>
      </c>
      <c r="J90" s="33">
        <v>0</v>
      </c>
    </row>
    <row r="91" spans="1:12" x14ac:dyDescent="0.25">
      <c r="A91" s="156"/>
      <c r="B91" s="159"/>
      <c r="C91" s="161"/>
      <c r="D91" s="18" t="s">
        <v>19</v>
      </c>
      <c r="E91" s="19">
        <f t="shared" si="31"/>
        <v>0</v>
      </c>
      <c r="F91" s="19">
        <v>0</v>
      </c>
      <c r="G91" s="19">
        <v>0</v>
      </c>
      <c r="H91" s="19">
        <v>0</v>
      </c>
      <c r="I91" s="19">
        <v>0</v>
      </c>
      <c r="J91" s="19">
        <v>0</v>
      </c>
    </row>
    <row r="92" spans="1:12" ht="45" x14ac:dyDescent="0.25">
      <c r="A92" s="156"/>
      <c r="B92" s="159"/>
      <c r="C92" s="161"/>
      <c r="D92" s="21" t="s">
        <v>20</v>
      </c>
      <c r="E92" s="19">
        <f t="shared" si="31"/>
        <v>0</v>
      </c>
      <c r="F92" s="33">
        <v>0</v>
      </c>
      <c r="G92" s="33">
        <v>0</v>
      </c>
      <c r="H92" s="33">
        <v>0</v>
      </c>
      <c r="I92" s="33">
        <v>0</v>
      </c>
      <c r="J92" s="33">
        <v>0</v>
      </c>
      <c r="K92" s="30"/>
      <c r="L92" s="30"/>
    </row>
    <row r="93" spans="1:12" x14ac:dyDescent="0.25">
      <c r="A93" s="156"/>
      <c r="B93" s="159"/>
      <c r="C93" s="161"/>
      <c r="D93" s="21" t="s">
        <v>21</v>
      </c>
      <c r="E93" s="19">
        <f t="shared" si="31"/>
        <v>0</v>
      </c>
      <c r="F93" s="33">
        <v>0</v>
      </c>
      <c r="G93" s="33">
        <v>0</v>
      </c>
      <c r="H93" s="33">
        <v>0</v>
      </c>
      <c r="I93" s="33">
        <v>0</v>
      </c>
      <c r="J93" s="33">
        <v>0</v>
      </c>
    </row>
    <row r="94" spans="1:12" x14ac:dyDescent="0.25">
      <c r="A94" s="157"/>
      <c r="B94" s="160"/>
      <c r="C94" s="161"/>
      <c r="D94" s="18" t="s">
        <v>22</v>
      </c>
      <c r="E94" s="19">
        <f>F94+G94+H94+I94+J94</f>
        <v>135684</v>
      </c>
      <c r="F94" s="19">
        <v>30054.5</v>
      </c>
      <c r="G94" s="19">
        <v>10130.5</v>
      </c>
      <c r="H94" s="19">
        <v>35499</v>
      </c>
      <c r="I94" s="34">
        <v>30000</v>
      </c>
      <c r="J94" s="34">
        <v>30000</v>
      </c>
    </row>
    <row r="95" spans="1:12" s="15" customFormat="1" x14ac:dyDescent="0.25">
      <c r="A95" s="189" t="s">
        <v>36</v>
      </c>
      <c r="B95" s="192" t="s">
        <v>307</v>
      </c>
      <c r="C95" s="161" t="s">
        <v>293</v>
      </c>
      <c r="D95" s="16" t="s">
        <v>7</v>
      </c>
      <c r="E95" s="17">
        <f>E96+E97+E98+E99+E101</f>
        <v>800</v>
      </c>
      <c r="F95" s="17">
        <f t="shared" ref="F95:J95" si="32">F96+F97+F98+F99+F101</f>
        <v>100</v>
      </c>
      <c r="G95" s="17">
        <f t="shared" si="32"/>
        <v>100</v>
      </c>
      <c r="H95" s="17">
        <f t="shared" si="32"/>
        <v>100</v>
      </c>
      <c r="I95" s="17">
        <f t="shared" si="32"/>
        <v>100</v>
      </c>
      <c r="J95" s="17">
        <f t="shared" si="32"/>
        <v>400</v>
      </c>
    </row>
    <row r="96" spans="1:12" s="15" customFormat="1" x14ac:dyDescent="0.25">
      <c r="A96" s="189"/>
      <c r="B96" s="192"/>
      <c r="C96" s="161"/>
      <c r="D96" s="18" t="s">
        <v>17</v>
      </c>
      <c r="E96" s="19">
        <f>F96+G96+H96+I96+J96</f>
        <v>0</v>
      </c>
      <c r="F96" s="19">
        <v>0</v>
      </c>
      <c r="G96" s="19">
        <v>0</v>
      </c>
      <c r="H96" s="19">
        <v>0</v>
      </c>
      <c r="I96" s="19">
        <v>0</v>
      </c>
      <c r="J96" s="19">
        <v>0</v>
      </c>
    </row>
    <row r="97" spans="1:10" s="15" customFormat="1" ht="30" x14ac:dyDescent="0.25">
      <c r="A97" s="189"/>
      <c r="B97" s="192"/>
      <c r="C97" s="161"/>
      <c r="D97" s="18" t="s">
        <v>18</v>
      </c>
      <c r="E97" s="19">
        <f t="shared" ref="E97:E101" si="33">F97+G97+H97+I97+J97</f>
        <v>0</v>
      </c>
      <c r="F97" s="19">
        <v>0</v>
      </c>
      <c r="G97" s="19">
        <v>0</v>
      </c>
      <c r="H97" s="19">
        <v>0</v>
      </c>
      <c r="I97" s="19">
        <v>0</v>
      </c>
      <c r="J97" s="19">
        <v>0</v>
      </c>
    </row>
    <row r="98" spans="1:10" s="15" customFormat="1" x14ac:dyDescent="0.25">
      <c r="A98" s="189"/>
      <c r="B98" s="192"/>
      <c r="C98" s="161"/>
      <c r="D98" s="18" t="s">
        <v>19</v>
      </c>
      <c r="E98" s="19">
        <f>F98+G98+H98+I98+J98</f>
        <v>300</v>
      </c>
      <c r="F98" s="19">
        <v>100</v>
      </c>
      <c r="G98" s="19">
        <v>100</v>
      </c>
      <c r="H98" s="19">
        <v>100</v>
      </c>
      <c r="I98" s="19">
        <v>0</v>
      </c>
      <c r="J98" s="19">
        <v>0</v>
      </c>
    </row>
    <row r="99" spans="1:10" s="15" customFormat="1" ht="45" x14ac:dyDescent="0.25">
      <c r="A99" s="189"/>
      <c r="B99" s="192"/>
      <c r="C99" s="161"/>
      <c r="D99" s="21" t="s">
        <v>20</v>
      </c>
      <c r="E99" s="19">
        <f t="shared" si="33"/>
        <v>0</v>
      </c>
      <c r="F99" s="19">
        <v>0</v>
      </c>
      <c r="G99" s="19">
        <v>0</v>
      </c>
      <c r="H99" s="19">
        <v>0</v>
      </c>
      <c r="I99" s="19">
        <v>0</v>
      </c>
      <c r="J99" s="19">
        <v>0</v>
      </c>
    </row>
    <row r="100" spans="1:10" s="15" customFormat="1" x14ac:dyDescent="0.25">
      <c r="A100" s="189"/>
      <c r="B100" s="192"/>
      <c r="C100" s="161"/>
      <c r="D100" s="21" t="s">
        <v>21</v>
      </c>
      <c r="E100" s="19">
        <f>F100+G100+H100+I100+J100</f>
        <v>0</v>
      </c>
      <c r="F100" s="19">
        <v>0</v>
      </c>
      <c r="G100" s="19">
        <v>0</v>
      </c>
      <c r="H100" s="19">
        <v>0</v>
      </c>
      <c r="I100" s="19">
        <v>0</v>
      </c>
      <c r="J100" s="19">
        <v>0</v>
      </c>
    </row>
    <row r="101" spans="1:10" s="15" customFormat="1" x14ac:dyDescent="0.25">
      <c r="A101" s="189"/>
      <c r="B101" s="192"/>
      <c r="C101" s="161"/>
      <c r="D101" s="18" t="s">
        <v>22</v>
      </c>
      <c r="E101" s="19">
        <f t="shared" si="33"/>
        <v>500</v>
      </c>
      <c r="F101" s="19"/>
      <c r="G101" s="19">
        <v>0</v>
      </c>
      <c r="H101" s="19">
        <v>0</v>
      </c>
      <c r="I101" s="34">
        <v>100</v>
      </c>
      <c r="J101" s="34">
        <f>I101*4</f>
        <v>400</v>
      </c>
    </row>
    <row r="102" spans="1:10" s="15" customFormat="1" x14ac:dyDescent="0.25">
      <c r="A102" s="189" t="s">
        <v>37</v>
      </c>
      <c r="B102" s="192" t="s">
        <v>309</v>
      </c>
      <c r="C102" s="161" t="s">
        <v>16</v>
      </c>
      <c r="D102" s="16" t="s">
        <v>7</v>
      </c>
      <c r="E102" s="17">
        <f>E103+E104+E105+E106+E108</f>
        <v>4000</v>
      </c>
      <c r="F102" s="17">
        <f t="shared" ref="F102:J102" si="34">F103+F104+F105+F106+F108</f>
        <v>500</v>
      </c>
      <c r="G102" s="17">
        <f t="shared" si="34"/>
        <v>500</v>
      </c>
      <c r="H102" s="17">
        <f t="shared" si="34"/>
        <v>500</v>
      </c>
      <c r="I102" s="17">
        <f t="shared" si="34"/>
        <v>500</v>
      </c>
      <c r="J102" s="17">
        <f t="shared" si="34"/>
        <v>2000</v>
      </c>
    </row>
    <row r="103" spans="1:10" s="15" customFormat="1" x14ac:dyDescent="0.25">
      <c r="A103" s="189"/>
      <c r="B103" s="192"/>
      <c r="C103" s="161"/>
      <c r="D103" s="18" t="s">
        <v>17</v>
      </c>
      <c r="E103" s="19">
        <f>F103+G103+H103+I103+J103</f>
        <v>0</v>
      </c>
      <c r="F103" s="19">
        <v>0</v>
      </c>
      <c r="G103" s="19">
        <v>0</v>
      </c>
      <c r="H103" s="19">
        <v>0</v>
      </c>
      <c r="I103" s="19">
        <v>0</v>
      </c>
      <c r="J103" s="19">
        <v>0</v>
      </c>
    </row>
    <row r="104" spans="1:10" s="15" customFormat="1" ht="30" x14ac:dyDescent="0.25">
      <c r="A104" s="189"/>
      <c r="B104" s="192"/>
      <c r="C104" s="161"/>
      <c r="D104" s="18" t="s">
        <v>18</v>
      </c>
      <c r="E104" s="19">
        <f t="shared" ref="E104:E107" si="35">F104+G104+H104+I104+J104</f>
        <v>0</v>
      </c>
      <c r="F104" s="19">
        <v>0</v>
      </c>
      <c r="G104" s="19">
        <v>0</v>
      </c>
      <c r="H104" s="19">
        <v>0</v>
      </c>
      <c r="I104" s="19">
        <v>0</v>
      </c>
      <c r="J104" s="19">
        <v>0</v>
      </c>
    </row>
    <row r="105" spans="1:10" s="15" customFormat="1" x14ac:dyDescent="0.25">
      <c r="A105" s="189"/>
      <c r="B105" s="192"/>
      <c r="C105" s="161"/>
      <c r="D105" s="18" t="s">
        <v>19</v>
      </c>
      <c r="E105" s="19">
        <f t="shared" si="35"/>
        <v>0</v>
      </c>
      <c r="F105" s="19">
        <v>0</v>
      </c>
      <c r="G105" s="19">
        <v>0</v>
      </c>
      <c r="H105" s="19">
        <v>0</v>
      </c>
      <c r="I105" s="19">
        <v>0</v>
      </c>
      <c r="J105" s="19">
        <v>0</v>
      </c>
    </row>
    <row r="106" spans="1:10" s="15" customFormat="1" ht="45" x14ac:dyDescent="0.25">
      <c r="A106" s="189"/>
      <c r="B106" s="192"/>
      <c r="C106" s="161"/>
      <c r="D106" s="21" t="s">
        <v>20</v>
      </c>
      <c r="E106" s="19">
        <f t="shared" si="35"/>
        <v>0</v>
      </c>
      <c r="F106" s="19">
        <v>0</v>
      </c>
      <c r="G106" s="19">
        <v>0</v>
      </c>
      <c r="H106" s="19">
        <v>0</v>
      </c>
      <c r="I106" s="19">
        <v>0</v>
      </c>
      <c r="J106" s="19">
        <v>0</v>
      </c>
    </row>
    <row r="107" spans="1:10" s="15" customFormat="1" x14ac:dyDescent="0.25">
      <c r="A107" s="189"/>
      <c r="B107" s="192"/>
      <c r="C107" s="161"/>
      <c r="D107" s="21" t="s">
        <v>21</v>
      </c>
      <c r="E107" s="19">
        <f t="shared" si="35"/>
        <v>0</v>
      </c>
      <c r="F107" s="19">
        <v>0</v>
      </c>
      <c r="G107" s="19">
        <v>0</v>
      </c>
      <c r="H107" s="19">
        <v>0</v>
      </c>
      <c r="I107" s="19">
        <v>0</v>
      </c>
      <c r="J107" s="19">
        <v>0</v>
      </c>
    </row>
    <row r="108" spans="1:10" s="15" customFormat="1" x14ac:dyDescent="0.25">
      <c r="A108" s="189"/>
      <c r="B108" s="192"/>
      <c r="C108" s="161"/>
      <c r="D108" s="18" t="s">
        <v>22</v>
      </c>
      <c r="E108" s="19">
        <f>F108+G108+H108+I108+J108</f>
        <v>4000</v>
      </c>
      <c r="F108" s="19">
        <v>500</v>
      </c>
      <c r="G108" s="19">
        <v>500</v>
      </c>
      <c r="H108" s="19">
        <v>500</v>
      </c>
      <c r="I108" s="34">
        <v>500</v>
      </c>
      <c r="J108" s="34">
        <f>I108*4</f>
        <v>2000</v>
      </c>
    </row>
    <row r="109" spans="1:10" x14ac:dyDescent="0.25">
      <c r="A109" s="190" t="s">
        <v>38</v>
      </c>
      <c r="B109" s="190"/>
      <c r="C109" s="190"/>
      <c r="D109" s="16" t="s">
        <v>7</v>
      </c>
      <c r="E109" s="17">
        <f>E110+E111+E112+E113+E115</f>
        <v>108084</v>
      </c>
      <c r="F109" s="17">
        <f t="shared" ref="F109:J109" si="36">F110+F111+F112+F113+F115</f>
        <v>30654.5</v>
      </c>
      <c r="G109" s="17">
        <f t="shared" si="36"/>
        <v>10730.5</v>
      </c>
      <c r="H109" s="17">
        <f t="shared" si="36"/>
        <v>36099</v>
      </c>
      <c r="I109" s="17">
        <f t="shared" si="36"/>
        <v>30600</v>
      </c>
      <c r="J109" s="17">
        <f t="shared" si="36"/>
        <v>32400</v>
      </c>
    </row>
    <row r="110" spans="1:10" x14ac:dyDescent="0.25">
      <c r="A110" s="190"/>
      <c r="B110" s="190"/>
      <c r="C110" s="190"/>
      <c r="D110" s="18" t="s">
        <v>17</v>
      </c>
      <c r="E110" s="19">
        <f>F110+G110+H110+I110</f>
        <v>0</v>
      </c>
      <c r="F110" s="19">
        <f>F89+F96+F103</f>
        <v>0</v>
      </c>
      <c r="G110" s="19">
        <f t="shared" ref="G110:J110" si="37">G89+G96+G103</f>
        <v>0</v>
      </c>
      <c r="H110" s="19">
        <f t="shared" si="37"/>
        <v>0</v>
      </c>
      <c r="I110" s="19">
        <f t="shared" si="37"/>
        <v>0</v>
      </c>
      <c r="J110" s="19">
        <f t="shared" si="37"/>
        <v>0</v>
      </c>
    </row>
    <row r="111" spans="1:10" ht="30" x14ac:dyDescent="0.25">
      <c r="A111" s="190"/>
      <c r="B111" s="190"/>
      <c r="C111" s="190"/>
      <c r="D111" s="18" t="s">
        <v>18</v>
      </c>
      <c r="E111" s="19">
        <f t="shared" ref="E111:E115" si="38">F111+G111+H111+I111</f>
        <v>0</v>
      </c>
      <c r="F111" s="19">
        <f t="shared" ref="F111:J115" si="39">F90+F97+F104</f>
        <v>0</v>
      </c>
      <c r="G111" s="19">
        <f t="shared" si="39"/>
        <v>0</v>
      </c>
      <c r="H111" s="19">
        <f t="shared" si="39"/>
        <v>0</v>
      </c>
      <c r="I111" s="19">
        <f t="shared" si="39"/>
        <v>0</v>
      </c>
      <c r="J111" s="19">
        <f t="shared" si="39"/>
        <v>0</v>
      </c>
    </row>
    <row r="112" spans="1:10" x14ac:dyDescent="0.25">
      <c r="A112" s="190"/>
      <c r="B112" s="190"/>
      <c r="C112" s="190"/>
      <c r="D112" s="18" t="s">
        <v>19</v>
      </c>
      <c r="E112" s="19">
        <f t="shared" si="38"/>
        <v>300</v>
      </c>
      <c r="F112" s="19">
        <f t="shared" si="39"/>
        <v>100</v>
      </c>
      <c r="G112" s="19">
        <f t="shared" si="39"/>
        <v>100</v>
      </c>
      <c r="H112" s="19">
        <f t="shared" si="39"/>
        <v>100</v>
      </c>
      <c r="I112" s="19">
        <f t="shared" si="39"/>
        <v>0</v>
      </c>
      <c r="J112" s="19">
        <f t="shared" si="39"/>
        <v>0</v>
      </c>
    </row>
    <row r="113" spans="1:10" ht="45" x14ac:dyDescent="0.25">
      <c r="A113" s="190"/>
      <c r="B113" s="190"/>
      <c r="C113" s="190"/>
      <c r="D113" s="21" t="s">
        <v>20</v>
      </c>
      <c r="E113" s="19">
        <f t="shared" si="38"/>
        <v>0</v>
      </c>
      <c r="F113" s="19">
        <f t="shared" si="39"/>
        <v>0</v>
      </c>
      <c r="G113" s="19">
        <f t="shared" si="39"/>
        <v>0</v>
      </c>
      <c r="H113" s="19">
        <f t="shared" si="39"/>
        <v>0</v>
      </c>
      <c r="I113" s="19">
        <f t="shared" si="39"/>
        <v>0</v>
      </c>
      <c r="J113" s="19">
        <f t="shared" si="39"/>
        <v>0</v>
      </c>
    </row>
    <row r="114" spans="1:10" x14ac:dyDescent="0.25">
      <c r="A114" s="190"/>
      <c r="B114" s="190"/>
      <c r="C114" s="190"/>
      <c r="D114" s="21" t="s">
        <v>21</v>
      </c>
      <c r="E114" s="19">
        <f t="shared" si="38"/>
        <v>0</v>
      </c>
      <c r="F114" s="19">
        <f t="shared" si="39"/>
        <v>0</v>
      </c>
      <c r="G114" s="19">
        <f t="shared" si="39"/>
        <v>0</v>
      </c>
      <c r="H114" s="19">
        <f t="shared" si="39"/>
        <v>0</v>
      </c>
      <c r="I114" s="19">
        <f t="shared" si="39"/>
        <v>0</v>
      </c>
      <c r="J114" s="19">
        <f t="shared" si="39"/>
        <v>0</v>
      </c>
    </row>
    <row r="115" spans="1:10" x14ac:dyDescent="0.25">
      <c r="A115" s="190"/>
      <c r="B115" s="190"/>
      <c r="C115" s="190"/>
      <c r="D115" s="18" t="s">
        <v>22</v>
      </c>
      <c r="E115" s="19">
        <f t="shared" si="38"/>
        <v>107784</v>
      </c>
      <c r="F115" s="19">
        <f t="shared" si="39"/>
        <v>30554.5</v>
      </c>
      <c r="G115" s="19">
        <f t="shared" si="39"/>
        <v>10630.5</v>
      </c>
      <c r="H115" s="19">
        <f t="shared" si="39"/>
        <v>35999</v>
      </c>
      <c r="I115" s="19">
        <f t="shared" si="39"/>
        <v>30600</v>
      </c>
      <c r="J115" s="19">
        <f t="shared" si="39"/>
        <v>32400</v>
      </c>
    </row>
    <row r="116" spans="1:10" ht="23.25" x14ac:dyDescent="0.25">
      <c r="A116" s="191" t="s">
        <v>39</v>
      </c>
      <c r="B116" s="191"/>
      <c r="C116" s="191"/>
      <c r="D116" s="191"/>
      <c r="E116" s="191"/>
      <c r="F116" s="191"/>
      <c r="G116" s="191"/>
      <c r="H116" s="191"/>
      <c r="I116" s="191"/>
      <c r="J116" s="7"/>
    </row>
    <row r="117" spans="1:10" s="25" customFormat="1" x14ac:dyDescent="0.25">
      <c r="A117" s="189" t="s">
        <v>40</v>
      </c>
      <c r="B117" s="169" t="s">
        <v>310</v>
      </c>
      <c r="C117" s="189" t="s">
        <v>294</v>
      </c>
      <c r="D117" s="16" t="s">
        <v>7</v>
      </c>
      <c r="E117" s="17">
        <f>E118+E119+E120+E121+E123</f>
        <v>24636.724999999999</v>
      </c>
      <c r="F117" s="17">
        <f t="shared" ref="F117:J117" si="40">F118+F119+F120+F121+F123</f>
        <v>7877.7749999999996</v>
      </c>
      <c r="G117" s="17">
        <f t="shared" si="40"/>
        <v>8235.2749999999996</v>
      </c>
      <c r="H117" s="17">
        <f t="shared" si="40"/>
        <v>8523.6749999999993</v>
      </c>
      <c r="I117" s="17">
        <f t="shared" si="40"/>
        <v>0</v>
      </c>
      <c r="J117" s="17">
        <f t="shared" si="40"/>
        <v>0</v>
      </c>
    </row>
    <row r="118" spans="1:10" x14ac:dyDescent="0.25">
      <c r="A118" s="189"/>
      <c r="B118" s="169"/>
      <c r="C118" s="189"/>
      <c r="D118" s="18" t="s">
        <v>17</v>
      </c>
      <c r="E118" s="19">
        <f>F118+G118+H118+I118+J118</f>
        <v>7367.1</v>
      </c>
      <c r="F118" s="35">
        <v>2368</v>
      </c>
      <c r="G118" s="35">
        <v>2368</v>
      </c>
      <c r="H118" s="35">
        <v>2631.1</v>
      </c>
      <c r="I118" s="35">
        <v>0</v>
      </c>
      <c r="J118" s="35">
        <v>0</v>
      </c>
    </row>
    <row r="119" spans="1:10" ht="30" x14ac:dyDescent="0.25">
      <c r="A119" s="189"/>
      <c r="B119" s="169"/>
      <c r="C119" s="189"/>
      <c r="D119" s="18" t="s">
        <v>18</v>
      </c>
      <c r="E119" s="19">
        <f t="shared" ref="E119:E123" si="41">F119+G119+H119+I119+J119</f>
        <v>12672.5</v>
      </c>
      <c r="F119" s="19">
        <v>3929.4</v>
      </c>
      <c r="G119" s="19">
        <v>4358.8999999999996</v>
      </c>
      <c r="H119" s="19">
        <v>4384.2</v>
      </c>
      <c r="I119" s="19">
        <v>0</v>
      </c>
      <c r="J119" s="19">
        <v>0</v>
      </c>
    </row>
    <row r="120" spans="1:10" x14ac:dyDescent="0.25">
      <c r="A120" s="189"/>
      <c r="B120" s="169"/>
      <c r="C120" s="189"/>
      <c r="D120" s="18" t="s">
        <v>19</v>
      </c>
      <c r="E120" s="19">
        <f t="shared" si="41"/>
        <v>4597.125</v>
      </c>
      <c r="F120" s="19">
        <v>1580.375</v>
      </c>
      <c r="G120" s="19">
        <v>1508.375</v>
      </c>
      <c r="H120" s="19">
        <v>1508.375</v>
      </c>
      <c r="I120" s="19">
        <v>0</v>
      </c>
      <c r="J120" s="19">
        <v>0</v>
      </c>
    </row>
    <row r="121" spans="1:10" ht="45" x14ac:dyDescent="0.25">
      <c r="A121" s="189"/>
      <c r="B121" s="169"/>
      <c r="C121" s="189"/>
      <c r="D121" s="21" t="s">
        <v>20</v>
      </c>
      <c r="E121" s="19">
        <f t="shared" si="41"/>
        <v>0</v>
      </c>
      <c r="F121" s="19">
        <v>0</v>
      </c>
      <c r="G121" s="19">
        <v>0</v>
      </c>
      <c r="H121" s="19">
        <v>0</v>
      </c>
      <c r="I121" s="19">
        <v>0</v>
      </c>
      <c r="J121" s="19">
        <v>0</v>
      </c>
    </row>
    <row r="122" spans="1:10" x14ac:dyDescent="0.25">
      <c r="A122" s="189"/>
      <c r="B122" s="169"/>
      <c r="C122" s="189"/>
      <c r="D122" s="21" t="s">
        <v>21</v>
      </c>
      <c r="E122" s="19">
        <f t="shared" si="41"/>
        <v>0</v>
      </c>
      <c r="F122" s="19">
        <v>0</v>
      </c>
      <c r="G122" s="19">
        <v>0</v>
      </c>
      <c r="H122" s="19">
        <v>0</v>
      </c>
      <c r="I122" s="19">
        <v>0</v>
      </c>
      <c r="J122" s="19">
        <v>0</v>
      </c>
    </row>
    <row r="123" spans="1:10" x14ac:dyDescent="0.25">
      <c r="A123" s="189"/>
      <c r="B123" s="169"/>
      <c r="C123" s="189"/>
      <c r="D123" s="18" t="s">
        <v>22</v>
      </c>
      <c r="E123" s="19">
        <f t="shared" si="41"/>
        <v>0</v>
      </c>
      <c r="F123" s="19">
        <v>0</v>
      </c>
      <c r="G123" s="19">
        <v>0</v>
      </c>
      <c r="H123" s="19">
        <v>0</v>
      </c>
      <c r="I123" s="19">
        <v>0</v>
      </c>
      <c r="J123" s="19">
        <v>0</v>
      </c>
    </row>
    <row r="124" spans="1:10" s="25" customFormat="1" x14ac:dyDescent="0.25">
      <c r="A124" s="155" t="s">
        <v>41</v>
      </c>
      <c r="B124" s="194" t="s">
        <v>311</v>
      </c>
      <c r="C124" s="161" t="s">
        <v>295</v>
      </c>
      <c r="D124" s="16" t="s">
        <v>7</v>
      </c>
      <c r="E124" s="17">
        <f>E125+E126+E127+E128+E130</f>
        <v>0</v>
      </c>
      <c r="F124" s="17">
        <f t="shared" ref="F124:J124" si="42">F125+F126+F127+F128+F130</f>
        <v>0</v>
      </c>
      <c r="G124" s="17">
        <f t="shared" si="42"/>
        <v>0</v>
      </c>
      <c r="H124" s="17">
        <f t="shared" si="42"/>
        <v>0</v>
      </c>
      <c r="I124" s="17">
        <f t="shared" si="42"/>
        <v>0</v>
      </c>
      <c r="J124" s="17">
        <f t="shared" si="42"/>
        <v>0</v>
      </c>
    </row>
    <row r="125" spans="1:10" x14ac:dyDescent="0.25">
      <c r="A125" s="156"/>
      <c r="B125" s="195"/>
      <c r="C125" s="161"/>
      <c r="D125" s="18" t="s">
        <v>17</v>
      </c>
      <c r="E125" s="19">
        <f>F125+G125+H125+I125+J125</f>
        <v>0</v>
      </c>
      <c r="F125" s="19">
        <v>0</v>
      </c>
      <c r="G125" s="19">
        <v>0</v>
      </c>
      <c r="H125" s="19">
        <v>0</v>
      </c>
      <c r="I125" s="19">
        <v>0</v>
      </c>
      <c r="J125" s="19">
        <v>0</v>
      </c>
    </row>
    <row r="126" spans="1:10" ht="30" x14ac:dyDescent="0.25">
      <c r="A126" s="156"/>
      <c r="B126" s="195"/>
      <c r="C126" s="161"/>
      <c r="D126" s="18" t="s">
        <v>18</v>
      </c>
      <c r="E126" s="19">
        <f t="shared" ref="E126:E129" si="43">F126+G126+H126+I126+J126</f>
        <v>0</v>
      </c>
      <c r="F126" s="19">
        <v>0</v>
      </c>
      <c r="G126" s="19">
        <v>0</v>
      </c>
      <c r="H126" s="19">
        <v>0</v>
      </c>
      <c r="I126" s="19">
        <v>0</v>
      </c>
      <c r="J126" s="19">
        <v>0</v>
      </c>
    </row>
    <row r="127" spans="1:10" x14ac:dyDescent="0.25">
      <c r="A127" s="156"/>
      <c r="B127" s="195"/>
      <c r="C127" s="161"/>
      <c r="D127" s="18" t="s">
        <v>19</v>
      </c>
      <c r="E127" s="19">
        <f t="shared" si="43"/>
        <v>0</v>
      </c>
      <c r="F127" s="19">
        <v>0</v>
      </c>
      <c r="G127" s="19">
        <v>0</v>
      </c>
      <c r="H127" s="19">
        <v>0</v>
      </c>
      <c r="I127" s="19">
        <v>0</v>
      </c>
      <c r="J127" s="19">
        <v>0</v>
      </c>
    </row>
    <row r="128" spans="1:10" ht="45" x14ac:dyDescent="0.25">
      <c r="A128" s="156"/>
      <c r="B128" s="195"/>
      <c r="C128" s="161"/>
      <c r="D128" s="21" t="s">
        <v>20</v>
      </c>
      <c r="E128" s="19">
        <f t="shared" si="43"/>
        <v>0</v>
      </c>
      <c r="F128" s="19">
        <v>0</v>
      </c>
      <c r="G128" s="19">
        <v>0</v>
      </c>
      <c r="H128" s="19">
        <v>0</v>
      </c>
      <c r="I128" s="19">
        <v>0</v>
      </c>
      <c r="J128" s="19">
        <v>0</v>
      </c>
    </row>
    <row r="129" spans="1:18" x14ac:dyDescent="0.25">
      <c r="A129" s="156"/>
      <c r="B129" s="195"/>
      <c r="C129" s="161"/>
      <c r="D129" s="21" t="s">
        <v>21</v>
      </c>
      <c r="E129" s="19">
        <f t="shared" si="43"/>
        <v>0</v>
      </c>
      <c r="F129" s="19">
        <v>0</v>
      </c>
      <c r="G129" s="19">
        <v>0</v>
      </c>
      <c r="H129" s="19">
        <v>0</v>
      </c>
      <c r="I129" s="19">
        <v>0</v>
      </c>
      <c r="J129" s="19">
        <v>0</v>
      </c>
    </row>
    <row r="130" spans="1:18" x14ac:dyDescent="0.25">
      <c r="A130" s="157"/>
      <c r="B130" s="188"/>
      <c r="C130" s="161"/>
      <c r="D130" s="18" t="s">
        <v>22</v>
      </c>
      <c r="E130" s="19">
        <f>F130+G130+H130+I130+J130</f>
        <v>0</v>
      </c>
      <c r="F130" s="19">
        <v>0</v>
      </c>
      <c r="G130" s="19">
        <v>0</v>
      </c>
      <c r="H130" s="19">
        <v>0</v>
      </c>
      <c r="I130" s="19">
        <v>0</v>
      </c>
      <c r="J130" s="19">
        <v>0</v>
      </c>
    </row>
    <row r="131" spans="1:18" ht="31.5" customHeight="1" x14ac:dyDescent="0.25">
      <c r="A131" s="155" t="s">
        <v>42</v>
      </c>
      <c r="B131" s="194" t="s">
        <v>312</v>
      </c>
      <c r="C131" s="189" t="s">
        <v>295</v>
      </c>
      <c r="D131" s="16" t="s">
        <v>7</v>
      </c>
      <c r="E131" s="17">
        <f>E132+E133+E134+E135+E137</f>
        <v>157745.72200000001</v>
      </c>
      <c r="F131" s="17">
        <f t="shared" ref="F131:J131" si="44">F132+F133+F134+F135+F137</f>
        <v>10745.722</v>
      </c>
      <c r="G131" s="17">
        <f t="shared" si="44"/>
        <v>21000</v>
      </c>
      <c r="H131" s="17">
        <f>H132+H133+H134+H135+H137</f>
        <v>21000</v>
      </c>
      <c r="I131" s="17">
        <f t="shared" si="44"/>
        <v>21000</v>
      </c>
      <c r="J131" s="17">
        <f t="shared" si="44"/>
        <v>84000</v>
      </c>
    </row>
    <row r="132" spans="1:18" ht="33" customHeight="1" x14ac:dyDescent="0.25">
      <c r="A132" s="156"/>
      <c r="B132" s="195"/>
      <c r="C132" s="189"/>
      <c r="D132" s="18" t="s">
        <v>17</v>
      </c>
      <c r="E132" s="19">
        <f>F132+G132+H132+I132+J132</f>
        <v>0</v>
      </c>
      <c r="F132" s="19">
        <v>0</v>
      </c>
      <c r="G132" s="19">
        <v>0</v>
      </c>
      <c r="H132" s="19">
        <v>0</v>
      </c>
      <c r="I132" s="19">
        <v>0</v>
      </c>
      <c r="J132" s="19">
        <v>0</v>
      </c>
    </row>
    <row r="133" spans="1:18" ht="32.25" customHeight="1" x14ac:dyDescent="0.25">
      <c r="A133" s="156"/>
      <c r="B133" s="195"/>
      <c r="C133" s="189"/>
      <c r="D133" s="18" t="s">
        <v>18</v>
      </c>
      <c r="E133" s="19">
        <f t="shared" ref="E133:E137" si="45">F133+G133+H133+I133+J133</f>
        <v>0</v>
      </c>
      <c r="F133" s="19">
        <v>0</v>
      </c>
      <c r="G133" s="19">
        <v>0</v>
      </c>
      <c r="H133" s="19">
        <v>0</v>
      </c>
      <c r="I133" s="19">
        <v>0</v>
      </c>
      <c r="J133" s="19">
        <v>0</v>
      </c>
    </row>
    <row r="134" spans="1:18" ht="33.75" customHeight="1" x14ac:dyDescent="0.25">
      <c r="A134" s="156"/>
      <c r="B134" s="195"/>
      <c r="C134" s="189"/>
      <c r="D134" s="18" t="s">
        <v>19</v>
      </c>
      <c r="E134" s="19">
        <f t="shared" si="45"/>
        <v>157745.72200000001</v>
      </c>
      <c r="F134" s="19">
        <v>10745.722</v>
      </c>
      <c r="G134" s="19">
        <v>21000</v>
      </c>
      <c r="H134" s="19">
        <v>21000</v>
      </c>
      <c r="I134" s="19">
        <v>21000</v>
      </c>
      <c r="J134" s="19">
        <f>I134*4</f>
        <v>84000</v>
      </c>
    </row>
    <row r="135" spans="1:18" ht="37.5" customHeight="1" x14ac:dyDescent="0.25">
      <c r="A135" s="156"/>
      <c r="B135" s="195"/>
      <c r="C135" s="189"/>
      <c r="D135" s="21" t="s">
        <v>20</v>
      </c>
      <c r="E135" s="19">
        <f t="shared" si="45"/>
        <v>0</v>
      </c>
      <c r="F135" s="19">
        <v>0</v>
      </c>
      <c r="G135" s="19">
        <v>0</v>
      </c>
      <c r="H135" s="19">
        <v>0</v>
      </c>
      <c r="I135" s="19">
        <v>0</v>
      </c>
      <c r="J135" s="19">
        <v>0</v>
      </c>
    </row>
    <row r="136" spans="1:18" ht="33.75" customHeight="1" x14ac:dyDescent="0.25">
      <c r="A136" s="156"/>
      <c r="B136" s="195"/>
      <c r="C136" s="189"/>
      <c r="D136" s="21" t="s">
        <v>21</v>
      </c>
      <c r="E136" s="19">
        <f t="shared" si="45"/>
        <v>0</v>
      </c>
      <c r="F136" s="19">
        <v>0</v>
      </c>
      <c r="G136" s="19">
        <v>0</v>
      </c>
      <c r="H136" s="19">
        <v>0</v>
      </c>
      <c r="I136" s="19">
        <v>0</v>
      </c>
      <c r="J136" s="19">
        <v>0</v>
      </c>
    </row>
    <row r="137" spans="1:18" ht="31.5" customHeight="1" x14ac:dyDescent="0.25">
      <c r="A137" s="157"/>
      <c r="B137" s="188"/>
      <c r="C137" s="189"/>
      <c r="D137" s="18" t="s">
        <v>22</v>
      </c>
      <c r="E137" s="19">
        <f t="shared" si="45"/>
        <v>0</v>
      </c>
      <c r="F137" s="19">
        <v>0</v>
      </c>
      <c r="G137" s="19">
        <v>0</v>
      </c>
      <c r="H137" s="19">
        <v>0</v>
      </c>
      <c r="I137" s="19">
        <v>0</v>
      </c>
      <c r="J137" s="19">
        <v>0</v>
      </c>
    </row>
    <row r="138" spans="1:18" ht="22.5" customHeight="1" x14ac:dyDescent="0.25">
      <c r="A138" s="190" t="s">
        <v>43</v>
      </c>
      <c r="B138" s="190"/>
      <c r="C138" s="190"/>
      <c r="D138" s="16" t="s">
        <v>7</v>
      </c>
      <c r="E138" s="17">
        <f>E139+E140+E141+E142+E144</f>
        <v>182382.44700000001</v>
      </c>
      <c r="F138" s="17">
        <f t="shared" ref="F138:J138" si="46">F139+F140+F141+F142+F144</f>
        <v>18623.496999999999</v>
      </c>
      <c r="G138" s="17">
        <f t="shared" si="46"/>
        <v>29235.275000000001</v>
      </c>
      <c r="H138" s="17">
        <f t="shared" si="46"/>
        <v>29523.674999999999</v>
      </c>
      <c r="I138" s="17">
        <f t="shared" si="46"/>
        <v>21000</v>
      </c>
      <c r="J138" s="17">
        <f t="shared" si="46"/>
        <v>84000</v>
      </c>
    </row>
    <row r="139" spans="1:18" ht="21" customHeight="1" x14ac:dyDescent="0.25">
      <c r="A139" s="190"/>
      <c r="B139" s="190"/>
      <c r="C139" s="190"/>
      <c r="D139" s="18" t="s">
        <v>17</v>
      </c>
      <c r="E139" s="19">
        <f t="shared" ref="E139:E144" si="47">++F139+G139+H139+I139+J139</f>
        <v>7367.1</v>
      </c>
      <c r="F139" s="19">
        <f>F118+F125+F132</f>
        <v>2368</v>
      </c>
      <c r="G139" s="19">
        <f t="shared" ref="G139:H139" si="48">G118+G125+G132</f>
        <v>2368</v>
      </c>
      <c r="H139" s="19">
        <f t="shared" si="48"/>
        <v>2631.1</v>
      </c>
      <c r="I139" s="19">
        <f>I118+I125+I132</f>
        <v>0</v>
      </c>
      <c r="J139" s="19">
        <f>J118+J125+J132</f>
        <v>0</v>
      </c>
    </row>
    <row r="140" spans="1:18" ht="29.25" customHeight="1" x14ac:dyDescent="0.25">
      <c r="A140" s="190"/>
      <c r="B140" s="190"/>
      <c r="C140" s="190"/>
      <c r="D140" s="18" t="s">
        <v>18</v>
      </c>
      <c r="E140" s="19">
        <f t="shared" si="47"/>
        <v>12672.5</v>
      </c>
      <c r="F140" s="19">
        <f t="shared" ref="F140:J144" si="49">F119+F126+F133</f>
        <v>3929.4</v>
      </c>
      <c r="G140" s="19">
        <f t="shared" si="49"/>
        <v>4358.8999999999996</v>
      </c>
      <c r="H140" s="19">
        <f t="shared" si="49"/>
        <v>4384.2</v>
      </c>
      <c r="I140" s="19">
        <f t="shared" si="49"/>
        <v>0</v>
      </c>
      <c r="J140" s="19">
        <f t="shared" si="49"/>
        <v>0</v>
      </c>
    </row>
    <row r="141" spans="1:18" ht="21" customHeight="1" x14ac:dyDescent="0.25">
      <c r="A141" s="190"/>
      <c r="B141" s="190"/>
      <c r="C141" s="190"/>
      <c r="D141" s="18" t="s">
        <v>19</v>
      </c>
      <c r="E141" s="19">
        <f t="shared" si="47"/>
        <v>162342.84700000001</v>
      </c>
      <c r="F141" s="19">
        <f>F120+F127+F134</f>
        <v>12326.097</v>
      </c>
      <c r="G141" s="19">
        <f t="shared" si="49"/>
        <v>22508.375</v>
      </c>
      <c r="H141" s="19">
        <f t="shared" si="49"/>
        <v>22508.375</v>
      </c>
      <c r="I141" s="19">
        <f t="shared" si="49"/>
        <v>21000</v>
      </c>
      <c r="J141" s="19">
        <f t="shared" si="49"/>
        <v>84000</v>
      </c>
    </row>
    <row r="142" spans="1:18" ht="30" customHeight="1" x14ac:dyDescent="0.25">
      <c r="A142" s="190"/>
      <c r="B142" s="190"/>
      <c r="C142" s="190"/>
      <c r="D142" s="21" t="s">
        <v>20</v>
      </c>
      <c r="E142" s="19">
        <f t="shared" si="47"/>
        <v>0</v>
      </c>
      <c r="F142" s="19">
        <f t="shared" si="49"/>
        <v>0</v>
      </c>
      <c r="G142" s="19">
        <f t="shared" si="49"/>
        <v>0</v>
      </c>
      <c r="H142" s="19">
        <f t="shared" si="49"/>
        <v>0</v>
      </c>
      <c r="I142" s="19">
        <f t="shared" si="49"/>
        <v>0</v>
      </c>
      <c r="J142" s="19">
        <f t="shared" si="49"/>
        <v>0</v>
      </c>
    </row>
    <row r="143" spans="1:18" ht="25.5" customHeight="1" x14ac:dyDescent="0.25">
      <c r="A143" s="190"/>
      <c r="B143" s="190"/>
      <c r="C143" s="190"/>
      <c r="D143" s="21" t="s">
        <v>21</v>
      </c>
      <c r="E143" s="19">
        <f t="shared" si="47"/>
        <v>0</v>
      </c>
      <c r="F143" s="19">
        <f>F122+F129+F136</f>
        <v>0</v>
      </c>
      <c r="G143" s="19">
        <f t="shared" si="49"/>
        <v>0</v>
      </c>
      <c r="H143" s="19">
        <f t="shared" si="49"/>
        <v>0</v>
      </c>
      <c r="I143" s="19">
        <f t="shared" si="49"/>
        <v>0</v>
      </c>
      <c r="J143" s="19">
        <f t="shared" si="49"/>
        <v>0</v>
      </c>
      <c r="K143" s="36"/>
    </row>
    <row r="144" spans="1:18" ht="25.5" customHeight="1" x14ac:dyDescent="0.25">
      <c r="A144" s="190"/>
      <c r="B144" s="190"/>
      <c r="C144" s="190"/>
      <c r="D144" s="18" t="s">
        <v>22</v>
      </c>
      <c r="E144" s="19">
        <f t="shared" si="47"/>
        <v>0</v>
      </c>
      <c r="F144" s="19">
        <f t="shared" si="49"/>
        <v>0</v>
      </c>
      <c r="G144" s="19">
        <f t="shared" si="49"/>
        <v>0</v>
      </c>
      <c r="H144" s="19">
        <f t="shared" si="49"/>
        <v>0</v>
      </c>
      <c r="I144" s="19">
        <f t="shared" si="49"/>
        <v>0</v>
      </c>
      <c r="J144" s="19">
        <f t="shared" si="49"/>
        <v>0</v>
      </c>
      <c r="R144" s="37"/>
    </row>
    <row r="145" spans="1:20" s="25" customFormat="1" ht="24" customHeight="1" x14ac:dyDescent="0.25">
      <c r="A145" s="196" t="s">
        <v>44</v>
      </c>
      <c r="B145" s="196"/>
      <c r="C145" s="196"/>
      <c r="D145" s="16" t="s">
        <v>7</v>
      </c>
      <c r="E145" s="17">
        <f>E146+E147+E148+E149+E151</f>
        <v>5055998.0429500006</v>
      </c>
      <c r="F145" s="17">
        <f>F146+F147+F148+F149+F151</f>
        <v>1531181.7985400001</v>
      </c>
      <c r="G145" s="17">
        <f t="shared" ref="G145:J145" si="50">G146+G147+G148+G149+G151</f>
        <v>732563.94598999992</v>
      </c>
      <c r="H145" s="17">
        <f t="shared" si="50"/>
        <v>752186.66937000002</v>
      </c>
      <c r="I145" s="17">
        <f t="shared" si="50"/>
        <v>508372.71380999999</v>
      </c>
      <c r="J145" s="17">
        <f t="shared" si="50"/>
        <v>1531692.91524</v>
      </c>
      <c r="K145" s="38"/>
      <c r="L145" s="38"/>
      <c r="M145" s="38"/>
      <c r="N145" s="38"/>
      <c r="O145" s="38"/>
      <c r="P145" s="38"/>
      <c r="Q145" s="38"/>
      <c r="R145" s="38"/>
      <c r="S145" s="38"/>
      <c r="T145" s="38"/>
    </row>
    <row r="146" spans="1:20" ht="28.5" customHeight="1" x14ac:dyDescent="0.25">
      <c r="A146" s="196"/>
      <c r="B146" s="196"/>
      <c r="C146" s="196"/>
      <c r="D146" s="18" t="s">
        <v>17</v>
      </c>
      <c r="E146" s="17">
        <f t="shared" ref="E146:E151" si="51">F146+G146+H146+I146+J146</f>
        <v>7367.1</v>
      </c>
      <c r="F146" s="19">
        <f>F52+F81+F110+F139</f>
        <v>2368</v>
      </c>
      <c r="G146" s="19">
        <f t="shared" ref="F146:J151" si="52">G52+G81+G110+G139</f>
        <v>2368</v>
      </c>
      <c r="H146" s="19">
        <f t="shared" si="52"/>
        <v>2631.1</v>
      </c>
      <c r="I146" s="19">
        <f t="shared" si="52"/>
        <v>0</v>
      </c>
      <c r="J146" s="19">
        <f t="shared" si="52"/>
        <v>0</v>
      </c>
      <c r="K146" s="38"/>
      <c r="L146" s="38"/>
      <c r="M146" s="38"/>
      <c r="N146" s="38"/>
      <c r="O146" s="38"/>
      <c r="P146" s="38"/>
      <c r="Q146" s="38"/>
      <c r="R146" s="38"/>
      <c r="S146" s="38"/>
      <c r="T146" s="38"/>
    </row>
    <row r="147" spans="1:20" ht="34.5" customHeight="1" x14ac:dyDescent="0.25">
      <c r="A147" s="196"/>
      <c r="B147" s="196"/>
      <c r="C147" s="196"/>
      <c r="D147" s="18" t="s">
        <v>18</v>
      </c>
      <c r="E147" s="17">
        <f t="shared" si="51"/>
        <v>510131.50000000006</v>
      </c>
      <c r="F147" s="19">
        <f>F53+F82+F111+F140</f>
        <v>386265.10000000003</v>
      </c>
      <c r="G147" s="19">
        <f t="shared" si="52"/>
        <v>20715</v>
      </c>
      <c r="H147" s="19">
        <f t="shared" si="52"/>
        <v>20845.400000000001</v>
      </c>
      <c r="I147" s="19">
        <f t="shared" si="52"/>
        <v>16461.2</v>
      </c>
      <c r="J147" s="19">
        <f>J53+J82+J111+J140</f>
        <v>65844.800000000003</v>
      </c>
      <c r="K147" s="38"/>
      <c r="L147" s="38"/>
      <c r="M147" s="38"/>
      <c r="N147" s="38"/>
      <c r="O147" s="38"/>
      <c r="P147" s="38"/>
      <c r="Q147" s="38"/>
      <c r="R147" s="38"/>
      <c r="S147" s="38"/>
      <c r="T147" s="38"/>
    </row>
    <row r="148" spans="1:20" ht="26.25" customHeight="1" x14ac:dyDescent="0.25">
      <c r="A148" s="196"/>
      <c r="B148" s="196"/>
      <c r="C148" s="196"/>
      <c r="D148" s="18" t="s">
        <v>19</v>
      </c>
      <c r="E148" s="17">
        <f t="shared" si="51"/>
        <v>2107301.3692700001</v>
      </c>
      <c r="F148" s="19">
        <f t="shared" si="52"/>
        <v>266877.41927000001</v>
      </c>
      <c r="G148" s="19">
        <f t="shared" si="52"/>
        <v>263390.17499999999</v>
      </c>
      <c r="H148" s="19">
        <f t="shared" si="52"/>
        <v>264179.27500000002</v>
      </c>
      <c r="I148" s="19">
        <f t="shared" si="52"/>
        <v>262570.90000000002</v>
      </c>
      <c r="J148" s="19">
        <f t="shared" si="52"/>
        <v>1050283.6000000001</v>
      </c>
      <c r="K148" s="38"/>
      <c r="L148" s="38"/>
      <c r="M148" s="38"/>
      <c r="N148" s="38"/>
      <c r="O148" s="38"/>
      <c r="P148" s="38"/>
      <c r="Q148" s="38"/>
      <c r="R148" s="38"/>
      <c r="S148" s="38"/>
      <c r="T148" s="38"/>
    </row>
    <row r="149" spans="1:20" ht="29.25" customHeight="1" x14ac:dyDescent="0.25">
      <c r="A149" s="196"/>
      <c r="B149" s="196"/>
      <c r="C149" s="196"/>
      <c r="D149" s="21" t="s">
        <v>20</v>
      </c>
      <c r="E149" s="17">
        <f t="shared" si="51"/>
        <v>0</v>
      </c>
      <c r="F149" s="19">
        <f t="shared" si="52"/>
        <v>0</v>
      </c>
      <c r="G149" s="19">
        <f t="shared" si="52"/>
        <v>0</v>
      </c>
      <c r="H149" s="19">
        <f t="shared" si="52"/>
        <v>0</v>
      </c>
      <c r="I149" s="19">
        <f t="shared" si="52"/>
        <v>0</v>
      </c>
      <c r="J149" s="19">
        <f t="shared" si="52"/>
        <v>0</v>
      </c>
      <c r="K149" s="38"/>
      <c r="L149" s="38"/>
      <c r="M149" s="38"/>
      <c r="N149" s="38"/>
      <c r="O149" s="38"/>
      <c r="P149" s="38"/>
      <c r="Q149" s="38"/>
      <c r="R149" s="38"/>
      <c r="S149" s="38"/>
      <c r="T149" s="38"/>
    </row>
    <row r="150" spans="1:20" ht="22.5" customHeight="1" x14ac:dyDescent="0.25">
      <c r="A150" s="196"/>
      <c r="B150" s="196"/>
      <c r="C150" s="196"/>
      <c r="D150" s="21" t="s">
        <v>21</v>
      </c>
      <c r="E150" s="17">
        <f t="shared" si="51"/>
        <v>0</v>
      </c>
      <c r="F150" s="19">
        <f t="shared" si="52"/>
        <v>0</v>
      </c>
      <c r="G150" s="19">
        <f t="shared" si="52"/>
        <v>0</v>
      </c>
      <c r="H150" s="19">
        <f t="shared" si="52"/>
        <v>0</v>
      </c>
      <c r="I150" s="19">
        <f t="shared" si="52"/>
        <v>0</v>
      </c>
      <c r="J150" s="19">
        <f t="shared" si="52"/>
        <v>0</v>
      </c>
      <c r="K150" s="38"/>
      <c r="L150" s="38"/>
      <c r="M150" s="38"/>
      <c r="N150" s="38"/>
      <c r="O150" s="38"/>
      <c r="P150" s="38"/>
      <c r="Q150" s="38"/>
      <c r="R150" s="38"/>
      <c r="S150" s="38"/>
      <c r="T150" s="38"/>
    </row>
    <row r="151" spans="1:20" ht="18.75" customHeight="1" x14ac:dyDescent="0.25">
      <c r="A151" s="196"/>
      <c r="B151" s="196"/>
      <c r="C151" s="196"/>
      <c r="D151" s="18" t="s">
        <v>22</v>
      </c>
      <c r="E151" s="17">
        <f t="shared" si="51"/>
        <v>2431198.0736799999</v>
      </c>
      <c r="F151" s="19">
        <f t="shared" si="52"/>
        <v>875671.27927000006</v>
      </c>
      <c r="G151" s="19">
        <f t="shared" si="52"/>
        <v>446090.77098999999</v>
      </c>
      <c r="H151" s="19">
        <f t="shared" si="52"/>
        <v>464530.89436999999</v>
      </c>
      <c r="I151" s="19">
        <f t="shared" si="52"/>
        <v>229340.61380999998</v>
      </c>
      <c r="J151" s="19">
        <f t="shared" si="52"/>
        <v>415564.51523999998</v>
      </c>
      <c r="K151" s="38"/>
      <c r="L151" s="38"/>
      <c r="M151" s="38"/>
      <c r="N151" s="38"/>
      <c r="O151" s="38"/>
      <c r="P151" s="38"/>
      <c r="Q151" s="38"/>
      <c r="R151" s="38"/>
      <c r="S151" s="38"/>
      <c r="T151" s="38"/>
    </row>
    <row r="152" spans="1:20" ht="15" customHeight="1" x14ac:dyDescent="0.25">
      <c r="A152" s="193" t="s">
        <v>45</v>
      </c>
      <c r="B152" s="193"/>
      <c r="C152" s="193"/>
      <c r="D152" s="22"/>
      <c r="E152" s="33"/>
      <c r="F152" s="39"/>
      <c r="G152" s="39"/>
      <c r="H152" s="39"/>
      <c r="I152" s="34"/>
      <c r="J152" s="34"/>
      <c r="K152" s="40"/>
      <c r="L152" s="38"/>
      <c r="M152" s="40"/>
      <c r="N152" s="41"/>
      <c r="O152" s="41"/>
      <c r="P152" s="41"/>
    </row>
    <row r="153" spans="1:20" s="25" customFormat="1" ht="28.5" customHeight="1" x14ac:dyDescent="0.25">
      <c r="A153" s="199" t="s">
        <v>46</v>
      </c>
      <c r="B153" s="200"/>
      <c r="C153" s="201"/>
      <c r="D153" s="16" t="s">
        <v>7</v>
      </c>
      <c r="E153" s="42">
        <f>E154+E155+E156+E157+E159</f>
        <v>0</v>
      </c>
      <c r="F153" s="42">
        <f t="shared" ref="F153:J153" si="53">F154+F155+F156+F157+F159</f>
        <v>0</v>
      </c>
      <c r="G153" s="42">
        <f t="shared" si="53"/>
        <v>0</v>
      </c>
      <c r="H153" s="42">
        <f t="shared" si="53"/>
        <v>0</v>
      </c>
      <c r="I153" s="42">
        <f t="shared" si="53"/>
        <v>0</v>
      </c>
      <c r="J153" s="42">
        <f t="shared" si="53"/>
        <v>0</v>
      </c>
      <c r="K153" s="43"/>
      <c r="L153" s="43"/>
      <c r="M153" s="43"/>
      <c r="N153" s="44"/>
      <c r="O153" s="44"/>
      <c r="P153" s="45"/>
    </row>
    <row r="154" spans="1:20" ht="22.5" customHeight="1" x14ac:dyDescent="0.25">
      <c r="A154" s="202"/>
      <c r="B154" s="203"/>
      <c r="C154" s="204"/>
      <c r="D154" s="18" t="s">
        <v>17</v>
      </c>
      <c r="E154" s="33">
        <f t="shared" ref="E154:E159" si="54">F154+G154+H154+I154</f>
        <v>0</v>
      </c>
      <c r="F154" s="46">
        <v>0</v>
      </c>
      <c r="G154" s="46">
        <v>0</v>
      </c>
      <c r="H154" s="46">
        <v>0</v>
      </c>
      <c r="I154" s="46">
        <v>0</v>
      </c>
      <c r="J154" s="46">
        <v>0</v>
      </c>
      <c r="K154" s="40"/>
      <c r="L154" s="40"/>
      <c r="M154" s="40"/>
      <c r="N154" s="47"/>
      <c r="O154" s="41"/>
      <c r="P154" s="41"/>
    </row>
    <row r="155" spans="1:20" ht="18.75" customHeight="1" x14ac:dyDescent="0.25">
      <c r="A155" s="202"/>
      <c r="B155" s="203"/>
      <c r="C155" s="204"/>
      <c r="D155" s="18" t="s">
        <v>18</v>
      </c>
      <c r="E155" s="33">
        <f t="shared" si="54"/>
        <v>0</v>
      </c>
      <c r="F155" s="46">
        <v>0</v>
      </c>
      <c r="G155" s="46">
        <v>0</v>
      </c>
      <c r="H155" s="46">
        <v>0</v>
      </c>
      <c r="I155" s="46">
        <v>0</v>
      </c>
      <c r="J155" s="46">
        <v>0</v>
      </c>
      <c r="K155" s="40"/>
      <c r="L155" s="40"/>
      <c r="M155" s="40"/>
      <c r="N155" s="41"/>
      <c r="O155" s="41"/>
      <c r="P155" s="41"/>
    </row>
    <row r="156" spans="1:20" ht="22.5" customHeight="1" x14ac:dyDescent="0.25">
      <c r="A156" s="202"/>
      <c r="B156" s="203"/>
      <c r="C156" s="204"/>
      <c r="D156" s="18" t="s">
        <v>19</v>
      </c>
      <c r="E156" s="33">
        <f t="shared" si="54"/>
        <v>0</v>
      </c>
      <c r="F156" s="46">
        <v>0</v>
      </c>
      <c r="G156" s="46">
        <v>0</v>
      </c>
      <c r="H156" s="46">
        <v>0</v>
      </c>
      <c r="I156" s="46">
        <v>0</v>
      </c>
      <c r="J156" s="46">
        <v>0</v>
      </c>
      <c r="K156" s="40"/>
      <c r="L156" s="40"/>
      <c r="M156" s="40"/>
      <c r="N156" s="41"/>
      <c r="O156" s="41"/>
      <c r="P156" s="41"/>
    </row>
    <row r="157" spans="1:20" ht="20.25" customHeight="1" x14ac:dyDescent="0.25">
      <c r="A157" s="202"/>
      <c r="B157" s="203"/>
      <c r="C157" s="204"/>
      <c r="D157" s="21" t="s">
        <v>20</v>
      </c>
      <c r="E157" s="33">
        <f t="shared" si="54"/>
        <v>0</v>
      </c>
      <c r="F157" s="46">
        <v>0</v>
      </c>
      <c r="G157" s="46">
        <v>0</v>
      </c>
      <c r="H157" s="46">
        <v>0</v>
      </c>
      <c r="I157" s="46">
        <v>0</v>
      </c>
      <c r="J157" s="46">
        <v>0</v>
      </c>
      <c r="K157" s="40"/>
      <c r="L157" s="40"/>
      <c r="M157" s="40"/>
      <c r="N157" s="41"/>
      <c r="O157" s="41"/>
      <c r="P157" s="41"/>
    </row>
    <row r="158" spans="1:20" ht="26.25" customHeight="1" x14ac:dyDescent="0.25">
      <c r="A158" s="202"/>
      <c r="B158" s="203"/>
      <c r="C158" s="204"/>
      <c r="D158" s="21" t="s">
        <v>21</v>
      </c>
      <c r="E158" s="33">
        <f t="shared" si="54"/>
        <v>0</v>
      </c>
      <c r="F158" s="46">
        <v>0</v>
      </c>
      <c r="G158" s="46">
        <v>0</v>
      </c>
      <c r="H158" s="46">
        <v>0</v>
      </c>
      <c r="I158" s="46">
        <v>0</v>
      </c>
      <c r="J158" s="46">
        <v>0</v>
      </c>
      <c r="K158" s="40"/>
      <c r="L158" s="40"/>
      <c r="M158" s="40"/>
      <c r="N158" s="41"/>
      <c r="O158" s="41"/>
      <c r="P158" s="41"/>
    </row>
    <row r="159" spans="1:20" ht="27.75" customHeight="1" x14ac:dyDescent="0.25">
      <c r="A159" s="205"/>
      <c r="B159" s="206"/>
      <c r="C159" s="207"/>
      <c r="D159" s="18" t="s">
        <v>22</v>
      </c>
      <c r="E159" s="33">
        <f t="shared" si="54"/>
        <v>0</v>
      </c>
      <c r="F159" s="46">
        <v>0</v>
      </c>
      <c r="G159" s="46">
        <v>0</v>
      </c>
      <c r="H159" s="46">
        <v>0</v>
      </c>
      <c r="I159" s="46">
        <v>0</v>
      </c>
      <c r="J159" s="46">
        <v>0</v>
      </c>
      <c r="K159" s="40"/>
      <c r="L159" s="40"/>
      <c r="M159" s="40"/>
      <c r="N159" s="41"/>
      <c r="O159" s="41"/>
      <c r="P159" s="41"/>
    </row>
    <row r="160" spans="1:20" s="25" customFormat="1" ht="28.5" customHeight="1" x14ac:dyDescent="0.25">
      <c r="A160" s="199" t="s">
        <v>47</v>
      </c>
      <c r="B160" s="200"/>
      <c r="C160" s="201"/>
      <c r="D160" s="16" t="s">
        <v>7</v>
      </c>
      <c r="E160" s="42">
        <f>E161+E162+E163+E164+E166</f>
        <v>5055998.0429500006</v>
      </c>
      <c r="F160" s="42">
        <f t="shared" ref="F160:J160" si="55">F161+F162+F163+F164+F166</f>
        <v>1531181.7985400001</v>
      </c>
      <c r="G160" s="42">
        <f t="shared" si="55"/>
        <v>732563.94598999992</v>
      </c>
      <c r="H160" s="42">
        <f t="shared" si="55"/>
        <v>752186.66937000002</v>
      </c>
      <c r="I160" s="42">
        <f t="shared" si="55"/>
        <v>508372.71380999999</v>
      </c>
      <c r="J160" s="42">
        <f t="shared" si="55"/>
        <v>1531692.91524</v>
      </c>
      <c r="K160" s="38"/>
      <c r="L160" s="38"/>
      <c r="M160" s="38"/>
      <c r="N160" s="38"/>
      <c r="O160" s="38"/>
      <c r="P160" s="38"/>
      <c r="Q160" s="38"/>
    </row>
    <row r="161" spans="1:20" ht="22.5" customHeight="1" x14ac:dyDescent="0.25">
      <c r="A161" s="202"/>
      <c r="B161" s="203"/>
      <c r="C161" s="204"/>
      <c r="D161" s="18" t="s">
        <v>17</v>
      </c>
      <c r="E161" s="33">
        <f>F161+G161+H161+I161+J161</f>
        <v>7367.1</v>
      </c>
      <c r="F161" s="19">
        <f>F17+F31+F45+F60+F67+F74+F89+F96+F103+F125+F132+F118+F10+F24+F38</f>
        <v>2368</v>
      </c>
      <c r="G161" s="19">
        <f t="shared" ref="G161:J161" si="56">G17+G31+G45+G60+G67+G74+G89+G96+G103+G125+G132+G118+G10+G24+G38</f>
        <v>2368</v>
      </c>
      <c r="H161" s="19">
        <f t="shared" si="56"/>
        <v>2631.1</v>
      </c>
      <c r="I161" s="19">
        <f t="shared" si="56"/>
        <v>0</v>
      </c>
      <c r="J161" s="19">
        <f t="shared" si="56"/>
        <v>0</v>
      </c>
      <c r="K161" s="38"/>
      <c r="L161" s="38"/>
      <c r="M161" s="38"/>
      <c r="N161" s="38"/>
      <c r="O161" s="38"/>
      <c r="P161" s="38"/>
      <c r="Q161" s="38"/>
    </row>
    <row r="162" spans="1:20" ht="18.75" customHeight="1" x14ac:dyDescent="0.25">
      <c r="A162" s="202"/>
      <c r="B162" s="203"/>
      <c r="C162" s="204"/>
      <c r="D162" s="18" t="s">
        <v>18</v>
      </c>
      <c r="E162" s="33">
        <f>F162+G162+H162+I162+J162</f>
        <v>510131.50000000006</v>
      </c>
      <c r="F162" s="19">
        <f t="shared" ref="F162:J162" si="57">F18+F32+F46+F61+F68+F75+F90+F97+F104+F126+F133+F119+F11+F25+F39</f>
        <v>386265.10000000003</v>
      </c>
      <c r="G162" s="19">
        <f t="shared" si="57"/>
        <v>20715</v>
      </c>
      <c r="H162" s="19">
        <f t="shared" si="57"/>
        <v>20845.400000000001</v>
      </c>
      <c r="I162" s="19">
        <f t="shared" si="57"/>
        <v>16461.2</v>
      </c>
      <c r="J162" s="19">
        <f t="shared" si="57"/>
        <v>65844.800000000003</v>
      </c>
      <c r="K162" s="38"/>
      <c r="L162" s="38"/>
      <c r="M162" s="38"/>
      <c r="N162" s="38"/>
      <c r="O162" s="38"/>
      <c r="P162" s="38"/>
      <c r="Q162" s="38"/>
    </row>
    <row r="163" spans="1:20" ht="22.5" customHeight="1" x14ac:dyDescent="0.25">
      <c r="A163" s="202"/>
      <c r="B163" s="203"/>
      <c r="C163" s="204"/>
      <c r="D163" s="18" t="s">
        <v>19</v>
      </c>
      <c r="E163" s="33">
        <f>F163+G163+H163+I163+J163</f>
        <v>2107301.3692700001</v>
      </c>
      <c r="F163" s="19">
        <f t="shared" ref="F163:J163" si="58">F19+F33+F47+F62+F69+F76+F91+F98+F105+F127+F134+F120+F12+F26+F40</f>
        <v>266877.41927000001</v>
      </c>
      <c r="G163" s="19">
        <f t="shared" si="58"/>
        <v>263390.17499999999</v>
      </c>
      <c r="H163" s="19">
        <f t="shared" si="58"/>
        <v>264179.27500000002</v>
      </c>
      <c r="I163" s="19">
        <f t="shared" si="58"/>
        <v>262570.90000000002</v>
      </c>
      <c r="J163" s="19">
        <f t="shared" si="58"/>
        <v>1050283.6000000001</v>
      </c>
      <c r="K163" s="38"/>
      <c r="L163" s="38"/>
      <c r="M163" s="38"/>
      <c r="N163" s="38"/>
      <c r="O163" s="38"/>
      <c r="P163" s="38"/>
      <c r="Q163" s="38"/>
    </row>
    <row r="164" spans="1:20" ht="20.25" customHeight="1" x14ac:dyDescent="0.25">
      <c r="A164" s="202"/>
      <c r="B164" s="203"/>
      <c r="C164" s="204"/>
      <c r="D164" s="21" t="s">
        <v>20</v>
      </c>
      <c r="E164" s="33">
        <f>F164+G164+H164+I164+J164</f>
        <v>0</v>
      </c>
      <c r="F164" s="19">
        <f t="shared" ref="F164:J164" si="59">F20+F34+F48+F63+F70+F77+F92+F99+F106+F128+F135+F121+F13+F27+F41</f>
        <v>0</v>
      </c>
      <c r="G164" s="19">
        <f t="shared" si="59"/>
        <v>0</v>
      </c>
      <c r="H164" s="19">
        <f t="shared" si="59"/>
        <v>0</v>
      </c>
      <c r="I164" s="19">
        <f t="shared" si="59"/>
        <v>0</v>
      </c>
      <c r="J164" s="19">
        <f t="shared" si="59"/>
        <v>0</v>
      </c>
      <c r="K164" s="38"/>
      <c r="L164" s="38"/>
      <c r="M164" s="38"/>
      <c r="N164" s="38"/>
      <c r="O164" s="38"/>
      <c r="P164" s="38"/>
      <c r="Q164" s="38"/>
    </row>
    <row r="165" spans="1:20" ht="19.5" customHeight="1" x14ac:dyDescent="0.25">
      <c r="A165" s="202"/>
      <c r="B165" s="203"/>
      <c r="C165" s="204"/>
      <c r="D165" s="21" t="s">
        <v>21</v>
      </c>
      <c r="E165" s="33">
        <f t="shared" ref="E165" si="60">F165+G165+H165+I165+J165</f>
        <v>0</v>
      </c>
      <c r="F165" s="19">
        <f t="shared" ref="F165:J165" si="61">F21+F35+F49+F64+F71+F78+F93+F100+F107+F129+F136+F122+F14+F28+F42</f>
        <v>0</v>
      </c>
      <c r="G165" s="19">
        <f t="shared" si="61"/>
        <v>0</v>
      </c>
      <c r="H165" s="19">
        <f t="shared" si="61"/>
        <v>0</v>
      </c>
      <c r="I165" s="19">
        <f t="shared" si="61"/>
        <v>0</v>
      </c>
      <c r="J165" s="19">
        <f t="shared" si="61"/>
        <v>0</v>
      </c>
      <c r="K165" s="38"/>
      <c r="L165" s="38"/>
      <c r="M165" s="38"/>
      <c r="N165" s="38"/>
      <c r="O165" s="38"/>
      <c r="P165" s="38"/>
      <c r="Q165" s="38"/>
    </row>
    <row r="166" spans="1:20" ht="20.25" customHeight="1" x14ac:dyDescent="0.25">
      <c r="A166" s="205"/>
      <c r="B166" s="206"/>
      <c r="C166" s="207"/>
      <c r="D166" s="18" t="s">
        <v>22</v>
      </c>
      <c r="E166" s="33">
        <f>F166+G166+H166+I166+J166</f>
        <v>2431198.0736799999</v>
      </c>
      <c r="F166" s="19">
        <f t="shared" ref="F166:J166" si="62">F22+F36+F50+F65+F72+F79+F94+F101+F108+F130+F137+F123+F15+F29+F43</f>
        <v>875671.27927000006</v>
      </c>
      <c r="G166" s="19">
        <f t="shared" si="62"/>
        <v>446090.77098999999</v>
      </c>
      <c r="H166" s="19">
        <f t="shared" si="62"/>
        <v>464530.89436999999</v>
      </c>
      <c r="I166" s="19">
        <f t="shared" si="62"/>
        <v>229340.61380999998</v>
      </c>
      <c r="J166" s="19">
        <f t="shared" si="62"/>
        <v>415564.51523999998</v>
      </c>
      <c r="K166" s="38"/>
      <c r="L166" s="38"/>
      <c r="M166" s="38"/>
      <c r="N166" s="38"/>
      <c r="O166" s="38"/>
      <c r="P166" s="38"/>
      <c r="Q166" s="38"/>
    </row>
    <row r="167" spans="1:20" ht="15" customHeight="1" x14ac:dyDescent="0.25">
      <c r="A167" s="193" t="s">
        <v>45</v>
      </c>
      <c r="B167" s="193"/>
      <c r="C167" s="193"/>
      <c r="D167" s="22"/>
      <c r="E167" s="33"/>
      <c r="F167" s="39"/>
      <c r="G167" s="39"/>
      <c r="H167" s="39"/>
      <c r="I167" s="34"/>
      <c r="J167" s="34"/>
      <c r="K167" s="40"/>
      <c r="L167" s="40"/>
      <c r="M167" s="40"/>
      <c r="N167" s="41"/>
      <c r="O167" s="41"/>
      <c r="P167" s="41"/>
    </row>
    <row r="168" spans="1:20" ht="22.5" customHeight="1" x14ac:dyDescent="0.25">
      <c r="A168" s="192" t="s">
        <v>48</v>
      </c>
      <c r="B168" s="192"/>
      <c r="C168" s="192"/>
      <c r="D168" s="22" t="s">
        <v>7</v>
      </c>
      <c r="E168" s="42">
        <f>E169+E170+E171+E172+E174</f>
        <v>1437319.3266099999</v>
      </c>
      <c r="F168" s="17">
        <f t="shared" ref="F168:J168" si="63">F169+F170+F171+F172+F174</f>
        <v>1082119.3266099999</v>
      </c>
      <c r="G168" s="17">
        <f t="shared" si="63"/>
        <v>189000</v>
      </c>
      <c r="H168" s="17">
        <f t="shared" si="63"/>
        <v>166200</v>
      </c>
      <c r="I168" s="17">
        <f t="shared" si="63"/>
        <v>0</v>
      </c>
      <c r="J168" s="17">
        <f t="shared" si="63"/>
        <v>0</v>
      </c>
      <c r="K168" s="48"/>
      <c r="L168" s="48"/>
      <c r="M168" s="48"/>
      <c r="N168" s="48"/>
    </row>
    <row r="169" spans="1:20" ht="22.5" customHeight="1" x14ac:dyDescent="0.25">
      <c r="A169" s="192"/>
      <c r="B169" s="192"/>
      <c r="C169" s="192"/>
      <c r="D169" s="21" t="s">
        <v>17</v>
      </c>
      <c r="E169" s="19">
        <f>F169+G169+H169+I169+J169</f>
        <v>0</v>
      </c>
      <c r="F169" s="19">
        <f t="shared" ref="F169:J174" si="64">F17+F10</f>
        <v>0</v>
      </c>
      <c r="G169" s="19">
        <f t="shared" si="64"/>
        <v>0</v>
      </c>
      <c r="H169" s="19">
        <f t="shared" si="64"/>
        <v>0</v>
      </c>
      <c r="I169" s="19">
        <f t="shared" si="64"/>
        <v>0</v>
      </c>
      <c r="J169" s="19">
        <f t="shared" si="64"/>
        <v>0</v>
      </c>
      <c r="K169" s="48"/>
      <c r="L169" s="48"/>
      <c r="M169" s="48"/>
      <c r="N169" s="48"/>
    </row>
    <row r="170" spans="1:20" ht="33.75" customHeight="1" x14ac:dyDescent="0.25">
      <c r="A170" s="192"/>
      <c r="B170" s="192"/>
      <c r="C170" s="192"/>
      <c r="D170" s="21" t="s">
        <v>18</v>
      </c>
      <c r="E170" s="19">
        <f t="shared" ref="E170:E174" si="65">F170+G170+H170+I170+J170</f>
        <v>371755</v>
      </c>
      <c r="F170" s="19">
        <f t="shared" si="64"/>
        <v>371755</v>
      </c>
      <c r="G170" s="19">
        <f t="shared" si="64"/>
        <v>0</v>
      </c>
      <c r="H170" s="19">
        <f t="shared" si="64"/>
        <v>0</v>
      </c>
      <c r="I170" s="19">
        <f t="shared" si="64"/>
        <v>0</v>
      </c>
      <c r="J170" s="19">
        <f t="shared" si="64"/>
        <v>0</v>
      </c>
      <c r="K170" s="48"/>
      <c r="L170" s="48"/>
      <c r="M170" s="48"/>
      <c r="N170" s="48"/>
      <c r="O170" s="48"/>
      <c r="P170" s="48"/>
      <c r="Q170" s="48"/>
    </row>
    <row r="171" spans="1:20" ht="22.5" customHeight="1" x14ac:dyDescent="0.25">
      <c r="A171" s="192"/>
      <c r="B171" s="192"/>
      <c r="C171" s="192"/>
      <c r="D171" s="21" t="s">
        <v>19</v>
      </c>
      <c r="E171" s="19">
        <f t="shared" si="65"/>
        <v>102364.32661</v>
      </c>
      <c r="F171" s="19">
        <f t="shared" si="64"/>
        <v>102364.32661</v>
      </c>
      <c r="G171" s="19">
        <f t="shared" si="64"/>
        <v>0</v>
      </c>
      <c r="H171" s="19">
        <f t="shared" si="64"/>
        <v>0</v>
      </c>
      <c r="I171" s="19">
        <f t="shared" si="64"/>
        <v>0</v>
      </c>
      <c r="J171" s="19">
        <f t="shared" si="64"/>
        <v>0</v>
      </c>
      <c r="K171" s="48"/>
      <c r="L171" s="48"/>
      <c r="M171" s="48"/>
      <c r="N171" s="48"/>
    </row>
    <row r="172" spans="1:20" ht="53.25" customHeight="1" x14ac:dyDescent="0.25">
      <c r="A172" s="192"/>
      <c r="B172" s="192"/>
      <c r="C172" s="192"/>
      <c r="D172" s="21" t="s">
        <v>20</v>
      </c>
      <c r="E172" s="19">
        <f t="shared" si="65"/>
        <v>0</v>
      </c>
      <c r="F172" s="19">
        <f t="shared" si="64"/>
        <v>0</v>
      </c>
      <c r="G172" s="19">
        <f t="shared" si="64"/>
        <v>0</v>
      </c>
      <c r="H172" s="19">
        <f t="shared" si="64"/>
        <v>0</v>
      </c>
      <c r="I172" s="19">
        <f t="shared" si="64"/>
        <v>0</v>
      </c>
      <c r="J172" s="19">
        <f t="shared" si="64"/>
        <v>0</v>
      </c>
      <c r="K172" s="49"/>
      <c r="L172" s="48"/>
      <c r="M172" s="48"/>
      <c r="N172" s="48"/>
    </row>
    <row r="173" spans="1:20" ht="22.5" customHeight="1" x14ac:dyDescent="0.25">
      <c r="A173" s="192"/>
      <c r="B173" s="192"/>
      <c r="C173" s="192"/>
      <c r="D173" s="21" t="s">
        <v>21</v>
      </c>
      <c r="E173" s="19">
        <f t="shared" si="65"/>
        <v>0</v>
      </c>
      <c r="F173" s="19">
        <f t="shared" si="64"/>
        <v>0</v>
      </c>
      <c r="G173" s="19">
        <f t="shared" si="64"/>
        <v>0</v>
      </c>
      <c r="H173" s="19">
        <f t="shared" si="64"/>
        <v>0</v>
      </c>
      <c r="I173" s="19">
        <f t="shared" si="64"/>
        <v>0</v>
      </c>
      <c r="J173" s="19">
        <f t="shared" si="64"/>
        <v>0</v>
      </c>
      <c r="K173" s="48"/>
      <c r="L173" s="48"/>
      <c r="M173" s="48"/>
      <c r="N173" s="48"/>
    </row>
    <row r="174" spans="1:20" ht="23.25" customHeight="1" x14ac:dyDescent="0.25">
      <c r="A174" s="192"/>
      <c r="B174" s="192"/>
      <c r="C174" s="192"/>
      <c r="D174" s="21" t="s">
        <v>22</v>
      </c>
      <c r="E174" s="19">
        <f t="shared" si="65"/>
        <v>963200</v>
      </c>
      <c r="F174" s="19">
        <f t="shared" si="64"/>
        <v>608000</v>
      </c>
      <c r="G174" s="19">
        <f t="shared" si="64"/>
        <v>189000</v>
      </c>
      <c r="H174" s="19">
        <f t="shared" si="64"/>
        <v>166200</v>
      </c>
      <c r="I174" s="19">
        <f t="shared" si="64"/>
        <v>0</v>
      </c>
      <c r="J174" s="19">
        <f t="shared" si="64"/>
        <v>0</v>
      </c>
      <c r="K174" s="50"/>
      <c r="L174" s="50"/>
      <c r="M174" s="50"/>
      <c r="N174" s="48"/>
      <c r="O174" s="51"/>
      <c r="P174" s="51"/>
      <c r="Q174" s="51"/>
    </row>
    <row r="175" spans="1:20" ht="22.5" customHeight="1" x14ac:dyDescent="0.25">
      <c r="A175" s="192" t="s">
        <v>49</v>
      </c>
      <c r="B175" s="192"/>
      <c r="C175" s="192"/>
      <c r="D175" s="22" t="s">
        <v>7</v>
      </c>
      <c r="E175" s="42">
        <f t="shared" ref="E175:J175" si="66">E176+E177+E178+E179+E181</f>
        <v>3618678.7163400003</v>
      </c>
      <c r="F175" s="17">
        <f t="shared" si="66"/>
        <v>449062.47193</v>
      </c>
      <c r="G175" s="17">
        <f t="shared" si="66"/>
        <v>543563.94599000004</v>
      </c>
      <c r="H175" s="17">
        <f t="shared" si="66"/>
        <v>585986.66937000002</v>
      </c>
      <c r="I175" s="17">
        <f t="shared" si="66"/>
        <v>508372.71380999999</v>
      </c>
      <c r="J175" s="17">
        <f t="shared" si="66"/>
        <v>1531692.91524</v>
      </c>
      <c r="K175" s="52"/>
      <c r="L175" s="52"/>
      <c r="M175" s="52"/>
      <c r="N175" s="52"/>
      <c r="O175" s="52"/>
      <c r="P175" s="52"/>
      <c r="Q175" s="52"/>
      <c r="R175" s="52"/>
      <c r="S175" s="52"/>
      <c r="T175" s="52"/>
    </row>
    <row r="176" spans="1:20" ht="22.5" customHeight="1" x14ac:dyDescent="0.25">
      <c r="A176" s="192"/>
      <c r="B176" s="192"/>
      <c r="C176" s="192"/>
      <c r="D176" s="21" t="s">
        <v>17</v>
      </c>
      <c r="E176" s="33">
        <f>F176+G176+H176+I176+J176</f>
        <v>7367.1</v>
      </c>
      <c r="F176" s="19">
        <f>F24+F31+F38+F45+F60+F67+F74+F89+F96+F103+F118+F125+F132</f>
        <v>2368</v>
      </c>
      <c r="G176" s="19">
        <f t="shared" ref="G176:J176" si="67">G24+G31+G38+G45+G60+G67+G74+G89+G96+G103+G118+G125+G132</f>
        <v>2368</v>
      </c>
      <c r="H176" s="19">
        <f t="shared" si="67"/>
        <v>2631.1</v>
      </c>
      <c r="I176" s="19">
        <f t="shared" si="67"/>
        <v>0</v>
      </c>
      <c r="J176" s="19">
        <f t="shared" si="67"/>
        <v>0</v>
      </c>
      <c r="K176" s="52"/>
      <c r="L176" s="52"/>
      <c r="M176" s="52"/>
      <c r="N176" s="52"/>
      <c r="O176" s="52"/>
      <c r="P176" s="52"/>
      <c r="Q176" s="52"/>
      <c r="R176" s="52"/>
      <c r="S176" s="52"/>
      <c r="T176" s="52"/>
    </row>
    <row r="177" spans="1:20" ht="33.75" customHeight="1" x14ac:dyDescent="0.25">
      <c r="A177" s="192"/>
      <c r="B177" s="192"/>
      <c r="C177" s="192"/>
      <c r="D177" s="21" t="s">
        <v>18</v>
      </c>
      <c r="E177" s="33">
        <f t="shared" ref="E177:E181" si="68">F177+G177+H177+I177+J177</f>
        <v>138376.5</v>
      </c>
      <c r="F177" s="19">
        <f t="shared" ref="F177:J177" si="69">F25+F32+F39+F46+F61+F68+F75+F90+F97+F104+F119+F126+F133</f>
        <v>14510.1</v>
      </c>
      <c r="G177" s="19">
        <f t="shared" si="69"/>
        <v>20715</v>
      </c>
      <c r="H177" s="19">
        <f t="shared" si="69"/>
        <v>20845.400000000001</v>
      </c>
      <c r="I177" s="19">
        <f t="shared" si="69"/>
        <v>16461.2</v>
      </c>
      <c r="J177" s="19">
        <f t="shared" si="69"/>
        <v>65844.800000000003</v>
      </c>
      <c r="K177" s="52"/>
      <c r="L177" s="52"/>
      <c r="M177" s="52"/>
      <c r="N177" s="52"/>
      <c r="O177" s="52"/>
      <c r="P177" s="52"/>
      <c r="Q177" s="52"/>
      <c r="R177" s="52"/>
      <c r="S177" s="52"/>
      <c r="T177" s="52"/>
    </row>
    <row r="178" spans="1:20" ht="24" customHeight="1" x14ac:dyDescent="0.25">
      <c r="A178" s="192"/>
      <c r="B178" s="192"/>
      <c r="C178" s="192"/>
      <c r="D178" s="21" t="s">
        <v>19</v>
      </c>
      <c r="E178" s="33">
        <f t="shared" si="68"/>
        <v>2004937.0426600003</v>
      </c>
      <c r="F178" s="19">
        <f t="shared" ref="F178:J178" si="70">F26+F33+F40+F47+F62+F69+F76+F91+F98+F105+F120+F127+F134</f>
        <v>164513.09266000002</v>
      </c>
      <c r="G178" s="19">
        <f t="shared" si="70"/>
        <v>263390.17500000005</v>
      </c>
      <c r="H178" s="19">
        <f t="shared" si="70"/>
        <v>264179.27500000002</v>
      </c>
      <c r="I178" s="19">
        <f t="shared" si="70"/>
        <v>262570.90000000002</v>
      </c>
      <c r="J178" s="19">
        <f t="shared" si="70"/>
        <v>1050283.6000000001</v>
      </c>
      <c r="K178" s="52"/>
      <c r="L178" s="52"/>
      <c r="M178" s="52"/>
      <c r="N178" s="52"/>
      <c r="O178" s="52"/>
      <c r="P178" s="52"/>
      <c r="Q178" s="52"/>
      <c r="R178" s="52"/>
      <c r="S178" s="52"/>
      <c r="T178" s="52"/>
    </row>
    <row r="179" spans="1:20" ht="43.5" customHeight="1" x14ac:dyDescent="0.25">
      <c r="A179" s="192"/>
      <c r="B179" s="192"/>
      <c r="C179" s="192"/>
      <c r="D179" s="21" t="s">
        <v>20</v>
      </c>
      <c r="E179" s="33">
        <f t="shared" si="68"/>
        <v>0</v>
      </c>
      <c r="F179" s="19">
        <f t="shared" ref="F179:J179" si="71">F27+F34+F41+F48+F63+F70+F77+F92+F99+F106+F121+F128+F135</f>
        <v>0</v>
      </c>
      <c r="G179" s="19">
        <f t="shared" si="71"/>
        <v>0</v>
      </c>
      <c r="H179" s="19">
        <f t="shared" si="71"/>
        <v>0</v>
      </c>
      <c r="I179" s="19">
        <f t="shared" si="71"/>
        <v>0</v>
      </c>
      <c r="J179" s="19">
        <f t="shared" si="71"/>
        <v>0</v>
      </c>
      <c r="K179" s="52"/>
      <c r="L179" s="52"/>
      <c r="M179" s="52"/>
      <c r="N179" s="52"/>
      <c r="O179" s="52"/>
      <c r="P179" s="52"/>
      <c r="Q179" s="52"/>
      <c r="R179" s="52"/>
      <c r="S179" s="52"/>
      <c r="T179" s="52"/>
    </row>
    <row r="180" spans="1:20" ht="25.5" customHeight="1" x14ac:dyDescent="0.25">
      <c r="A180" s="192"/>
      <c r="B180" s="192"/>
      <c r="C180" s="192"/>
      <c r="D180" s="21" t="s">
        <v>21</v>
      </c>
      <c r="E180" s="33">
        <f t="shared" si="68"/>
        <v>0</v>
      </c>
      <c r="F180" s="19">
        <f t="shared" ref="F180:J180" si="72">F28+F35+F42+F49+F64+F71+F78+F93+F100+F107+F122+F129+F136</f>
        <v>0</v>
      </c>
      <c r="G180" s="19">
        <f t="shared" si="72"/>
        <v>0</v>
      </c>
      <c r="H180" s="19">
        <f t="shared" si="72"/>
        <v>0</v>
      </c>
      <c r="I180" s="19">
        <f t="shared" si="72"/>
        <v>0</v>
      </c>
      <c r="J180" s="19">
        <f t="shared" si="72"/>
        <v>0</v>
      </c>
      <c r="K180" s="52"/>
      <c r="L180" s="52"/>
      <c r="M180" s="52"/>
      <c r="N180" s="52"/>
      <c r="O180" s="52"/>
      <c r="P180" s="52"/>
      <c r="Q180" s="52"/>
      <c r="R180" s="52"/>
      <c r="S180" s="52"/>
      <c r="T180" s="52"/>
    </row>
    <row r="181" spans="1:20" ht="21.75" customHeight="1" x14ac:dyDescent="0.25">
      <c r="A181" s="192"/>
      <c r="B181" s="192"/>
      <c r="C181" s="192"/>
      <c r="D181" s="21" t="s">
        <v>22</v>
      </c>
      <c r="E181" s="33">
        <f t="shared" si="68"/>
        <v>1467998.0736799999</v>
      </c>
      <c r="F181" s="19">
        <f t="shared" ref="F181:J181" si="73">F29+F36+F43+F50+F65+F72+F79+F94+F101+F108+F123+F130+F137</f>
        <v>267671.27927</v>
      </c>
      <c r="G181" s="19">
        <f t="shared" si="73"/>
        <v>257090.77098999999</v>
      </c>
      <c r="H181" s="19">
        <f t="shared" si="73"/>
        <v>298330.89436999999</v>
      </c>
      <c r="I181" s="19">
        <f t="shared" si="73"/>
        <v>229340.61380999998</v>
      </c>
      <c r="J181" s="19">
        <f t="shared" si="73"/>
        <v>415564.51523999998</v>
      </c>
      <c r="K181" s="52"/>
      <c r="L181" s="52"/>
      <c r="M181" s="52"/>
      <c r="N181" s="52"/>
      <c r="O181" s="52"/>
      <c r="P181" s="52"/>
      <c r="Q181" s="52"/>
      <c r="R181" s="52"/>
      <c r="S181" s="52"/>
      <c r="T181" s="52"/>
    </row>
    <row r="182" spans="1:20" ht="21.75" customHeight="1" x14ac:dyDescent="0.25">
      <c r="A182" s="193" t="s">
        <v>45</v>
      </c>
      <c r="B182" s="193"/>
      <c r="C182" s="193"/>
      <c r="D182" s="21"/>
      <c r="E182" s="33"/>
      <c r="F182" s="39"/>
      <c r="G182" s="39"/>
      <c r="H182" s="39"/>
      <c r="I182" s="34"/>
      <c r="J182" s="34"/>
    </row>
    <row r="183" spans="1:20" ht="25.5" customHeight="1" x14ac:dyDescent="0.25">
      <c r="A183" s="167" t="s">
        <v>50</v>
      </c>
      <c r="B183" s="167"/>
      <c r="C183" s="167"/>
      <c r="D183" s="22" t="s">
        <v>7</v>
      </c>
      <c r="E183" s="42">
        <f>E184+E185+E186+E187+E189</f>
        <v>4737131.59595</v>
      </c>
      <c r="F183" s="17">
        <f>F184+F185+F186+F187+F189</f>
        <v>1482403.8015400001</v>
      </c>
      <c r="G183" s="17">
        <f t="shared" ref="G183:J183" si="74">G184+G185+G186+G187+G189</f>
        <v>693098.17099000001</v>
      </c>
      <c r="H183" s="17">
        <f t="shared" si="74"/>
        <v>687063.99436999997</v>
      </c>
      <c r="I183" s="17">
        <f t="shared" si="74"/>
        <v>457272.71380999999</v>
      </c>
      <c r="J183" s="17">
        <f t="shared" si="74"/>
        <v>1417292.91524</v>
      </c>
      <c r="M183" s="47"/>
    </row>
    <row r="184" spans="1:20" ht="24.75" customHeight="1" x14ac:dyDescent="0.25">
      <c r="A184" s="167"/>
      <c r="B184" s="167"/>
      <c r="C184" s="167"/>
      <c r="D184" s="21" t="s">
        <v>17</v>
      </c>
      <c r="E184" s="19">
        <f>F184+G184+H184+I184+J184</f>
        <v>0</v>
      </c>
      <c r="F184" s="19">
        <f>F31+F45+F60+F38+F103+F74+F67+F24+F10+F17</f>
        <v>0</v>
      </c>
      <c r="G184" s="19">
        <f t="shared" ref="G184:J184" si="75">G31+G45+G60+G38+G103+G74+G67+G24+G10+G17</f>
        <v>0</v>
      </c>
      <c r="H184" s="19">
        <f t="shared" si="75"/>
        <v>0</v>
      </c>
      <c r="I184" s="19">
        <f t="shared" si="75"/>
        <v>0</v>
      </c>
      <c r="J184" s="19">
        <f t="shared" si="75"/>
        <v>0</v>
      </c>
      <c r="M184" s="47"/>
      <c r="N184" s="47"/>
      <c r="O184" s="36"/>
    </row>
    <row r="185" spans="1:20" ht="30.75" customHeight="1" x14ac:dyDescent="0.25">
      <c r="A185" s="167"/>
      <c r="B185" s="167"/>
      <c r="C185" s="167"/>
      <c r="D185" s="21" t="s">
        <v>18</v>
      </c>
      <c r="E185" s="19">
        <f t="shared" ref="E185:E189" si="76">F185+G185+H185+I185+J185</f>
        <v>497459</v>
      </c>
      <c r="F185" s="19">
        <f t="shared" ref="F185:J185" si="77">F32+F46+F61+F39+F104+F75+F68+F25+F11+F18</f>
        <v>382335.7</v>
      </c>
      <c r="G185" s="19">
        <f t="shared" si="77"/>
        <v>16356.1</v>
      </c>
      <c r="H185" s="19">
        <f t="shared" si="77"/>
        <v>16461.2</v>
      </c>
      <c r="I185" s="19">
        <f t="shared" si="77"/>
        <v>16461.2</v>
      </c>
      <c r="J185" s="19">
        <f t="shared" si="77"/>
        <v>65844.800000000003</v>
      </c>
    </row>
    <row r="186" spans="1:20" ht="21.75" customHeight="1" x14ac:dyDescent="0.25">
      <c r="A186" s="167"/>
      <c r="B186" s="167"/>
      <c r="C186" s="167"/>
      <c r="D186" s="21" t="s">
        <v>19</v>
      </c>
      <c r="E186" s="19">
        <f t="shared" si="76"/>
        <v>1944658.5222700001</v>
      </c>
      <c r="F186" s="19">
        <f t="shared" ref="F186:J186" si="78">F33+F47+F62+F40+F105+F76+F69+F26+F12+F19</f>
        <v>254451.32227</v>
      </c>
      <c r="G186" s="19">
        <f t="shared" si="78"/>
        <v>240781.8</v>
      </c>
      <c r="H186" s="19">
        <f t="shared" si="78"/>
        <v>241570.9</v>
      </c>
      <c r="I186" s="19">
        <f t="shared" si="78"/>
        <v>241570.9</v>
      </c>
      <c r="J186" s="19">
        <f t="shared" si="78"/>
        <v>966283.6</v>
      </c>
    </row>
    <row r="187" spans="1:20" ht="45" customHeight="1" x14ac:dyDescent="0.25">
      <c r="A187" s="167"/>
      <c r="B187" s="167"/>
      <c r="C187" s="167"/>
      <c r="D187" s="21" t="s">
        <v>20</v>
      </c>
      <c r="E187" s="19">
        <f t="shared" si="76"/>
        <v>0</v>
      </c>
      <c r="F187" s="19">
        <f t="shared" ref="F187:J187" si="79">F34+F48+F63+F41+F106+F77+F70+F27+F13+F20</f>
        <v>0</v>
      </c>
      <c r="G187" s="19">
        <f t="shared" si="79"/>
        <v>0</v>
      </c>
      <c r="H187" s="19">
        <f t="shared" si="79"/>
        <v>0</v>
      </c>
      <c r="I187" s="19">
        <f t="shared" si="79"/>
        <v>0</v>
      </c>
      <c r="J187" s="19">
        <f t="shared" si="79"/>
        <v>0</v>
      </c>
    </row>
    <row r="188" spans="1:20" ht="16.5" customHeight="1" x14ac:dyDescent="0.25">
      <c r="A188" s="167"/>
      <c r="B188" s="167"/>
      <c r="C188" s="167"/>
      <c r="D188" s="21" t="s">
        <v>21</v>
      </c>
      <c r="E188" s="19">
        <f t="shared" si="76"/>
        <v>0</v>
      </c>
      <c r="F188" s="19">
        <f t="shared" ref="F188:J188" si="80">F35+F49+F64+F42+F107+F78+F71+F28+F14+F21</f>
        <v>0</v>
      </c>
      <c r="G188" s="19">
        <f t="shared" si="80"/>
        <v>0</v>
      </c>
      <c r="H188" s="19">
        <f t="shared" si="80"/>
        <v>0</v>
      </c>
      <c r="I188" s="19">
        <f t="shared" si="80"/>
        <v>0</v>
      </c>
      <c r="J188" s="19">
        <f t="shared" si="80"/>
        <v>0</v>
      </c>
    </row>
    <row r="189" spans="1:20" ht="18" customHeight="1" x14ac:dyDescent="0.25">
      <c r="A189" s="167"/>
      <c r="B189" s="167"/>
      <c r="C189" s="167"/>
      <c r="D189" s="21" t="s">
        <v>22</v>
      </c>
      <c r="E189" s="19">
        <f t="shared" si="76"/>
        <v>2295014.0736799999</v>
      </c>
      <c r="F189" s="19">
        <f t="shared" ref="F189:J189" si="81">F36+F50+F65+F43+F108+F79+F72+F29+F15+F22</f>
        <v>845616.77927000006</v>
      </c>
      <c r="G189" s="19">
        <f t="shared" si="81"/>
        <v>435960.27098999999</v>
      </c>
      <c r="H189" s="19">
        <f t="shared" si="81"/>
        <v>429031.89436999999</v>
      </c>
      <c r="I189" s="19">
        <f t="shared" si="81"/>
        <v>199240.61380999998</v>
      </c>
      <c r="J189" s="19">
        <f t="shared" si="81"/>
        <v>385164.51523999998</v>
      </c>
    </row>
    <row r="190" spans="1:20" ht="24.75" customHeight="1" x14ac:dyDescent="0.25">
      <c r="A190" s="167" t="s">
        <v>296</v>
      </c>
      <c r="B190" s="167"/>
      <c r="C190" s="167"/>
      <c r="D190" s="22" t="s">
        <v>7</v>
      </c>
      <c r="E190" s="42">
        <f>E192+E193+E194+E196</f>
        <v>136484</v>
      </c>
      <c r="F190" s="17">
        <f t="shared" ref="F190:J190" si="82">F192+F193+F194+F196</f>
        <v>30154.5</v>
      </c>
      <c r="G190" s="17">
        <f t="shared" si="82"/>
        <v>10230.5</v>
      </c>
      <c r="H190" s="17">
        <f t="shared" si="82"/>
        <v>35599</v>
      </c>
      <c r="I190" s="17">
        <f t="shared" si="82"/>
        <v>30100</v>
      </c>
      <c r="J190" s="17">
        <f t="shared" si="82"/>
        <v>30400</v>
      </c>
    </row>
    <row r="191" spans="1:20" ht="24.75" customHeight="1" x14ac:dyDescent="0.25">
      <c r="A191" s="167"/>
      <c r="B191" s="167"/>
      <c r="C191" s="167"/>
      <c r="D191" s="21" t="s">
        <v>17</v>
      </c>
      <c r="E191" s="19">
        <f>F191+G191+H191+I191+J191</f>
        <v>0</v>
      </c>
      <c r="F191" s="19">
        <f t="shared" ref="F191:J196" si="83">F89+F96</f>
        <v>0</v>
      </c>
      <c r="G191" s="19">
        <f t="shared" si="83"/>
        <v>0</v>
      </c>
      <c r="H191" s="19">
        <f t="shared" si="83"/>
        <v>0</v>
      </c>
      <c r="I191" s="19">
        <f t="shared" si="83"/>
        <v>0</v>
      </c>
      <c r="J191" s="19">
        <f t="shared" si="83"/>
        <v>0</v>
      </c>
    </row>
    <row r="192" spans="1:20" ht="24.75" customHeight="1" x14ac:dyDescent="0.25">
      <c r="A192" s="167"/>
      <c r="B192" s="167"/>
      <c r="C192" s="167"/>
      <c r="D192" s="21" t="s">
        <v>18</v>
      </c>
      <c r="E192" s="19">
        <f t="shared" ref="E192:E196" si="84">F192+G192+H192+I192+J192</f>
        <v>0</v>
      </c>
      <c r="F192" s="19">
        <f t="shared" si="83"/>
        <v>0</v>
      </c>
      <c r="G192" s="19">
        <f t="shared" si="83"/>
        <v>0</v>
      </c>
      <c r="H192" s="19">
        <f t="shared" si="83"/>
        <v>0</v>
      </c>
      <c r="I192" s="19">
        <f t="shared" si="83"/>
        <v>0</v>
      </c>
      <c r="J192" s="19">
        <f t="shared" si="83"/>
        <v>0</v>
      </c>
    </row>
    <row r="193" spans="1:10" ht="24.75" customHeight="1" x14ac:dyDescent="0.25">
      <c r="A193" s="167"/>
      <c r="B193" s="167"/>
      <c r="C193" s="167"/>
      <c r="D193" s="21" t="s">
        <v>19</v>
      </c>
      <c r="E193" s="19">
        <f t="shared" si="84"/>
        <v>300</v>
      </c>
      <c r="F193" s="19">
        <f t="shared" si="83"/>
        <v>100</v>
      </c>
      <c r="G193" s="19">
        <f t="shared" si="83"/>
        <v>100</v>
      </c>
      <c r="H193" s="19">
        <f t="shared" si="83"/>
        <v>100</v>
      </c>
      <c r="I193" s="19">
        <f t="shared" si="83"/>
        <v>0</v>
      </c>
      <c r="J193" s="19">
        <f t="shared" si="83"/>
        <v>0</v>
      </c>
    </row>
    <row r="194" spans="1:10" ht="30.75" customHeight="1" x14ac:dyDescent="0.25">
      <c r="A194" s="167"/>
      <c r="B194" s="167"/>
      <c r="C194" s="167"/>
      <c r="D194" s="21" t="s">
        <v>20</v>
      </c>
      <c r="E194" s="19">
        <f t="shared" si="84"/>
        <v>0</v>
      </c>
      <c r="F194" s="19">
        <f t="shared" si="83"/>
        <v>0</v>
      </c>
      <c r="G194" s="19">
        <f t="shared" si="83"/>
        <v>0</v>
      </c>
      <c r="H194" s="19">
        <f t="shared" si="83"/>
        <v>0</v>
      </c>
      <c r="I194" s="19">
        <f t="shared" si="83"/>
        <v>0</v>
      </c>
      <c r="J194" s="19">
        <f t="shared" si="83"/>
        <v>0</v>
      </c>
    </row>
    <row r="195" spans="1:10" x14ac:dyDescent="0.25">
      <c r="A195" s="167"/>
      <c r="B195" s="167"/>
      <c r="C195" s="167"/>
      <c r="D195" s="21" t="s">
        <v>21</v>
      </c>
      <c r="E195" s="19">
        <f t="shared" si="84"/>
        <v>0</v>
      </c>
      <c r="F195" s="19">
        <f t="shared" si="83"/>
        <v>0</v>
      </c>
      <c r="G195" s="19">
        <f t="shared" si="83"/>
        <v>0</v>
      </c>
      <c r="H195" s="19">
        <f t="shared" si="83"/>
        <v>0</v>
      </c>
      <c r="I195" s="19">
        <f t="shared" si="83"/>
        <v>0</v>
      </c>
      <c r="J195" s="19">
        <f t="shared" si="83"/>
        <v>0</v>
      </c>
    </row>
    <row r="196" spans="1:10" x14ac:dyDescent="0.25">
      <c r="A196" s="167"/>
      <c r="B196" s="167"/>
      <c r="C196" s="167"/>
      <c r="D196" s="21" t="s">
        <v>22</v>
      </c>
      <c r="E196" s="19">
        <f t="shared" si="84"/>
        <v>136184</v>
      </c>
      <c r="F196" s="19">
        <f t="shared" si="83"/>
        <v>30054.5</v>
      </c>
      <c r="G196" s="19">
        <f t="shared" si="83"/>
        <v>10130.5</v>
      </c>
      <c r="H196" s="19">
        <f t="shared" si="83"/>
        <v>35499</v>
      </c>
      <c r="I196" s="19">
        <f t="shared" si="83"/>
        <v>30100</v>
      </c>
      <c r="J196" s="19">
        <f t="shared" si="83"/>
        <v>30400</v>
      </c>
    </row>
    <row r="197" spans="1:10" x14ac:dyDescent="0.25">
      <c r="A197" s="167" t="s">
        <v>297</v>
      </c>
      <c r="B197" s="167"/>
      <c r="C197" s="167"/>
      <c r="D197" s="22" t="s">
        <v>7</v>
      </c>
      <c r="E197" s="42">
        <f>E199+E200+E201+E203</f>
        <v>147000</v>
      </c>
      <c r="F197" s="17">
        <f t="shared" ref="F197:H197" si="85">F199+F200+F201+F203</f>
        <v>0</v>
      </c>
      <c r="G197" s="17">
        <f t="shared" si="85"/>
        <v>21000</v>
      </c>
      <c r="H197" s="17">
        <f t="shared" si="85"/>
        <v>21000</v>
      </c>
      <c r="I197" s="17">
        <v>0</v>
      </c>
      <c r="J197" s="17">
        <v>0</v>
      </c>
    </row>
    <row r="198" spans="1:10" x14ac:dyDescent="0.25">
      <c r="A198" s="167"/>
      <c r="B198" s="167"/>
      <c r="C198" s="167"/>
      <c r="D198" s="21" t="s">
        <v>17</v>
      </c>
      <c r="E198" s="19">
        <f>F198+G198+H198+I198+J198</f>
        <v>0</v>
      </c>
      <c r="F198" s="19">
        <f t="shared" ref="F198:J203" si="86">F132</f>
        <v>0</v>
      </c>
      <c r="G198" s="19">
        <f t="shared" si="86"/>
        <v>0</v>
      </c>
      <c r="H198" s="19">
        <f t="shared" si="86"/>
        <v>0</v>
      </c>
      <c r="I198" s="19">
        <f t="shared" si="86"/>
        <v>0</v>
      </c>
      <c r="J198" s="19">
        <f t="shared" si="86"/>
        <v>0</v>
      </c>
    </row>
    <row r="199" spans="1:10" ht="30" x14ac:dyDescent="0.25">
      <c r="A199" s="167"/>
      <c r="B199" s="167"/>
      <c r="C199" s="167"/>
      <c r="D199" s="21" t="s">
        <v>18</v>
      </c>
      <c r="E199" s="19">
        <f t="shared" ref="E199:E203" si="87">F199+G199+H199+I199+J199</f>
        <v>0</v>
      </c>
      <c r="F199" s="19">
        <f t="shared" si="86"/>
        <v>0</v>
      </c>
      <c r="G199" s="19">
        <f t="shared" si="86"/>
        <v>0</v>
      </c>
      <c r="H199" s="19">
        <f t="shared" si="86"/>
        <v>0</v>
      </c>
      <c r="I199" s="19">
        <f t="shared" si="86"/>
        <v>0</v>
      </c>
      <c r="J199" s="19">
        <f t="shared" si="86"/>
        <v>0</v>
      </c>
    </row>
    <row r="200" spans="1:10" x14ac:dyDescent="0.25">
      <c r="A200" s="167"/>
      <c r="B200" s="167"/>
      <c r="C200" s="167"/>
      <c r="D200" s="21" t="s">
        <v>19</v>
      </c>
      <c r="E200" s="19">
        <f t="shared" si="87"/>
        <v>147000</v>
      </c>
      <c r="F200" s="19">
        <v>0</v>
      </c>
      <c r="G200" s="19">
        <f t="shared" si="86"/>
        <v>21000</v>
      </c>
      <c r="H200" s="19">
        <f t="shared" si="86"/>
        <v>21000</v>
      </c>
      <c r="I200" s="19">
        <f t="shared" si="86"/>
        <v>21000</v>
      </c>
      <c r="J200" s="19">
        <f t="shared" si="86"/>
        <v>84000</v>
      </c>
    </row>
    <row r="201" spans="1:10" ht="45" x14ac:dyDescent="0.25">
      <c r="A201" s="167"/>
      <c r="B201" s="167"/>
      <c r="C201" s="167"/>
      <c r="D201" s="21" t="s">
        <v>20</v>
      </c>
      <c r="E201" s="19">
        <f t="shared" si="87"/>
        <v>0</v>
      </c>
      <c r="F201" s="19">
        <f t="shared" si="86"/>
        <v>0</v>
      </c>
      <c r="G201" s="19">
        <f t="shared" si="86"/>
        <v>0</v>
      </c>
      <c r="H201" s="19">
        <f t="shared" si="86"/>
        <v>0</v>
      </c>
      <c r="I201" s="19">
        <f t="shared" si="86"/>
        <v>0</v>
      </c>
      <c r="J201" s="19">
        <f t="shared" si="86"/>
        <v>0</v>
      </c>
    </row>
    <row r="202" spans="1:10" x14ac:dyDescent="0.25">
      <c r="A202" s="167"/>
      <c r="B202" s="167"/>
      <c r="C202" s="167"/>
      <c r="D202" s="21" t="s">
        <v>21</v>
      </c>
      <c r="E202" s="19">
        <f t="shared" si="87"/>
        <v>0</v>
      </c>
      <c r="F202" s="19">
        <f t="shared" si="86"/>
        <v>0</v>
      </c>
      <c r="G202" s="19">
        <f t="shared" si="86"/>
        <v>0</v>
      </c>
      <c r="H202" s="19">
        <f t="shared" si="86"/>
        <v>0</v>
      </c>
      <c r="I202" s="19">
        <f t="shared" si="86"/>
        <v>0</v>
      </c>
      <c r="J202" s="19">
        <f t="shared" si="86"/>
        <v>0</v>
      </c>
    </row>
    <row r="203" spans="1:10" x14ac:dyDescent="0.25">
      <c r="A203" s="167"/>
      <c r="B203" s="167"/>
      <c r="C203" s="167"/>
      <c r="D203" s="21" t="s">
        <v>22</v>
      </c>
      <c r="E203" s="19">
        <f t="shared" si="87"/>
        <v>0</v>
      </c>
      <c r="F203" s="19">
        <f t="shared" si="86"/>
        <v>0</v>
      </c>
      <c r="G203" s="19">
        <f t="shared" si="86"/>
        <v>0</v>
      </c>
      <c r="H203" s="19">
        <f t="shared" si="86"/>
        <v>0</v>
      </c>
      <c r="I203" s="19">
        <f t="shared" si="86"/>
        <v>0</v>
      </c>
      <c r="J203" s="19">
        <f t="shared" si="86"/>
        <v>0</v>
      </c>
    </row>
    <row r="204" spans="1:10" x14ac:dyDescent="0.25">
      <c r="A204" s="167" t="s">
        <v>298</v>
      </c>
      <c r="B204" s="167"/>
      <c r="C204" s="167"/>
      <c r="D204" s="22" t="s">
        <v>7</v>
      </c>
      <c r="E204" s="42">
        <f>E205+E206+E207+E210</f>
        <v>35382.447</v>
      </c>
      <c r="F204" s="17">
        <f>F205+F206+F207+F208+F210</f>
        <v>18623.496999999999</v>
      </c>
      <c r="G204" s="17">
        <f t="shared" ref="G204:J204" si="88">G206+G207+G208+G210</f>
        <v>5867.2749999999996</v>
      </c>
      <c r="H204" s="17">
        <f t="shared" si="88"/>
        <v>5892.5749999999998</v>
      </c>
      <c r="I204" s="17">
        <f t="shared" si="88"/>
        <v>0</v>
      </c>
      <c r="J204" s="17">
        <f t="shared" si="88"/>
        <v>0</v>
      </c>
    </row>
    <row r="205" spans="1:10" x14ac:dyDescent="0.25">
      <c r="A205" s="167"/>
      <c r="B205" s="167"/>
      <c r="C205" s="167"/>
      <c r="D205" s="21" t="s">
        <v>17</v>
      </c>
      <c r="E205" s="19">
        <f>F205+G205+H205+I205+J205</f>
        <v>7367.1</v>
      </c>
      <c r="F205" s="19">
        <f>F118+F132+F125</f>
        <v>2368</v>
      </c>
      <c r="G205" s="19">
        <f t="shared" ref="G205:J205" si="89">G118+G132+G125</f>
        <v>2368</v>
      </c>
      <c r="H205" s="19">
        <f t="shared" si="89"/>
        <v>2631.1</v>
      </c>
      <c r="I205" s="19">
        <f t="shared" si="89"/>
        <v>0</v>
      </c>
      <c r="J205" s="19">
        <f t="shared" si="89"/>
        <v>0</v>
      </c>
    </row>
    <row r="206" spans="1:10" ht="30" x14ac:dyDescent="0.25">
      <c r="A206" s="167"/>
      <c r="B206" s="167"/>
      <c r="C206" s="167"/>
      <c r="D206" s="21" t="s">
        <v>18</v>
      </c>
      <c r="E206" s="19">
        <f t="shared" ref="E206:E210" si="90">F206+G206+H206+I206+J206</f>
        <v>12672.5</v>
      </c>
      <c r="F206" s="19">
        <f t="shared" ref="F206:J206" si="91">F119+F133+F126</f>
        <v>3929.4</v>
      </c>
      <c r="G206" s="19">
        <f t="shared" si="91"/>
        <v>4358.8999999999996</v>
      </c>
      <c r="H206" s="19">
        <f t="shared" si="91"/>
        <v>4384.2</v>
      </c>
      <c r="I206" s="19">
        <f t="shared" si="91"/>
        <v>0</v>
      </c>
      <c r="J206" s="19">
        <f t="shared" si="91"/>
        <v>0</v>
      </c>
    </row>
    <row r="207" spans="1:10" x14ac:dyDescent="0.25">
      <c r="A207" s="167"/>
      <c r="B207" s="167"/>
      <c r="C207" s="167"/>
      <c r="D207" s="21" t="s">
        <v>19</v>
      </c>
      <c r="E207" s="19">
        <f t="shared" si="90"/>
        <v>15342.847</v>
      </c>
      <c r="F207" s="19">
        <f t="shared" ref="F207" si="92">F120+F134+F127</f>
        <v>12326.097</v>
      </c>
      <c r="G207" s="19">
        <f>G120+G127</f>
        <v>1508.375</v>
      </c>
      <c r="H207" s="19">
        <f t="shared" ref="H207:J207" si="93">H120+H127</f>
        <v>1508.375</v>
      </c>
      <c r="I207" s="19">
        <f t="shared" si="93"/>
        <v>0</v>
      </c>
      <c r="J207" s="19">
        <f t="shared" si="93"/>
        <v>0</v>
      </c>
    </row>
    <row r="208" spans="1:10" ht="45" x14ac:dyDescent="0.25">
      <c r="A208" s="167"/>
      <c r="B208" s="167"/>
      <c r="C208" s="167"/>
      <c r="D208" s="21" t="s">
        <v>20</v>
      </c>
      <c r="E208" s="19">
        <f t="shared" si="90"/>
        <v>0</v>
      </c>
      <c r="F208" s="19">
        <f t="shared" ref="F208:J208" si="94">F121+F135+F128</f>
        <v>0</v>
      </c>
      <c r="G208" s="19">
        <f t="shared" si="94"/>
        <v>0</v>
      </c>
      <c r="H208" s="19">
        <f t="shared" si="94"/>
        <v>0</v>
      </c>
      <c r="I208" s="19">
        <f t="shared" si="94"/>
        <v>0</v>
      </c>
      <c r="J208" s="19">
        <f t="shared" si="94"/>
        <v>0</v>
      </c>
    </row>
    <row r="209" spans="1:10" x14ac:dyDescent="0.25">
      <c r="A209" s="167"/>
      <c r="B209" s="167"/>
      <c r="C209" s="167"/>
      <c r="D209" s="21" t="s">
        <v>21</v>
      </c>
      <c r="E209" s="19">
        <f t="shared" si="90"/>
        <v>0</v>
      </c>
      <c r="F209" s="19">
        <f t="shared" ref="F209:J209" si="95">F122+F136+F129</f>
        <v>0</v>
      </c>
      <c r="G209" s="19">
        <f t="shared" si="95"/>
        <v>0</v>
      </c>
      <c r="H209" s="19">
        <f t="shared" si="95"/>
        <v>0</v>
      </c>
      <c r="I209" s="19">
        <f t="shared" si="95"/>
        <v>0</v>
      </c>
      <c r="J209" s="19">
        <f t="shared" si="95"/>
        <v>0</v>
      </c>
    </row>
    <row r="210" spans="1:10" x14ac:dyDescent="0.25">
      <c r="A210" s="167"/>
      <c r="B210" s="167"/>
      <c r="C210" s="167"/>
      <c r="D210" s="21" t="s">
        <v>22</v>
      </c>
      <c r="E210" s="19">
        <f t="shared" si="90"/>
        <v>0</v>
      </c>
      <c r="F210" s="19">
        <f t="shared" ref="F210:J210" si="96">F123+F137+F130</f>
        <v>0</v>
      </c>
      <c r="G210" s="19">
        <f t="shared" si="96"/>
        <v>0</v>
      </c>
      <c r="H210" s="19">
        <f t="shared" si="96"/>
        <v>0</v>
      </c>
      <c r="I210" s="19">
        <f t="shared" si="96"/>
        <v>0</v>
      </c>
      <c r="J210" s="19">
        <f t="shared" si="96"/>
        <v>0</v>
      </c>
    </row>
    <row r="211" spans="1:10" s="15" customFormat="1" ht="46.5" customHeight="1" x14ac:dyDescent="0.25">
      <c r="A211" s="198" t="s">
        <v>52</v>
      </c>
      <c r="B211" s="198"/>
      <c r="C211" s="198"/>
      <c r="D211" s="198"/>
      <c r="E211" s="198"/>
      <c r="F211" s="198"/>
      <c r="G211" s="198"/>
      <c r="H211" s="198"/>
      <c r="I211" s="198"/>
      <c r="J211" s="198"/>
    </row>
    <row r="212" spans="1:10" s="15" customFormat="1" ht="35.25" customHeight="1" x14ac:dyDescent="0.25">
      <c r="A212" s="197" t="s">
        <v>53</v>
      </c>
      <c r="B212" s="197"/>
      <c r="C212" s="197"/>
      <c r="D212" s="197"/>
      <c r="E212" s="197"/>
      <c r="F212" s="197"/>
      <c r="G212" s="197"/>
      <c r="H212" s="197"/>
      <c r="I212" s="197"/>
      <c r="J212" s="14"/>
    </row>
    <row r="213" spans="1:10" s="15" customFormat="1" ht="15" x14ac:dyDescent="0.25">
      <c r="A213" s="53"/>
      <c r="B213" s="54"/>
      <c r="C213" s="54"/>
      <c r="D213" s="54"/>
      <c r="E213" s="55"/>
    </row>
    <row r="214" spans="1:10" s="15" customFormat="1" ht="15" x14ac:dyDescent="0.25">
      <c r="A214" s="53"/>
      <c r="B214" s="54"/>
      <c r="C214" s="54"/>
      <c r="D214" s="54"/>
      <c r="E214" s="55"/>
    </row>
    <row r="215" spans="1:10" s="15" customFormat="1" ht="15" x14ac:dyDescent="0.25">
      <c r="A215" s="53"/>
      <c r="B215" s="54"/>
      <c r="C215" s="54"/>
      <c r="D215" s="54"/>
      <c r="E215" s="55"/>
    </row>
    <row r="216" spans="1:10" s="15" customFormat="1" ht="15" x14ac:dyDescent="0.25">
      <c r="A216" s="53"/>
      <c r="B216" s="54"/>
      <c r="C216" s="54"/>
      <c r="D216" s="54"/>
      <c r="E216" s="55"/>
    </row>
    <row r="217" spans="1:10" s="15" customFormat="1" ht="15" x14ac:dyDescent="0.25">
      <c r="A217" s="53"/>
      <c r="B217" s="54"/>
      <c r="C217" s="54"/>
      <c r="D217" s="54"/>
      <c r="E217" s="55"/>
    </row>
    <row r="218" spans="1:10" s="15" customFormat="1" ht="15" x14ac:dyDescent="0.25">
      <c r="A218" s="53"/>
      <c r="B218" s="54"/>
      <c r="C218" s="54"/>
      <c r="D218" s="54"/>
      <c r="E218" s="55"/>
    </row>
    <row r="219" spans="1:10" s="15" customFormat="1" ht="15" x14ac:dyDescent="0.25">
      <c r="A219" s="53"/>
      <c r="B219" s="54"/>
      <c r="C219" s="54"/>
      <c r="D219" s="54"/>
      <c r="E219" s="55"/>
    </row>
    <row r="220" spans="1:10" s="15" customFormat="1" x14ac:dyDescent="0.25">
      <c r="A220" s="53"/>
      <c r="B220" s="54"/>
      <c r="C220" s="54"/>
      <c r="D220" s="54"/>
      <c r="E220" s="55"/>
      <c r="F220" s="4"/>
      <c r="G220" s="4"/>
      <c r="H220" s="4"/>
      <c r="I220" s="5"/>
      <c r="J220" s="5"/>
    </row>
    <row r="221" spans="1:10" s="15" customFormat="1" x14ac:dyDescent="0.25">
      <c r="A221" s="53"/>
      <c r="B221" s="54"/>
      <c r="C221" s="54"/>
      <c r="D221" s="54"/>
      <c r="E221" s="55"/>
      <c r="F221" s="4"/>
      <c r="G221" s="4"/>
      <c r="H221" s="4"/>
      <c r="I221" s="5"/>
      <c r="J221" s="5"/>
    </row>
    <row r="222" spans="1:10" s="15" customFormat="1" x14ac:dyDescent="0.25">
      <c r="A222" s="53"/>
      <c r="B222" s="54"/>
      <c r="C222" s="54"/>
      <c r="D222" s="54"/>
      <c r="E222" s="55"/>
      <c r="F222" s="4"/>
      <c r="G222" s="4"/>
      <c r="H222" s="4"/>
      <c r="I222" s="5"/>
      <c r="J222" s="5"/>
    </row>
    <row r="223" spans="1:10" s="15" customFormat="1" x14ac:dyDescent="0.25">
      <c r="A223" s="53"/>
      <c r="B223" s="54"/>
      <c r="C223" s="54"/>
      <c r="D223" s="54"/>
      <c r="E223" s="55"/>
      <c r="F223" s="4"/>
      <c r="G223" s="4"/>
      <c r="H223" s="4"/>
      <c r="I223" s="5"/>
      <c r="J223" s="5"/>
    </row>
    <row r="224" spans="1:10" s="15" customFormat="1" x14ac:dyDescent="0.25">
      <c r="A224" s="53"/>
      <c r="B224" s="54"/>
      <c r="C224" s="54"/>
      <c r="D224" s="54"/>
      <c r="E224" s="55"/>
      <c r="F224" s="4"/>
      <c r="G224" s="4"/>
      <c r="H224" s="4"/>
      <c r="I224" s="5"/>
      <c r="J224" s="5"/>
    </row>
    <row r="225" spans="1:10" s="15" customFormat="1" x14ac:dyDescent="0.25">
      <c r="A225" s="53"/>
      <c r="B225" s="54"/>
      <c r="C225" s="54"/>
      <c r="D225" s="54"/>
      <c r="E225" s="55"/>
      <c r="F225" s="4"/>
      <c r="G225" s="4"/>
      <c r="H225" s="4"/>
      <c r="I225" s="5"/>
      <c r="J225" s="5"/>
    </row>
    <row r="226" spans="1:10" s="15" customFormat="1" x14ac:dyDescent="0.25">
      <c r="A226" s="53"/>
      <c r="B226" s="54"/>
      <c r="C226" s="54"/>
      <c r="D226" s="54"/>
      <c r="E226" s="55"/>
      <c r="F226" s="4"/>
      <c r="G226" s="4"/>
      <c r="H226" s="4"/>
      <c r="I226" s="5"/>
      <c r="J226" s="5"/>
    </row>
    <row r="227" spans="1:10" s="15" customFormat="1" x14ac:dyDescent="0.25">
      <c r="A227" s="53"/>
      <c r="B227" s="54"/>
      <c r="C227" s="54"/>
      <c r="D227" s="54"/>
      <c r="E227" s="55"/>
      <c r="F227" s="4"/>
      <c r="G227" s="4"/>
      <c r="H227" s="4"/>
      <c r="I227" s="5"/>
      <c r="J227" s="5"/>
    </row>
    <row r="228" spans="1:10" s="15" customFormat="1" x14ac:dyDescent="0.25">
      <c r="A228" s="53"/>
      <c r="B228" s="54"/>
      <c r="C228" s="54"/>
      <c r="D228" s="54"/>
      <c r="E228" s="55"/>
      <c r="F228" s="4"/>
      <c r="G228" s="4"/>
      <c r="H228" s="4"/>
      <c r="I228" s="5"/>
      <c r="J228" s="5"/>
    </row>
    <row r="229" spans="1:10" s="15" customFormat="1" x14ac:dyDescent="0.25">
      <c r="A229" s="53"/>
      <c r="B229" s="54"/>
      <c r="C229" s="54"/>
      <c r="D229" s="54"/>
      <c r="E229" s="55"/>
      <c r="F229" s="4"/>
      <c r="G229" s="4"/>
      <c r="H229" s="4"/>
      <c r="I229" s="5"/>
      <c r="J229" s="5"/>
    </row>
    <row r="230" spans="1:10" s="15" customFormat="1" x14ac:dyDescent="0.25">
      <c r="A230" s="53"/>
      <c r="B230" s="54"/>
      <c r="C230" s="54"/>
      <c r="D230" s="54"/>
      <c r="E230" s="55"/>
      <c r="F230" s="4"/>
      <c r="G230" s="4"/>
      <c r="H230" s="4"/>
      <c r="I230" s="5"/>
      <c r="J230" s="5"/>
    </row>
    <row r="231" spans="1:10" s="15" customFormat="1" x14ac:dyDescent="0.25">
      <c r="A231" s="53"/>
      <c r="B231" s="54"/>
      <c r="C231" s="54"/>
      <c r="D231" s="54"/>
      <c r="E231" s="55"/>
      <c r="F231" s="4"/>
      <c r="G231" s="4"/>
      <c r="H231" s="4"/>
      <c r="I231" s="5"/>
      <c r="J231" s="5"/>
    </row>
    <row r="232" spans="1:10" s="15" customFormat="1" x14ac:dyDescent="0.25">
      <c r="A232" s="53"/>
      <c r="B232" s="54"/>
      <c r="C232" s="54"/>
      <c r="D232" s="54"/>
      <c r="E232" s="55"/>
      <c r="F232" s="4"/>
      <c r="G232" s="4"/>
      <c r="H232" s="4"/>
      <c r="I232" s="5"/>
      <c r="J232" s="5"/>
    </row>
    <row r="233" spans="1:10" s="15" customFormat="1" x14ac:dyDescent="0.25">
      <c r="A233" s="53"/>
      <c r="B233" s="54"/>
      <c r="C233" s="54"/>
      <c r="D233" s="54"/>
      <c r="E233" s="55"/>
      <c r="F233" s="4"/>
      <c r="G233" s="4"/>
      <c r="H233" s="4"/>
      <c r="I233" s="5"/>
      <c r="J233" s="5"/>
    </row>
    <row r="234" spans="1:10" s="15" customFormat="1" x14ac:dyDescent="0.25">
      <c r="A234" s="53"/>
      <c r="B234" s="54"/>
      <c r="C234" s="54"/>
      <c r="D234" s="54"/>
      <c r="E234" s="55"/>
      <c r="F234" s="4"/>
      <c r="G234" s="4"/>
      <c r="H234" s="4"/>
      <c r="I234" s="5"/>
      <c r="J234" s="5"/>
    </row>
    <row r="235" spans="1:10" s="15" customFormat="1" x14ac:dyDescent="0.25">
      <c r="A235" s="53"/>
      <c r="B235" s="54"/>
      <c r="C235" s="54"/>
      <c r="D235" s="54"/>
      <c r="E235" s="55"/>
      <c r="F235" s="4"/>
      <c r="G235" s="4"/>
      <c r="H235" s="4"/>
      <c r="I235" s="5"/>
      <c r="J235" s="5"/>
    </row>
    <row r="236" spans="1:10" s="15" customFormat="1" x14ac:dyDescent="0.25">
      <c r="A236" s="53"/>
      <c r="B236" s="54"/>
      <c r="C236" s="54"/>
      <c r="D236" s="54"/>
      <c r="E236" s="55"/>
      <c r="F236" s="4"/>
      <c r="G236" s="4"/>
      <c r="H236" s="4"/>
      <c r="I236" s="5"/>
      <c r="J236" s="5"/>
    </row>
    <row r="237" spans="1:10" s="15" customFormat="1" x14ac:dyDescent="0.25">
      <c r="A237" s="53"/>
      <c r="B237" s="54"/>
      <c r="C237" s="54"/>
      <c r="D237" s="54"/>
      <c r="E237" s="55"/>
      <c r="F237" s="4"/>
      <c r="G237" s="4"/>
      <c r="H237" s="4"/>
      <c r="I237" s="5"/>
      <c r="J237" s="5"/>
    </row>
    <row r="238" spans="1:10" s="15" customFormat="1" x14ac:dyDescent="0.25">
      <c r="A238" s="53"/>
      <c r="B238" s="54"/>
      <c r="C238" s="54"/>
      <c r="D238" s="54"/>
      <c r="E238" s="55"/>
      <c r="F238" s="4"/>
      <c r="G238" s="4"/>
      <c r="H238" s="4"/>
      <c r="I238" s="5"/>
      <c r="J238" s="5"/>
    </row>
    <row r="239" spans="1:10" s="15" customFormat="1" x14ac:dyDescent="0.25">
      <c r="A239" s="53"/>
      <c r="B239" s="54"/>
      <c r="C239" s="54"/>
      <c r="D239" s="54"/>
      <c r="E239" s="55"/>
      <c r="F239" s="4"/>
      <c r="G239" s="4"/>
      <c r="H239" s="4"/>
      <c r="I239" s="5"/>
      <c r="J239" s="5"/>
    </row>
    <row r="240" spans="1:10" s="15" customFormat="1" x14ac:dyDescent="0.25">
      <c r="A240" s="53"/>
      <c r="B240" s="54"/>
      <c r="C240" s="54"/>
      <c r="D240" s="54"/>
      <c r="E240" s="55"/>
      <c r="F240" s="4"/>
      <c r="G240" s="4"/>
      <c r="H240" s="4"/>
      <c r="I240" s="5"/>
      <c r="J240" s="5"/>
    </row>
    <row r="241" spans="1:10" s="15" customFormat="1" x14ac:dyDescent="0.25">
      <c r="A241" s="53"/>
      <c r="B241" s="54"/>
      <c r="C241" s="54"/>
      <c r="D241" s="54"/>
      <c r="E241" s="55"/>
      <c r="F241" s="4"/>
      <c r="G241" s="4"/>
      <c r="H241" s="4"/>
      <c r="I241" s="5"/>
      <c r="J241" s="5"/>
    </row>
    <row r="242" spans="1:10" s="15" customFormat="1" x14ac:dyDescent="0.25">
      <c r="A242" s="53"/>
      <c r="B242" s="54"/>
      <c r="C242" s="54"/>
      <c r="D242" s="54"/>
      <c r="E242" s="55"/>
      <c r="F242" s="4"/>
      <c r="G242" s="4"/>
      <c r="H242" s="4"/>
      <c r="I242" s="5"/>
      <c r="J242" s="5"/>
    </row>
    <row r="243" spans="1:10" s="15" customFormat="1" x14ac:dyDescent="0.25">
      <c r="A243" s="53"/>
      <c r="B243" s="54"/>
      <c r="C243" s="54"/>
      <c r="D243" s="54"/>
      <c r="E243" s="55"/>
      <c r="F243" s="4"/>
      <c r="G243" s="4"/>
      <c r="H243" s="4"/>
      <c r="I243" s="5"/>
      <c r="J243" s="5"/>
    </row>
    <row r="244" spans="1:10" s="15" customFormat="1" x14ac:dyDescent="0.25">
      <c r="A244" s="53"/>
      <c r="B244" s="54"/>
      <c r="C244" s="54"/>
      <c r="D244" s="54"/>
      <c r="E244" s="55"/>
      <c r="F244" s="4"/>
      <c r="G244" s="4"/>
      <c r="H244" s="4"/>
      <c r="I244" s="5"/>
      <c r="J244" s="5"/>
    </row>
    <row r="245" spans="1:10" s="15" customFormat="1" x14ac:dyDescent="0.25">
      <c r="A245" s="53"/>
      <c r="B245" s="54"/>
      <c r="C245" s="54"/>
      <c r="D245" s="54"/>
      <c r="E245" s="55"/>
      <c r="F245" s="4"/>
      <c r="G245" s="4"/>
      <c r="H245" s="4"/>
      <c r="I245" s="5"/>
      <c r="J245" s="5"/>
    </row>
    <row r="246" spans="1:10" s="15" customFormat="1" x14ac:dyDescent="0.25">
      <c r="A246" s="53"/>
      <c r="B246" s="54"/>
      <c r="C246" s="54"/>
      <c r="D246" s="54"/>
      <c r="E246" s="55"/>
      <c r="F246" s="4"/>
      <c r="G246" s="4"/>
      <c r="H246" s="4"/>
      <c r="I246" s="5"/>
      <c r="J246" s="5"/>
    </row>
    <row r="247" spans="1:10" s="15" customFormat="1" x14ac:dyDescent="0.25">
      <c r="A247" s="53"/>
      <c r="B247" s="54"/>
      <c r="C247" s="54"/>
      <c r="D247" s="54"/>
      <c r="E247" s="55"/>
      <c r="F247" s="4"/>
      <c r="G247" s="4"/>
      <c r="H247" s="4"/>
      <c r="I247" s="5"/>
      <c r="J247" s="5"/>
    </row>
    <row r="248" spans="1:10" s="15" customFormat="1" x14ac:dyDescent="0.25">
      <c r="A248" s="53"/>
      <c r="B248" s="54"/>
      <c r="C248" s="54"/>
      <c r="D248" s="54"/>
      <c r="E248" s="55"/>
      <c r="F248" s="4"/>
      <c r="G248" s="4"/>
      <c r="H248" s="4"/>
      <c r="I248" s="5"/>
      <c r="J248" s="5"/>
    </row>
    <row r="249" spans="1:10" s="15" customFormat="1" x14ac:dyDescent="0.25">
      <c r="A249" s="53"/>
      <c r="B249" s="54"/>
      <c r="C249" s="54"/>
      <c r="D249" s="54"/>
      <c r="E249" s="55"/>
      <c r="F249" s="4"/>
      <c r="G249" s="4"/>
      <c r="H249" s="4"/>
      <c r="I249" s="5"/>
      <c r="J249" s="5"/>
    </row>
    <row r="250" spans="1:10" s="15" customFormat="1" x14ac:dyDescent="0.25">
      <c r="A250" s="53"/>
      <c r="B250" s="54"/>
      <c r="C250" s="54"/>
      <c r="D250" s="54"/>
      <c r="E250" s="55"/>
      <c r="F250" s="4"/>
      <c r="G250" s="4"/>
      <c r="H250" s="4"/>
      <c r="I250" s="5"/>
      <c r="J250" s="5"/>
    </row>
    <row r="251" spans="1:10" s="15" customFormat="1" x14ac:dyDescent="0.25">
      <c r="A251" s="53"/>
      <c r="B251" s="54"/>
      <c r="C251" s="54"/>
      <c r="D251" s="54"/>
      <c r="E251" s="55"/>
      <c r="F251" s="4"/>
      <c r="G251" s="4"/>
      <c r="H251" s="4"/>
      <c r="I251" s="5"/>
      <c r="J251" s="5"/>
    </row>
    <row r="252" spans="1:10" s="15" customFormat="1" x14ac:dyDescent="0.25">
      <c r="A252" s="53"/>
      <c r="B252" s="54"/>
      <c r="C252" s="54"/>
      <c r="D252" s="54"/>
      <c r="E252" s="55"/>
      <c r="F252" s="4"/>
      <c r="G252" s="4"/>
      <c r="H252" s="4"/>
      <c r="I252" s="5"/>
      <c r="J252" s="5"/>
    </row>
    <row r="253" spans="1:10" s="15" customFormat="1" x14ac:dyDescent="0.25">
      <c r="A253" s="53"/>
      <c r="B253" s="54"/>
      <c r="C253" s="54"/>
      <c r="D253" s="54"/>
      <c r="E253" s="55"/>
      <c r="F253" s="4"/>
      <c r="G253" s="4"/>
      <c r="H253" s="4"/>
      <c r="I253" s="5"/>
      <c r="J253" s="5"/>
    </row>
    <row r="254" spans="1:10" s="15" customFormat="1" x14ac:dyDescent="0.25">
      <c r="A254" s="53"/>
      <c r="B254" s="54"/>
      <c r="C254" s="54"/>
      <c r="D254" s="54"/>
      <c r="E254" s="55"/>
      <c r="F254" s="4"/>
      <c r="G254" s="4"/>
      <c r="H254" s="4"/>
      <c r="I254" s="5"/>
      <c r="J254" s="5"/>
    </row>
    <row r="255" spans="1:10" s="15" customFormat="1" x14ac:dyDescent="0.25">
      <c r="A255" s="53"/>
      <c r="B255" s="54"/>
      <c r="C255" s="54"/>
      <c r="D255" s="54"/>
      <c r="E255" s="55"/>
      <c r="F255" s="4"/>
      <c r="G255" s="4"/>
      <c r="H255" s="4"/>
      <c r="I255" s="5"/>
      <c r="J255" s="5"/>
    </row>
    <row r="256" spans="1:10" s="15" customFormat="1" x14ac:dyDescent="0.25">
      <c r="A256" s="53"/>
      <c r="B256" s="54"/>
      <c r="C256" s="54"/>
      <c r="D256" s="54"/>
      <c r="E256" s="55"/>
      <c r="F256" s="4"/>
      <c r="G256" s="4"/>
      <c r="H256" s="4"/>
      <c r="I256" s="5"/>
      <c r="J256" s="5"/>
    </row>
    <row r="257" spans="1:10" s="15" customFormat="1" x14ac:dyDescent="0.25">
      <c r="A257" s="53"/>
      <c r="B257" s="54"/>
      <c r="C257" s="54"/>
      <c r="D257" s="54"/>
      <c r="E257" s="55"/>
      <c r="F257" s="4"/>
      <c r="G257" s="4"/>
      <c r="H257" s="4"/>
      <c r="I257" s="5"/>
      <c r="J257" s="5"/>
    </row>
    <row r="258" spans="1:10" s="15" customFormat="1" x14ac:dyDescent="0.25">
      <c r="A258" s="53"/>
      <c r="B258" s="54"/>
      <c r="C258" s="54"/>
      <c r="D258" s="54"/>
      <c r="E258" s="55"/>
      <c r="F258" s="4"/>
      <c r="G258" s="4"/>
      <c r="H258" s="4"/>
      <c r="I258" s="5"/>
      <c r="J258" s="5"/>
    </row>
    <row r="259" spans="1:10" s="15" customFormat="1" x14ac:dyDescent="0.25">
      <c r="A259" s="53"/>
      <c r="B259" s="54"/>
      <c r="C259" s="54"/>
      <c r="D259" s="54"/>
      <c r="E259" s="55"/>
      <c r="F259" s="4"/>
      <c r="G259" s="4"/>
      <c r="H259" s="4"/>
      <c r="I259" s="5"/>
      <c r="J259" s="5"/>
    </row>
    <row r="260" spans="1:10" s="15" customFormat="1" x14ac:dyDescent="0.25">
      <c r="A260" s="53"/>
      <c r="B260" s="54"/>
      <c r="C260" s="54"/>
      <c r="D260" s="54"/>
      <c r="E260" s="55"/>
      <c r="F260" s="4"/>
      <c r="G260" s="4"/>
      <c r="H260" s="4"/>
      <c r="I260" s="5"/>
      <c r="J260" s="5"/>
    </row>
    <row r="261" spans="1:10" s="15" customFormat="1" x14ac:dyDescent="0.25">
      <c r="A261" s="53"/>
      <c r="B261" s="54"/>
      <c r="C261" s="54"/>
      <c r="D261" s="54"/>
      <c r="E261" s="55"/>
      <c r="F261" s="4"/>
      <c r="G261" s="4"/>
      <c r="H261" s="4"/>
      <c r="I261" s="5"/>
      <c r="J261" s="5"/>
    </row>
    <row r="262" spans="1:10" s="15" customFormat="1" x14ac:dyDescent="0.25">
      <c r="A262" s="53"/>
      <c r="B262" s="54"/>
      <c r="C262" s="54"/>
      <c r="D262" s="54"/>
      <c r="E262" s="55"/>
      <c r="F262" s="4"/>
      <c r="G262" s="4"/>
      <c r="H262" s="4"/>
      <c r="I262" s="5"/>
      <c r="J262" s="5"/>
    </row>
    <row r="263" spans="1:10" s="15" customFormat="1" x14ac:dyDescent="0.25">
      <c r="A263" s="53"/>
      <c r="B263" s="54"/>
      <c r="C263" s="54"/>
      <c r="D263" s="54"/>
      <c r="E263" s="55"/>
      <c r="F263" s="4"/>
      <c r="G263" s="4"/>
      <c r="H263" s="4"/>
      <c r="I263" s="5"/>
      <c r="J263" s="5"/>
    </row>
    <row r="264" spans="1:10" s="15" customFormat="1" x14ac:dyDescent="0.25">
      <c r="A264" s="53"/>
      <c r="B264" s="54"/>
      <c r="C264" s="54"/>
      <c r="D264" s="54"/>
      <c r="E264" s="55"/>
      <c r="F264" s="4"/>
      <c r="G264" s="4"/>
      <c r="H264" s="4"/>
      <c r="I264" s="5"/>
      <c r="J264" s="5"/>
    </row>
    <row r="265" spans="1:10" s="15" customFormat="1" x14ac:dyDescent="0.25">
      <c r="A265" s="53"/>
      <c r="B265" s="54"/>
      <c r="C265" s="54"/>
      <c r="D265" s="54"/>
      <c r="E265" s="55"/>
      <c r="F265" s="4"/>
      <c r="G265" s="4"/>
      <c r="H265" s="4"/>
      <c r="I265" s="5"/>
      <c r="J265" s="5"/>
    </row>
    <row r="266" spans="1:10" s="15" customFormat="1" x14ac:dyDescent="0.25">
      <c r="A266" s="53"/>
      <c r="B266" s="54"/>
      <c r="C266" s="54"/>
      <c r="D266" s="54"/>
      <c r="E266" s="55"/>
      <c r="F266" s="4"/>
      <c r="G266" s="4"/>
      <c r="H266" s="4"/>
      <c r="I266" s="5"/>
      <c r="J266" s="5"/>
    </row>
    <row r="267" spans="1:10" s="15" customFormat="1" x14ac:dyDescent="0.25">
      <c r="A267" s="53"/>
      <c r="B267" s="54"/>
      <c r="C267" s="54"/>
      <c r="D267" s="54"/>
      <c r="E267" s="55"/>
      <c r="F267" s="4"/>
      <c r="G267" s="4"/>
      <c r="H267" s="4"/>
      <c r="I267" s="5"/>
      <c r="J267" s="5"/>
    </row>
    <row r="268" spans="1:10" s="15" customFormat="1" x14ac:dyDescent="0.25">
      <c r="A268" s="53"/>
      <c r="B268" s="54"/>
      <c r="C268" s="54"/>
      <c r="D268" s="54"/>
      <c r="E268" s="55"/>
      <c r="F268" s="4"/>
      <c r="G268" s="4"/>
      <c r="H268" s="4"/>
      <c r="I268" s="5"/>
      <c r="J268" s="5"/>
    </row>
    <row r="269" spans="1:10" s="15" customFormat="1" x14ac:dyDescent="0.25">
      <c r="A269" s="53"/>
      <c r="B269" s="54"/>
      <c r="C269" s="54"/>
      <c r="D269" s="54"/>
      <c r="E269" s="55"/>
      <c r="F269" s="4"/>
      <c r="G269" s="4"/>
      <c r="H269" s="4"/>
      <c r="I269" s="5"/>
      <c r="J269" s="5"/>
    </row>
    <row r="270" spans="1:10" s="15" customFormat="1" x14ac:dyDescent="0.25">
      <c r="A270" s="53"/>
      <c r="B270" s="54"/>
      <c r="C270" s="54"/>
      <c r="D270" s="54"/>
      <c r="E270" s="55"/>
      <c r="F270" s="4"/>
      <c r="G270" s="4"/>
      <c r="H270" s="4"/>
      <c r="I270" s="5"/>
      <c r="J270" s="5"/>
    </row>
    <row r="271" spans="1:10" s="15" customFormat="1" x14ac:dyDescent="0.25">
      <c r="A271" s="53"/>
      <c r="B271" s="54"/>
      <c r="C271" s="54"/>
      <c r="D271" s="54"/>
      <c r="E271" s="55"/>
      <c r="F271" s="4"/>
      <c r="G271" s="4"/>
      <c r="H271" s="4"/>
      <c r="I271" s="5"/>
      <c r="J271" s="5"/>
    </row>
    <row r="272" spans="1:10" s="15" customFormat="1" x14ac:dyDescent="0.25">
      <c r="A272" s="53"/>
      <c r="B272" s="54"/>
      <c r="C272" s="54"/>
      <c r="D272" s="54"/>
      <c r="E272" s="55"/>
      <c r="F272" s="4"/>
      <c r="G272" s="4"/>
      <c r="H272" s="4"/>
      <c r="I272" s="5"/>
      <c r="J272" s="5"/>
    </row>
    <row r="273" spans="1:10" s="15" customFormat="1" x14ac:dyDescent="0.25">
      <c r="A273" s="53"/>
      <c r="B273" s="54"/>
      <c r="C273" s="54"/>
      <c r="D273" s="54"/>
      <c r="E273" s="55"/>
      <c r="F273" s="4"/>
      <c r="G273" s="4"/>
      <c r="H273" s="4"/>
      <c r="I273" s="5"/>
      <c r="J273" s="5"/>
    </row>
    <row r="274" spans="1:10" s="15" customFormat="1" x14ac:dyDescent="0.25">
      <c r="A274" s="53"/>
      <c r="B274" s="54"/>
      <c r="C274" s="54"/>
      <c r="D274" s="54"/>
      <c r="E274" s="55"/>
      <c r="F274" s="4"/>
      <c r="G274" s="4"/>
      <c r="H274" s="4"/>
      <c r="I274" s="5"/>
      <c r="J274" s="5"/>
    </row>
    <row r="275" spans="1:10" s="15" customFormat="1" x14ac:dyDescent="0.25">
      <c r="A275" s="53"/>
      <c r="B275" s="54"/>
      <c r="C275" s="54"/>
      <c r="D275" s="54"/>
      <c r="E275" s="55"/>
      <c r="F275" s="4"/>
      <c r="G275" s="4"/>
      <c r="H275" s="4"/>
      <c r="I275" s="5"/>
      <c r="J275" s="5"/>
    </row>
    <row r="276" spans="1:10" s="15" customFormat="1" x14ac:dyDescent="0.25">
      <c r="A276" s="53"/>
      <c r="B276" s="54"/>
      <c r="C276" s="54"/>
      <c r="D276" s="54"/>
      <c r="E276" s="55"/>
      <c r="F276" s="4"/>
      <c r="G276" s="4"/>
      <c r="H276" s="4"/>
      <c r="I276" s="5"/>
      <c r="J276" s="5"/>
    </row>
    <row r="277" spans="1:10" s="15" customFormat="1" x14ac:dyDescent="0.25">
      <c r="A277" s="53"/>
      <c r="B277" s="54"/>
      <c r="C277" s="54"/>
      <c r="D277" s="54"/>
      <c r="E277" s="55"/>
      <c r="F277" s="4"/>
      <c r="G277" s="4"/>
      <c r="H277" s="4"/>
      <c r="I277" s="5"/>
      <c r="J277" s="5"/>
    </row>
    <row r="278" spans="1:10" s="15" customFormat="1" x14ac:dyDescent="0.25">
      <c r="A278" s="53"/>
      <c r="B278" s="54"/>
      <c r="C278" s="54"/>
      <c r="D278" s="54"/>
      <c r="E278" s="55"/>
      <c r="F278" s="4"/>
      <c r="G278" s="4"/>
      <c r="H278" s="4"/>
      <c r="I278" s="5"/>
      <c r="J278" s="5"/>
    </row>
    <row r="279" spans="1:10" s="15" customFormat="1" x14ac:dyDescent="0.25">
      <c r="A279" s="53"/>
      <c r="B279" s="54"/>
      <c r="C279" s="54"/>
      <c r="D279" s="54"/>
      <c r="E279" s="55"/>
      <c r="F279" s="4"/>
      <c r="G279" s="4"/>
      <c r="H279" s="4"/>
      <c r="I279" s="5"/>
      <c r="J279" s="5"/>
    </row>
    <row r="280" spans="1:10" s="15" customFormat="1" x14ac:dyDescent="0.25">
      <c r="A280" s="53"/>
      <c r="B280" s="54"/>
      <c r="C280" s="54"/>
      <c r="D280" s="54"/>
      <c r="E280" s="55"/>
      <c r="F280" s="4"/>
      <c r="G280" s="4"/>
      <c r="H280" s="4"/>
      <c r="I280" s="5"/>
      <c r="J280" s="5"/>
    </row>
    <row r="281" spans="1:10" s="15" customFormat="1" x14ac:dyDescent="0.25">
      <c r="A281" s="53"/>
      <c r="B281" s="54"/>
      <c r="C281" s="54"/>
      <c r="D281" s="54"/>
      <c r="E281" s="55"/>
      <c r="F281" s="4"/>
      <c r="G281" s="4"/>
      <c r="H281" s="4"/>
      <c r="I281" s="5"/>
      <c r="J281" s="5"/>
    </row>
    <row r="282" spans="1:10" s="15" customFormat="1" x14ac:dyDescent="0.25">
      <c r="A282" s="53"/>
      <c r="B282" s="54"/>
      <c r="C282" s="54"/>
      <c r="D282" s="54"/>
      <c r="E282" s="55"/>
      <c r="F282" s="4"/>
      <c r="G282" s="4"/>
      <c r="H282" s="4"/>
      <c r="I282" s="5"/>
      <c r="J282" s="5"/>
    </row>
    <row r="283" spans="1:10" s="15" customFormat="1" x14ac:dyDescent="0.25">
      <c r="A283" s="53"/>
      <c r="B283" s="54"/>
      <c r="C283" s="54"/>
      <c r="D283" s="54"/>
      <c r="E283" s="55"/>
      <c r="F283" s="4"/>
      <c r="G283" s="4"/>
      <c r="H283" s="4"/>
      <c r="I283" s="5"/>
      <c r="J283" s="5"/>
    </row>
    <row r="284" spans="1:10" s="15" customFormat="1" x14ac:dyDescent="0.25">
      <c r="A284" s="53"/>
      <c r="B284" s="54"/>
      <c r="C284" s="54"/>
      <c r="D284" s="54"/>
      <c r="E284" s="55"/>
      <c r="F284" s="4"/>
      <c r="G284" s="4"/>
      <c r="H284" s="4"/>
      <c r="I284" s="5"/>
      <c r="J284" s="5"/>
    </row>
    <row r="285" spans="1:10" s="15" customFormat="1" x14ac:dyDescent="0.25">
      <c r="A285" s="53"/>
      <c r="B285" s="54"/>
      <c r="C285" s="54"/>
      <c r="D285" s="54"/>
      <c r="E285" s="55"/>
      <c r="F285" s="4"/>
      <c r="G285" s="4"/>
      <c r="H285" s="4"/>
      <c r="I285" s="5"/>
      <c r="J285" s="5"/>
    </row>
    <row r="286" spans="1:10" s="15" customFormat="1" x14ac:dyDescent="0.25">
      <c r="A286" s="53"/>
      <c r="B286" s="54"/>
      <c r="C286" s="54"/>
      <c r="D286" s="54"/>
      <c r="E286" s="55"/>
      <c r="F286" s="4"/>
      <c r="G286" s="4"/>
      <c r="H286" s="4"/>
      <c r="I286" s="5"/>
      <c r="J286" s="5"/>
    </row>
    <row r="287" spans="1:10" s="15" customFormat="1" x14ac:dyDescent="0.25">
      <c r="A287" s="53"/>
      <c r="B287" s="54"/>
      <c r="C287" s="54"/>
      <c r="D287" s="54"/>
      <c r="E287" s="55"/>
      <c r="F287" s="4"/>
      <c r="G287" s="4"/>
      <c r="H287" s="4"/>
      <c r="I287" s="5"/>
      <c r="J287" s="5"/>
    </row>
    <row r="288" spans="1:10" s="15" customFormat="1" x14ac:dyDescent="0.25">
      <c r="A288" s="53"/>
      <c r="B288" s="54"/>
      <c r="C288" s="54"/>
      <c r="D288" s="54"/>
      <c r="E288" s="55"/>
      <c r="F288" s="4"/>
      <c r="G288" s="4"/>
      <c r="H288" s="4"/>
      <c r="I288" s="5"/>
      <c r="J288" s="5"/>
    </row>
    <row r="289" spans="1:10" s="15" customFormat="1" x14ac:dyDescent="0.25">
      <c r="A289" s="53"/>
      <c r="B289" s="54"/>
      <c r="C289" s="54"/>
      <c r="D289" s="54"/>
      <c r="E289" s="55"/>
      <c r="F289" s="4"/>
      <c r="G289" s="4"/>
      <c r="H289" s="4"/>
      <c r="I289" s="5"/>
      <c r="J289" s="5"/>
    </row>
    <row r="290" spans="1:10" s="15" customFormat="1" x14ac:dyDescent="0.25">
      <c r="A290" s="53"/>
      <c r="B290" s="54"/>
      <c r="C290" s="54"/>
      <c r="D290" s="54"/>
      <c r="E290" s="55"/>
      <c r="F290" s="4"/>
      <c r="G290" s="4"/>
      <c r="H290" s="4"/>
      <c r="I290" s="5"/>
      <c r="J290" s="5"/>
    </row>
    <row r="291" spans="1:10" s="15" customFormat="1" x14ac:dyDescent="0.25">
      <c r="A291" s="53"/>
      <c r="B291" s="54"/>
      <c r="C291" s="54"/>
      <c r="D291" s="54"/>
      <c r="E291" s="55"/>
      <c r="F291" s="4"/>
      <c r="G291" s="4"/>
      <c r="H291" s="4"/>
      <c r="I291" s="5"/>
      <c r="J291" s="5"/>
    </row>
    <row r="292" spans="1:10" s="15" customFormat="1" x14ac:dyDescent="0.25">
      <c r="A292" s="53"/>
      <c r="B292" s="54"/>
      <c r="C292" s="54"/>
      <c r="D292" s="54"/>
      <c r="E292" s="55"/>
      <c r="F292" s="4"/>
      <c r="G292" s="4"/>
      <c r="H292" s="4"/>
      <c r="I292" s="5"/>
      <c r="J292" s="5"/>
    </row>
    <row r="293" spans="1:10" s="15" customFormat="1" x14ac:dyDescent="0.25">
      <c r="A293" s="53"/>
      <c r="B293" s="54"/>
      <c r="C293" s="54"/>
      <c r="D293" s="54"/>
      <c r="E293" s="55"/>
      <c r="F293" s="4"/>
      <c r="G293" s="4"/>
      <c r="H293" s="4"/>
      <c r="I293" s="5"/>
      <c r="J293" s="5"/>
    </row>
    <row r="294" spans="1:10" s="15" customFormat="1" x14ac:dyDescent="0.25">
      <c r="A294" s="53"/>
      <c r="B294" s="54"/>
      <c r="C294" s="54"/>
      <c r="D294" s="54"/>
      <c r="E294" s="55"/>
      <c r="F294" s="4"/>
      <c r="G294" s="4"/>
      <c r="H294" s="4"/>
      <c r="I294" s="5"/>
      <c r="J294" s="5"/>
    </row>
    <row r="295" spans="1:10" s="15" customFormat="1" x14ac:dyDescent="0.25">
      <c r="A295" s="53"/>
      <c r="B295" s="54"/>
      <c r="C295" s="54"/>
      <c r="D295" s="54"/>
      <c r="E295" s="55"/>
      <c r="F295" s="4"/>
      <c r="G295" s="4"/>
      <c r="H295" s="4"/>
      <c r="I295" s="5"/>
      <c r="J295" s="5"/>
    </row>
    <row r="296" spans="1:10" s="15" customFormat="1" x14ac:dyDescent="0.25">
      <c r="A296" s="53"/>
      <c r="B296" s="54"/>
      <c r="C296" s="54"/>
      <c r="D296" s="54"/>
      <c r="E296" s="55"/>
      <c r="F296" s="4"/>
      <c r="G296" s="4"/>
      <c r="H296" s="4"/>
      <c r="I296" s="5"/>
      <c r="J296" s="5"/>
    </row>
    <row r="297" spans="1:10" s="15" customFormat="1" x14ac:dyDescent="0.25">
      <c r="A297" s="53"/>
      <c r="B297" s="54"/>
      <c r="C297" s="54"/>
      <c r="D297" s="54"/>
      <c r="E297" s="55"/>
      <c r="F297" s="4"/>
      <c r="G297" s="4"/>
      <c r="H297" s="4"/>
      <c r="I297" s="5"/>
      <c r="J297" s="5"/>
    </row>
    <row r="298" spans="1:10" s="15" customFormat="1" x14ac:dyDescent="0.25">
      <c r="A298" s="53"/>
      <c r="B298" s="54"/>
      <c r="C298" s="54"/>
      <c r="D298" s="54"/>
      <c r="E298" s="55"/>
      <c r="F298" s="4"/>
      <c r="G298" s="4"/>
      <c r="H298" s="4"/>
      <c r="I298" s="5"/>
      <c r="J298" s="5"/>
    </row>
    <row r="299" spans="1:10" s="15" customFormat="1" x14ac:dyDescent="0.25">
      <c r="A299" s="53"/>
      <c r="B299" s="54"/>
      <c r="C299" s="54"/>
      <c r="D299" s="54"/>
      <c r="E299" s="55"/>
      <c r="F299" s="4"/>
      <c r="G299" s="4"/>
      <c r="H299" s="4"/>
      <c r="I299" s="5"/>
      <c r="J299" s="5"/>
    </row>
    <row r="300" spans="1:10" s="15" customFormat="1" x14ac:dyDescent="0.25">
      <c r="A300" s="53"/>
      <c r="B300" s="54"/>
      <c r="C300" s="54"/>
      <c r="D300" s="54"/>
      <c r="E300" s="55"/>
      <c r="F300" s="4"/>
      <c r="G300" s="4"/>
      <c r="H300" s="4"/>
      <c r="I300" s="5"/>
      <c r="J300" s="5"/>
    </row>
    <row r="301" spans="1:10" s="15" customFormat="1" x14ac:dyDescent="0.25">
      <c r="A301" s="53"/>
      <c r="B301" s="54"/>
      <c r="C301" s="54"/>
      <c r="D301" s="54"/>
      <c r="E301" s="55"/>
      <c r="F301" s="4"/>
      <c r="G301" s="4"/>
      <c r="H301" s="4"/>
      <c r="I301" s="5"/>
      <c r="J301" s="5"/>
    </row>
    <row r="302" spans="1:10" s="15" customFormat="1" x14ac:dyDescent="0.25">
      <c r="A302" s="53"/>
      <c r="B302" s="54"/>
      <c r="C302" s="54"/>
      <c r="D302" s="54"/>
      <c r="E302" s="55"/>
      <c r="F302" s="4"/>
      <c r="G302" s="4"/>
      <c r="H302" s="4"/>
      <c r="I302" s="5"/>
      <c r="J302" s="5"/>
    </row>
    <row r="303" spans="1:10" s="15" customFormat="1" x14ac:dyDescent="0.25">
      <c r="A303" s="53"/>
      <c r="B303" s="54"/>
      <c r="C303" s="54"/>
      <c r="D303" s="54"/>
      <c r="E303" s="55"/>
      <c r="F303" s="4"/>
      <c r="G303" s="4"/>
      <c r="H303" s="4"/>
      <c r="I303" s="5"/>
      <c r="J303" s="5"/>
    </row>
    <row r="304" spans="1:10" s="15" customFormat="1" x14ac:dyDescent="0.25">
      <c r="A304" s="53"/>
      <c r="B304" s="54"/>
      <c r="C304" s="54"/>
      <c r="D304" s="54"/>
      <c r="E304" s="55"/>
      <c r="F304" s="4"/>
      <c r="G304" s="4"/>
      <c r="H304" s="4"/>
      <c r="I304" s="5"/>
      <c r="J304" s="5"/>
    </row>
    <row r="305" spans="1:10" s="15" customFormat="1" x14ac:dyDescent="0.25">
      <c r="A305" s="53"/>
      <c r="B305" s="54"/>
      <c r="C305" s="54"/>
      <c r="D305" s="54"/>
      <c r="E305" s="55"/>
      <c r="F305" s="4"/>
      <c r="G305" s="4"/>
      <c r="H305" s="4"/>
      <c r="I305" s="5"/>
      <c r="J305" s="5"/>
    </row>
    <row r="306" spans="1:10" s="15" customFormat="1" x14ac:dyDescent="0.25">
      <c r="A306" s="53"/>
      <c r="B306" s="54"/>
      <c r="C306" s="54"/>
      <c r="D306" s="54"/>
      <c r="E306" s="55"/>
      <c r="F306" s="4"/>
      <c r="G306" s="4"/>
      <c r="H306" s="4"/>
      <c r="I306" s="5"/>
      <c r="J306" s="5"/>
    </row>
    <row r="307" spans="1:10" s="15" customFormat="1" x14ac:dyDescent="0.25">
      <c r="A307" s="53"/>
      <c r="B307" s="54"/>
      <c r="C307" s="54"/>
      <c r="D307" s="54"/>
      <c r="E307" s="55"/>
      <c r="F307" s="4"/>
      <c r="G307" s="4"/>
      <c r="H307" s="4"/>
      <c r="I307" s="5"/>
      <c r="J307" s="5"/>
    </row>
    <row r="308" spans="1:10" s="15" customFormat="1" x14ac:dyDescent="0.25">
      <c r="A308" s="53"/>
      <c r="B308" s="54"/>
      <c r="C308" s="54"/>
      <c r="D308" s="54"/>
      <c r="E308" s="55"/>
      <c r="F308" s="4"/>
      <c r="G308" s="4"/>
      <c r="H308" s="4"/>
      <c r="I308" s="5"/>
      <c r="J308" s="5"/>
    </row>
    <row r="309" spans="1:10" s="15" customFormat="1" x14ac:dyDescent="0.25">
      <c r="A309" s="53"/>
      <c r="B309" s="54"/>
      <c r="C309" s="54"/>
      <c r="D309" s="54"/>
      <c r="E309" s="55"/>
      <c r="F309" s="4"/>
      <c r="G309" s="4"/>
      <c r="H309" s="4"/>
      <c r="I309" s="5"/>
      <c r="J309" s="5"/>
    </row>
    <row r="310" spans="1:10" s="15" customFormat="1" x14ac:dyDescent="0.25">
      <c r="A310" s="53"/>
      <c r="B310" s="54"/>
      <c r="C310" s="54"/>
      <c r="D310" s="54"/>
      <c r="E310" s="55"/>
      <c r="F310" s="4"/>
      <c r="G310" s="4"/>
      <c r="H310" s="4"/>
      <c r="I310" s="5"/>
      <c r="J310" s="5"/>
    </row>
    <row r="311" spans="1:10" s="15" customFormat="1" x14ac:dyDescent="0.25">
      <c r="A311" s="53"/>
      <c r="B311" s="54"/>
      <c r="C311" s="54"/>
      <c r="D311" s="54"/>
      <c r="E311" s="55"/>
      <c r="F311" s="4"/>
      <c r="G311" s="4"/>
      <c r="H311" s="4"/>
      <c r="I311" s="5"/>
      <c r="J311" s="5"/>
    </row>
    <row r="312" spans="1:10" s="15" customFormat="1" x14ac:dyDescent="0.25">
      <c r="A312" s="53"/>
      <c r="B312" s="54"/>
      <c r="C312" s="54"/>
      <c r="D312" s="54"/>
      <c r="E312" s="55"/>
      <c r="F312" s="4"/>
      <c r="G312" s="4"/>
      <c r="H312" s="4"/>
      <c r="I312" s="5"/>
      <c r="J312" s="5"/>
    </row>
    <row r="313" spans="1:10" s="15" customFormat="1" x14ac:dyDescent="0.25">
      <c r="A313" s="53"/>
      <c r="B313" s="54"/>
      <c r="C313" s="54"/>
      <c r="D313" s="54"/>
      <c r="E313" s="55"/>
      <c r="F313" s="4"/>
      <c r="G313" s="4"/>
      <c r="H313" s="4"/>
      <c r="I313" s="5"/>
      <c r="J313" s="5"/>
    </row>
    <row r="314" spans="1:10" s="15" customFormat="1" x14ac:dyDescent="0.25">
      <c r="A314" s="53"/>
      <c r="B314" s="54"/>
      <c r="C314" s="54"/>
      <c r="D314" s="54"/>
      <c r="E314" s="55"/>
      <c r="F314" s="4"/>
      <c r="G314" s="4"/>
      <c r="H314" s="4"/>
      <c r="I314" s="5"/>
      <c r="J314" s="5"/>
    </row>
    <row r="315" spans="1:10" s="15" customFormat="1" x14ac:dyDescent="0.25">
      <c r="A315" s="53"/>
      <c r="B315" s="54"/>
      <c r="C315" s="54"/>
      <c r="D315" s="54"/>
      <c r="E315" s="55"/>
      <c r="F315" s="4"/>
      <c r="G315" s="4"/>
      <c r="H315" s="4"/>
      <c r="I315" s="5"/>
      <c r="J315" s="5"/>
    </row>
    <row r="316" spans="1:10" s="15" customFormat="1" x14ac:dyDescent="0.25">
      <c r="A316" s="53"/>
      <c r="B316" s="54"/>
      <c r="C316" s="54"/>
      <c r="D316" s="54"/>
      <c r="E316" s="55"/>
      <c r="F316" s="4"/>
      <c r="G316" s="4"/>
      <c r="H316" s="4"/>
      <c r="I316" s="5"/>
      <c r="J316" s="5"/>
    </row>
    <row r="317" spans="1:10" s="15" customFormat="1" x14ac:dyDescent="0.25">
      <c r="A317" s="53"/>
      <c r="B317" s="54"/>
      <c r="C317" s="54"/>
      <c r="D317" s="54"/>
      <c r="E317" s="55"/>
      <c r="F317" s="4"/>
      <c r="G317" s="4"/>
      <c r="H317" s="4"/>
      <c r="I317" s="5"/>
      <c r="J317" s="5"/>
    </row>
    <row r="318" spans="1:10" s="15" customFormat="1" x14ac:dyDescent="0.25">
      <c r="A318" s="53"/>
      <c r="B318" s="54"/>
      <c r="C318" s="54"/>
      <c r="D318" s="54"/>
      <c r="E318" s="55"/>
      <c r="F318" s="4"/>
      <c r="G318" s="4"/>
      <c r="H318" s="4"/>
      <c r="I318" s="5"/>
      <c r="J318" s="5"/>
    </row>
    <row r="319" spans="1:10" s="15" customFormat="1" x14ac:dyDescent="0.25">
      <c r="A319" s="53"/>
      <c r="B319" s="54"/>
      <c r="C319" s="54"/>
      <c r="D319" s="54"/>
      <c r="E319" s="55"/>
      <c r="F319" s="4"/>
      <c r="G319" s="4"/>
      <c r="H319" s="4"/>
      <c r="I319" s="5"/>
      <c r="J319" s="5"/>
    </row>
    <row r="320" spans="1:10" s="15" customFormat="1" x14ac:dyDescent="0.25">
      <c r="A320" s="53"/>
      <c r="B320" s="54"/>
      <c r="C320" s="54"/>
      <c r="D320" s="54"/>
      <c r="E320" s="55"/>
      <c r="F320" s="4"/>
      <c r="G320" s="4"/>
      <c r="H320" s="4"/>
      <c r="I320" s="5"/>
      <c r="J320" s="5"/>
    </row>
    <row r="321" spans="1:10" s="15" customFormat="1" x14ac:dyDescent="0.25">
      <c r="A321" s="53"/>
      <c r="B321" s="54"/>
      <c r="C321" s="54"/>
      <c r="D321" s="54"/>
      <c r="E321" s="55"/>
      <c r="F321" s="4"/>
      <c r="G321" s="4"/>
      <c r="H321" s="4"/>
      <c r="I321" s="5"/>
      <c r="J321" s="5"/>
    </row>
    <row r="322" spans="1:10" s="15" customFormat="1" x14ac:dyDescent="0.25">
      <c r="A322" s="53"/>
      <c r="B322" s="54"/>
      <c r="C322" s="54"/>
      <c r="D322" s="54"/>
      <c r="E322" s="55"/>
      <c r="F322" s="4"/>
      <c r="G322" s="4"/>
      <c r="H322" s="4"/>
      <c r="I322" s="5"/>
      <c r="J322" s="5"/>
    </row>
    <row r="323" spans="1:10" s="15" customFormat="1" x14ac:dyDescent="0.25">
      <c r="A323" s="53"/>
      <c r="B323" s="54"/>
      <c r="C323" s="54"/>
      <c r="D323" s="54"/>
      <c r="E323" s="55"/>
      <c r="F323" s="4"/>
      <c r="G323" s="4"/>
      <c r="H323" s="4"/>
      <c r="I323" s="5"/>
      <c r="J323" s="5"/>
    </row>
    <row r="324" spans="1:10" s="15" customFormat="1" x14ac:dyDescent="0.25">
      <c r="A324" s="53"/>
      <c r="B324" s="54"/>
      <c r="C324" s="54"/>
      <c r="D324" s="54"/>
      <c r="E324" s="55"/>
      <c r="F324" s="4"/>
      <c r="G324" s="4"/>
      <c r="H324" s="4"/>
      <c r="I324" s="5"/>
      <c r="J324" s="5"/>
    </row>
    <row r="325" spans="1:10" s="15" customFormat="1" x14ac:dyDescent="0.25">
      <c r="A325" s="53"/>
      <c r="B325" s="54"/>
      <c r="C325" s="54"/>
      <c r="D325" s="54"/>
      <c r="E325" s="55"/>
      <c r="F325" s="4"/>
      <c r="G325" s="4"/>
      <c r="H325" s="4"/>
      <c r="I325" s="5"/>
      <c r="J325" s="5"/>
    </row>
    <row r="326" spans="1:10" s="15" customFormat="1" x14ac:dyDescent="0.25">
      <c r="A326" s="53"/>
      <c r="B326" s="54"/>
      <c r="C326" s="54"/>
      <c r="D326" s="54"/>
      <c r="E326" s="55"/>
      <c r="F326" s="4"/>
      <c r="G326" s="4"/>
      <c r="H326" s="4"/>
      <c r="I326" s="5"/>
      <c r="J326" s="5"/>
    </row>
    <row r="327" spans="1:10" s="15" customFormat="1" x14ac:dyDescent="0.25">
      <c r="A327" s="53"/>
      <c r="B327" s="54"/>
      <c r="C327" s="54"/>
      <c r="D327" s="54"/>
      <c r="E327" s="55"/>
      <c r="F327" s="4"/>
      <c r="G327" s="4"/>
      <c r="H327" s="4"/>
      <c r="I327" s="5"/>
      <c r="J327" s="5"/>
    </row>
    <row r="328" spans="1:10" s="15" customFormat="1" x14ac:dyDescent="0.25">
      <c r="A328" s="53"/>
      <c r="B328" s="54"/>
      <c r="C328" s="54"/>
      <c r="D328" s="54"/>
      <c r="E328" s="55"/>
      <c r="F328" s="4"/>
      <c r="G328" s="4"/>
      <c r="H328" s="4"/>
      <c r="I328" s="5"/>
      <c r="J328" s="5"/>
    </row>
    <row r="329" spans="1:10" s="15" customFormat="1" x14ac:dyDescent="0.25">
      <c r="A329" s="53"/>
      <c r="B329" s="54"/>
      <c r="C329" s="54"/>
      <c r="D329" s="54"/>
      <c r="E329" s="55"/>
      <c r="F329" s="4"/>
      <c r="G329" s="4"/>
      <c r="H329" s="4"/>
      <c r="I329" s="5"/>
      <c r="J329" s="5"/>
    </row>
    <row r="330" spans="1:10" s="15" customFormat="1" x14ac:dyDescent="0.25">
      <c r="A330" s="53"/>
      <c r="B330" s="54"/>
      <c r="C330" s="54"/>
      <c r="D330" s="54"/>
      <c r="E330" s="55"/>
      <c r="F330" s="4"/>
      <c r="G330" s="4"/>
      <c r="H330" s="4"/>
      <c r="I330" s="5"/>
      <c r="J330" s="5"/>
    </row>
    <row r="331" spans="1:10" s="15" customFormat="1" x14ac:dyDescent="0.25">
      <c r="A331" s="53"/>
      <c r="B331" s="54"/>
      <c r="C331" s="54"/>
      <c r="D331" s="54"/>
      <c r="E331" s="55"/>
      <c r="F331" s="4"/>
      <c r="G331" s="4"/>
      <c r="H331" s="4"/>
      <c r="I331" s="5"/>
      <c r="J331" s="5"/>
    </row>
    <row r="332" spans="1:10" s="15" customFormat="1" x14ac:dyDescent="0.25">
      <c r="A332" s="53"/>
      <c r="B332" s="54"/>
      <c r="C332" s="54"/>
      <c r="D332" s="54"/>
      <c r="E332" s="55"/>
      <c r="F332" s="4"/>
      <c r="G332" s="4"/>
      <c r="H332" s="4"/>
      <c r="I332" s="5"/>
      <c r="J332" s="5"/>
    </row>
    <row r="333" spans="1:10" s="15" customFormat="1" x14ac:dyDescent="0.25">
      <c r="A333" s="53"/>
      <c r="B333" s="54"/>
      <c r="C333" s="54"/>
      <c r="D333" s="54"/>
      <c r="E333" s="55"/>
      <c r="F333" s="4"/>
      <c r="G333" s="4"/>
      <c r="H333" s="4"/>
      <c r="I333" s="5"/>
      <c r="J333" s="5"/>
    </row>
    <row r="334" spans="1:10" s="15" customFormat="1" x14ac:dyDescent="0.25">
      <c r="A334" s="53"/>
      <c r="B334" s="54"/>
      <c r="C334" s="54"/>
      <c r="D334" s="54"/>
      <c r="E334" s="55"/>
      <c r="F334" s="4"/>
      <c r="G334" s="4"/>
      <c r="H334" s="4"/>
      <c r="I334" s="5"/>
      <c r="J334" s="5"/>
    </row>
    <row r="335" spans="1:10" s="15" customFormat="1" x14ac:dyDescent="0.25">
      <c r="A335" s="53"/>
      <c r="B335" s="54"/>
      <c r="C335" s="54"/>
      <c r="D335" s="54"/>
      <c r="E335" s="55"/>
      <c r="F335" s="4"/>
      <c r="G335" s="4"/>
      <c r="H335" s="4"/>
      <c r="I335" s="5"/>
      <c r="J335" s="5"/>
    </row>
    <row r="336" spans="1:10" s="15" customFormat="1" x14ac:dyDescent="0.25">
      <c r="A336" s="53"/>
      <c r="B336" s="54"/>
      <c r="C336" s="54"/>
      <c r="D336" s="54"/>
      <c r="E336" s="55"/>
      <c r="F336" s="4"/>
      <c r="G336" s="4"/>
      <c r="H336" s="4"/>
      <c r="I336" s="5"/>
      <c r="J336" s="5"/>
    </row>
    <row r="337" spans="1:10" s="15" customFormat="1" x14ac:dyDescent="0.25">
      <c r="A337" s="53"/>
      <c r="B337" s="54"/>
      <c r="C337" s="54"/>
      <c r="D337" s="54"/>
      <c r="E337" s="55"/>
      <c r="F337" s="4"/>
      <c r="G337" s="4"/>
      <c r="H337" s="4"/>
      <c r="I337" s="5"/>
      <c r="J337" s="5"/>
    </row>
    <row r="338" spans="1:10" s="15" customFormat="1" x14ac:dyDescent="0.25">
      <c r="A338" s="53"/>
      <c r="B338" s="54"/>
      <c r="C338" s="54"/>
      <c r="D338" s="54"/>
      <c r="E338" s="55"/>
      <c r="F338" s="4"/>
      <c r="G338" s="4"/>
      <c r="H338" s="4"/>
      <c r="I338" s="5"/>
      <c r="J338" s="5"/>
    </row>
    <row r="339" spans="1:10" s="15" customFormat="1" x14ac:dyDescent="0.25">
      <c r="A339" s="53"/>
      <c r="B339" s="54"/>
      <c r="C339" s="54"/>
      <c r="D339" s="54"/>
      <c r="E339" s="55"/>
      <c r="F339" s="4"/>
      <c r="G339" s="4"/>
      <c r="H339" s="4"/>
      <c r="I339" s="5"/>
      <c r="J339" s="5"/>
    </row>
    <row r="340" spans="1:10" s="15" customFormat="1" x14ac:dyDescent="0.25">
      <c r="A340" s="53"/>
      <c r="B340" s="54"/>
      <c r="C340" s="54"/>
      <c r="D340" s="54"/>
      <c r="E340" s="55"/>
      <c r="F340" s="4"/>
      <c r="G340" s="4"/>
      <c r="H340" s="4"/>
      <c r="I340" s="5"/>
      <c r="J340" s="5"/>
    </row>
    <row r="341" spans="1:10" s="15" customFormat="1" x14ac:dyDescent="0.25">
      <c r="A341" s="53"/>
      <c r="B341" s="54"/>
      <c r="C341" s="54"/>
      <c r="D341" s="54"/>
      <c r="E341" s="55"/>
      <c r="F341" s="4"/>
      <c r="G341" s="4"/>
      <c r="H341" s="4"/>
      <c r="I341" s="5"/>
      <c r="J341" s="5"/>
    </row>
    <row r="342" spans="1:10" s="15" customFormat="1" x14ac:dyDescent="0.25">
      <c r="A342" s="53"/>
      <c r="B342" s="54"/>
      <c r="C342" s="54"/>
      <c r="D342" s="54"/>
      <c r="E342" s="55"/>
      <c r="F342" s="4"/>
      <c r="G342" s="4"/>
      <c r="H342" s="4"/>
      <c r="I342" s="5"/>
      <c r="J342" s="5"/>
    </row>
    <row r="343" spans="1:10" s="15" customFormat="1" x14ac:dyDescent="0.25">
      <c r="A343" s="53"/>
      <c r="B343" s="54"/>
      <c r="C343" s="54"/>
      <c r="D343" s="54"/>
      <c r="E343" s="55"/>
      <c r="F343" s="4"/>
      <c r="G343" s="4"/>
      <c r="H343" s="4"/>
      <c r="I343" s="5"/>
      <c r="J343" s="5"/>
    </row>
    <row r="344" spans="1:10" s="15" customFormat="1" x14ac:dyDescent="0.25">
      <c r="A344" s="53"/>
      <c r="B344" s="54"/>
      <c r="C344" s="54"/>
      <c r="D344" s="54"/>
      <c r="E344" s="55"/>
      <c r="F344" s="4"/>
      <c r="G344" s="4"/>
      <c r="H344" s="4"/>
      <c r="I344" s="5"/>
      <c r="J344" s="5"/>
    </row>
    <row r="345" spans="1:10" s="15" customFormat="1" x14ac:dyDescent="0.25">
      <c r="A345" s="53"/>
      <c r="B345" s="54"/>
      <c r="C345" s="54"/>
      <c r="D345" s="54"/>
      <c r="E345" s="55"/>
      <c r="F345" s="4"/>
      <c r="G345" s="4"/>
      <c r="H345" s="4"/>
      <c r="I345" s="5"/>
      <c r="J345" s="5"/>
    </row>
    <row r="346" spans="1:10" s="15" customFormat="1" x14ac:dyDescent="0.25">
      <c r="A346" s="53"/>
      <c r="B346" s="54"/>
      <c r="C346" s="54"/>
      <c r="D346" s="54"/>
      <c r="E346" s="55"/>
      <c r="F346" s="4"/>
      <c r="G346" s="4"/>
      <c r="H346" s="4"/>
      <c r="I346" s="5"/>
      <c r="J346" s="5"/>
    </row>
    <row r="347" spans="1:10" s="15" customFormat="1" x14ac:dyDescent="0.25">
      <c r="A347" s="53"/>
      <c r="B347" s="54"/>
      <c r="C347" s="54"/>
      <c r="D347" s="54"/>
      <c r="E347" s="55"/>
      <c r="F347" s="4"/>
      <c r="G347" s="4"/>
      <c r="H347" s="4"/>
      <c r="I347" s="5"/>
      <c r="J347" s="5"/>
    </row>
    <row r="348" spans="1:10" s="15" customFormat="1" x14ac:dyDescent="0.25">
      <c r="A348" s="53"/>
      <c r="B348" s="54"/>
      <c r="C348" s="54"/>
      <c r="D348" s="54"/>
      <c r="E348" s="55"/>
      <c r="F348" s="4"/>
      <c r="G348" s="4"/>
      <c r="H348" s="4"/>
      <c r="I348" s="5"/>
      <c r="J348" s="5"/>
    </row>
    <row r="349" spans="1:10" s="15" customFormat="1" x14ac:dyDescent="0.25">
      <c r="A349" s="53"/>
      <c r="B349" s="54"/>
      <c r="C349" s="54"/>
      <c r="D349" s="54"/>
      <c r="E349" s="55"/>
      <c r="F349" s="4"/>
      <c r="G349" s="4"/>
      <c r="H349" s="4"/>
      <c r="I349" s="5"/>
      <c r="J349" s="5"/>
    </row>
    <row r="350" spans="1:10" s="15" customFormat="1" x14ac:dyDescent="0.25">
      <c r="A350" s="53"/>
      <c r="B350" s="54"/>
      <c r="C350" s="54"/>
      <c r="D350" s="54"/>
      <c r="E350" s="55"/>
      <c r="F350" s="4"/>
      <c r="G350" s="4"/>
      <c r="H350" s="4"/>
      <c r="I350" s="5"/>
      <c r="J350" s="5"/>
    </row>
    <row r="351" spans="1:10" s="15" customFormat="1" x14ac:dyDescent="0.25">
      <c r="A351" s="53"/>
      <c r="B351" s="54"/>
      <c r="C351" s="54"/>
      <c r="D351" s="54"/>
      <c r="E351" s="55"/>
      <c r="F351" s="4"/>
      <c r="G351" s="4"/>
      <c r="H351" s="4"/>
      <c r="I351" s="5"/>
      <c r="J351" s="5"/>
    </row>
    <row r="352" spans="1:10" s="15" customFormat="1" x14ac:dyDescent="0.25">
      <c r="A352" s="53"/>
      <c r="B352" s="54"/>
      <c r="C352" s="54"/>
      <c r="D352" s="54"/>
      <c r="E352" s="55"/>
      <c r="F352" s="4"/>
      <c r="G352" s="4"/>
      <c r="H352" s="4"/>
      <c r="I352" s="5"/>
      <c r="J352" s="5"/>
    </row>
    <row r="353" spans="1:10" s="15" customFormat="1" x14ac:dyDescent="0.25">
      <c r="A353" s="53"/>
      <c r="B353" s="54"/>
      <c r="C353" s="54"/>
      <c r="D353" s="54"/>
      <c r="E353" s="55"/>
      <c r="F353" s="4"/>
      <c r="G353" s="4"/>
      <c r="H353" s="4"/>
      <c r="I353" s="5"/>
      <c r="J353" s="5"/>
    </row>
    <row r="354" spans="1:10" s="15" customFormat="1" x14ac:dyDescent="0.25">
      <c r="A354" s="53"/>
      <c r="B354" s="54"/>
      <c r="C354" s="54"/>
      <c r="D354" s="54"/>
      <c r="E354" s="55"/>
      <c r="F354" s="4"/>
      <c r="G354" s="4"/>
      <c r="H354" s="4"/>
      <c r="I354" s="5"/>
      <c r="J354" s="5"/>
    </row>
    <row r="355" spans="1:10" s="15" customFormat="1" x14ac:dyDescent="0.25">
      <c r="A355" s="53"/>
      <c r="B355" s="54"/>
      <c r="C355" s="54"/>
      <c r="D355" s="54"/>
      <c r="E355" s="55"/>
      <c r="F355" s="4"/>
      <c r="G355" s="4"/>
      <c r="H355" s="4"/>
      <c r="I355" s="5"/>
      <c r="J355" s="5"/>
    </row>
    <row r="356" spans="1:10" s="15" customFormat="1" x14ac:dyDescent="0.25">
      <c r="A356" s="53"/>
      <c r="B356" s="54"/>
      <c r="C356" s="54"/>
      <c r="D356" s="54"/>
      <c r="E356" s="55"/>
      <c r="F356" s="4"/>
      <c r="G356" s="4"/>
      <c r="H356" s="4"/>
      <c r="I356" s="5"/>
      <c r="J356" s="5"/>
    </row>
    <row r="357" spans="1:10" s="15" customFormat="1" x14ac:dyDescent="0.25">
      <c r="A357" s="53"/>
      <c r="B357" s="54"/>
      <c r="C357" s="54"/>
      <c r="D357" s="54"/>
      <c r="E357" s="55"/>
      <c r="F357" s="4"/>
      <c r="G357" s="4"/>
      <c r="H357" s="4"/>
      <c r="I357" s="5"/>
      <c r="J357" s="5"/>
    </row>
    <row r="358" spans="1:10" s="15" customFormat="1" x14ac:dyDescent="0.25">
      <c r="A358" s="53"/>
      <c r="B358" s="54"/>
      <c r="C358" s="54"/>
      <c r="D358" s="54"/>
      <c r="E358" s="55"/>
      <c r="F358" s="4"/>
      <c r="G358" s="4"/>
      <c r="H358" s="4"/>
      <c r="I358" s="5"/>
      <c r="J358" s="5"/>
    </row>
    <row r="359" spans="1:10" s="15" customFormat="1" x14ac:dyDescent="0.25">
      <c r="A359" s="53"/>
      <c r="B359" s="54"/>
      <c r="C359" s="54"/>
      <c r="D359" s="54"/>
      <c r="E359" s="55"/>
      <c r="F359" s="4"/>
      <c r="G359" s="4"/>
      <c r="H359" s="4"/>
      <c r="I359" s="5"/>
      <c r="J359" s="5"/>
    </row>
    <row r="360" spans="1:10" s="15" customFormat="1" x14ac:dyDescent="0.25">
      <c r="A360" s="53"/>
      <c r="B360" s="54"/>
      <c r="C360" s="54"/>
      <c r="D360" s="54"/>
      <c r="E360" s="55"/>
      <c r="F360" s="4"/>
      <c r="G360" s="4"/>
      <c r="H360" s="4"/>
      <c r="I360" s="5"/>
      <c r="J360" s="5"/>
    </row>
    <row r="361" spans="1:10" s="15" customFormat="1" x14ac:dyDescent="0.25">
      <c r="A361" s="53"/>
      <c r="B361" s="54"/>
      <c r="C361" s="54"/>
      <c r="D361" s="54"/>
      <c r="E361" s="55"/>
      <c r="F361" s="4"/>
      <c r="G361" s="4"/>
      <c r="H361" s="4"/>
      <c r="I361" s="5"/>
      <c r="J361" s="5"/>
    </row>
    <row r="362" spans="1:10" s="15" customFormat="1" x14ac:dyDescent="0.25">
      <c r="A362" s="53"/>
      <c r="B362" s="54"/>
      <c r="C362" s="54"/>
      <c r="D362" s="54"/>
      <c r="E362" s="55"/>
      <c r="F362" s="4"/>
      <c r="G362" s="4"/>
      <c r="H362" s="4"/>
      <c r="I362" s="5"/>
      <c r="J362" s="5"/>
    </row>
    <row r="363" spans="1:10" s="15" customFormat="1" x14ac:dyDescent="0.25">
      <c r="A363" s="53"/>
      <c r="B363" s="54"/>
      <c r="C363" s="54"/>
      <c r="D363" s="54"/>
      <c r="E363" s="55"/>
      <c r="F363" s="4"/>
      <c r="G363" s="4"/>
      <c r="H363" s="4"/>
      <c r="I363" s="5"/>
      <c r="J363" s="5"/>
    </row>
    <row r="364" spans="1:10" s="15" customFormat="1" x14ac:dyDescent="0.25">
      <c r="A364" s="53"/>
      <c r="B364" s="54"/>
      <c r="C364" s="54"/>
      <c r="D364" s="54"/>
      <c r="E364" s="55"/>
      <c r="F364" s="4"/>
      <c r="G364" s="4"/>
      <c r="H364" s="4"/>
      <c r="I364" s="5"/>
      <c r="J364" s="5"/>
    </row>
    <row r="365" spans="1:10" s="15" customFormat="1" x14ac:dyDescent="0.25">
      <c r="A365" s="53"/>
      <c r="B365" s="54"/>
      <c r="C365" s="54"/>
      <c r="D365" s="54"/>
      <c r="E365" s="55"/>
      <c r="F365" s="4"/>
      <c r="G365" s="4"/>
      <c r="H365" s="4"/>
      <c r="I365" s="5"/>
      <c r="J365" s="5"/>
    </row>
    <row r="366" spans="1:10" s="15" customFormat="1" x14ac:dyDescent="0.25">
      <c r="A366" s="53"/>
      <c r="B366" s="54"/>
      <c r="C366" s="54"/>
      <c r="D366" s="54"/>
      <c r="E366" s="55"/>
      <c r="F366" s="4"/>
      <c r="G366" s="4"/>
      <c r="H366" s="4"/>
      <c r="I366" s="5"/>
      <c r="J366" s="5"/>
    </row>
    <row r="367" spans="1:10" s="15" customFormat="1" x14ac:dyDescent="0.25">
      <c r="A367" s="53"/>
      <c r="B367" s="54"/>
      <c r="C367" s="54"/>
      <c r="D367" s="54"/>
      <c r="E367" s="55"/>
      <c r="F367" s="4"/>
      <c r="G367" s="4"/>
      <c r="H367" s="4"/>
      <c r="I367" s="5"/>
      <c r="J367" s="5"/>
    </row>
    <row r="368" spans="1:10" s="15" customFormat="1" x14ac:dyDescent="0.25">
      <c r="A368" s="53"/>
      <c r="B368" s="54"/>
      <c r="C368" s="54"/>
      <c r="D368" s="54"/>
      <c r="E368" s="55"/>
      <c r="F368" s="4"/>
      <c r="G368" s="4"/>
      <c r="H368" s="4"/>
      <c r="I368" s="5"/>
      <c r="J368" s="5"/>
    </row>
    <row r="369" spans="1:10" s="15" customFormat="1" x14ac:dyDescent="0.25">
      <c r="A369" s="53"/>
      <c r="B369" s="54"/>
      <c r="C369" s="54"/>
      <c r="D369" s="54"/>
      <c r="E369" s="55"/>
      <c r="F369" s="4"/>
      <c r="G369" s="4"/>
      <c r="H369" s="4"/>
      <c r="I369" s="5"/>
      <c r="J369" s="5"/>
    </row>
    <row r="370" spans="1:10" s="15" customFormat="1" x14ac:dyDescent="0.25">
      <c r="A370" s="53"/>
      <c r="B370" s="54"/>
      <c r="C370" s="54"/>
      <c r="D370" s="54"/>
      <c r="E370" s="55"/>
      <c r="F370" s="4"/>
      <c r="G370" s="4"/>
      <c r="H370" s="4"/>
      <c r="I370" s="5"/>
      <c r="J370" s="5"/>
    </row>
    <row r="371" spans="1:10" s="15" customFormat="1" x14ac:dyDescent="0.25">
      <c r="A371" s="53"/>
      <c r="B371" s="54"/>
      <c r="C371" s="54"/>
      <c r="D371" s="54"/>
      <c r="E371" s="55"/>
      <c r="F371" s="4"/>
      <c r="G371" s="4"/>
      <c r="H371" s="4"/>
      <c r="I371" s="5"/>
      <c r="J371" s="5"/>
    </row>
    <row r="372" spans="1:10" s="15" customFormat="1" x14ac:dyDescent="0.25">
      <c r="A372" s="53"/>
      <c r="B372" s="54"/>
      <c r="C372" s="54"/>
      <c r="D372" s="54"/>
      <c r="E372" s="55"/>
      <c r="F372" s="4"/>
      <c r="G372" s="4"/>
      <c r="H372" s="4"/>
      <c r="I372" s="5"/>
      <c r="J372" s="5"/>
    </row>
    <row r="373" spans="1:10" s="15" customFormat="1" x14ac:dyDescent="0.25">
      <c r="A373" s="53"/>
      <c r="B373" s="54"/>
      <c r="C373" s="54"/>
      <c r="D373" s="54"/>
      <c r="E373" s="55"/>
      <c r="F373" s="4"/>
      <c r="G373" s="4"/>
      <c r="H373" s="4"/>
      <c r="I373" s="5"/>
      <c r="J373" s="5"/>
    </row>
    <row r="374" spans="1:10" s="15" customFormat="1" x14ac:dyDescent="0.25">
      <c r="A374" s="53"/>
      <c r="B374" s="54"/>
      <c r="C374" s="54"/>
      <c r="D374" s="54"/>
      <c r="E374" s="55"/>
      <c r="F374" s="4"/>
      <c r="G374" s="4"/>
      <c r="H374" s="4"/>
      <c r="I374" s="5"/>
      <c r="J374" s="5"/>
    </row>
    <row r="375" spans="1:10" s="15" customFormat="1" x14ac:dyDescent="0.25">
      <c r="A375" s="53"/>
      <c r="B375" s="54"/>
      <c r="C375" s="54"/>
      <c r="D375" s="54"/>
      <c r="E375" s="55"/>
      <c r="F375" s="4"/>
      <c r="G375" s="4"/>
      <c r="H375" s="4"/>
      <c r="I375" s="5"/>
      <c r="J375" s="5"/>
    </row>
    <row r="376" spans="1:10" s="15" customFormat="1" x14ac:dyDescent="0.25">
      <c r="A376" s="53"/>
      <c r="B376" s="54"/>
      <c r="C376" s="54"/>
      <c r="D376" s="54"/>
      <c r="E376" s="55"/>
      <c r="F376" s="4"/>
      <c r="G376" s="4"/>
      <c r="H376" s="4"/>
      <c r="I376" s="5"/>
      <c r="J376" s="5"/>
    </row>
    <row r="377" spans="1:10" s="15" customFormat="1" x14ac:dyDescent="0.25">
      <c r="A377" s="53"/>
      <c r="B377" s="54"/>
      <c r="C377" s="54"/>
      <c r="D377" s="54"/>
      <c r="E377" s="55"/>
      <c r="F377" s="4"/>
      <c r="G377" s="4"/>
      <c r="H377" s="4"/>
      <c r="I377" s="5"/>
      <c r="J377" s="5"/>
    </row>
    <row r="378" spans="1:10" s="15" customFormat="1" x14ac:dyDescent="0.25">
      <c r="A378" s="53"/>
      <c r="B378" s="54"/>
      <c r="C378" s="54"/>
      <c r="D378" s="54"/>
      <c r="E378" s="55"/>
      <c r="F378" s="4"/>
      <c r="G378" s="4"/>
      <c r="H378" s="4"/>
      <c r="I378" s="5"/>
      <c r="J378" s="5"/>
    </row>
    <row r="379" spans="1:10" s="15" customFormat="1" x14ac:dyDescent="0.25">
      <c r="A379" s="53"/>
      <c r="B379" s="54"/>
      <c r="C379" s="54"/>
      <c r="D379" s="54"/>
      <c r="E379" s="55"/>
      <c r="F379" s="4"/>
      <c r="G379" s="4"/>
      <c r="H379" s="4"/>
      <c r="I379" s="5"/>
      <c r="J379" s="5"/>
    </row>
    <row r="380" spans="1:10" s="15" customFormat="1" x14ac:dyDescent="0.25">
      <c r="A380" s="53"/>
      <c r="B380" s="54"/>
      <c r="C380" s="54"/>
      <c r="D380" s="54"/>
      <c r="E380" s="55"/>
      <c r="F380" s="4"/>
      <c r="G380" s="4"/>
      <c r="H380" s="4"/>
      <c r="I380" s="5"/>
      <c r="J380" s="5"/>
    </row>
    <row r="381" spans="1:10" s="15" customFormat="1" x14ac:dyDescent="0.25">
      <c r="A381" s="53"/>
      <c r="B381" s="54"/>
      <c r="C381" s="54"/>
      <c r="D381" s="54"/>
      <c r="E381" s="55"/>
      <c r="F381" s="4"/>
      <c r="G381" s="4"/>
      <c r="H381" s="4"/>
      <c r="I381" s="5"/>
      <c r="J381" s="5"/>
    </row>
    <row r="382" spans="1:10" s="15" customFormat="1" x14ac:dyDescent="0.25">
      <c r="A382" s="53"/>
      <c r="B382" s="54"/>
      <c r="C382" s="54"/>
      <c r="D382" s="54"/>
      <c r="E382" s="55"/>
      <c r="F382" s="4"/>
      <c r="G382" s="4"/>
      <c r="H382" s="4"/>
      <c r="I382" s="5"/>
      <c r="J382" s="5"/>
    </row>
    <row r="383" spans="1:10" s="15" customFormat="1" x14ac:dyDescent="0.25">
      <c r="A383" s="53"/>
      <c r="B383" s="54"/>
      <c r="C383" s="54"/>
      <c r="D383" s="54"/>
      <c r="E383" s="55"/>
      <c r="F383" s="4"/>
      <c r="G383" s="4"/>
      <c r="H383" s="4"/>
      <c r="I383" s="5"/>
      <c r="J383" s="5"/>
    </row>
    <row r="384" spans="1:10" s="15" customFormat="1" x14ac:dyDescent="0.25">
      <c r="A384" s="53"/>
      <c r="B384" s="54"/>
      <c r="C384" s="54"/>
      <c r="D384" s="54"/>
      <c r="E384" s="55"/>
      <c r="F384" s="4"/>
      <c r="G384" s="4"/>
      <c r="H384" s="4"/>
      <c r="I384" s="5"/>
      <c r="J384" s="5"/>
    </row>
    <row r="385" spans="1:10" s="15" customFormat="1" x14ac:dyDescent="0.25">
      <c r="A385" s="53"/>
      <c r="B385" s="54"/>
      <c r="C385" s="54"/>
      <c r="D385" s="54"/>
      <c r="E385" s="55"/>
      <c r="F385" s="4"/>
      <c r="G385" s="4"/>
      <c r="H385" s="4"/>
      <c r="I385" s="5"/>
      <c r="J385" s="5"/>
    </row>
    <row r="386" spans="1:10" s="15" customFormat="1" x14ac:dyDescent="0.25">
      <c r="A386" s="53"/>
      <c r="B386" s="54"/>
      <c r="C386" s="54"/>
      <c r="D386" s="54"/>
      <c r="E386" s="55"/>
      <c r="F386" s="4"/>
      <c r="G386" s="4"/>
      <c r="H386" s="4"/>
      <c r="I386" s="5"/>
      <c r="J386" s="5"/>
    </row>
    <row r="387" spans="1:10" s="15" customFormat="1" x14ac:dyDescent="0.25">
      <c r="A387" s="53"/>
      <c r="B387" s="54"/>
      <c r="C387" s="54"/>
      <c r="D387" s="54"/>
      <c r="E387" s="55"/>
      <c r="F387" s="4"/>
      <c r="G387" s="4"/>
      <c r="H387" s="4"/>
      <c r="I387" s="5"/>
      <c r="J387" s="5"/>
    </row>
    <row r="388" spans="1:10" s="15" customFormat="1" x14ac:dyDescent="0.25">
      <c r="A388" s="53"/>
      <c r="B388" s="54"/>
      <c r="C388" s="54"/>
      <c r="D388" s="54"/>
      <c r="E388" s="55"/>
      <c r="F388" s="4"/>
      <c r="G388" s="4"/>
      <c r="H388" s="4"/>
      <c r="I388" s="5"/>
      <c r="J388" s="5"/>
    </row>
    <row r="389" spans="1:10" s="15" customFormat="1" x14ac:dyDescent="0.25">
      <c r="A389" s="53"/>
      <c r="B389" s="54"/>
      <c r="C389" s="54"/>
      <c r="D389" s="54"/>
      <c r="E389" s="55"/>
      <c r="F389" s="4"/>
      <c r="G389" s="4"/>
      <c r="H389" s="4"/>
      <c r="I389" s="5"/>
      <c r="J389" s="5"/>
    </row>
    <row r="390" spans="1:10" s="15" customFormat="1" x14ac:dyDescent="0.25">
      <c r="A390" s="53"/>
      <c r="B390" s="54"/>
      <c r="C390" s="54"/>
      <c r="D390" s="54"/>
      <c r="E390" s="55"/>
      <c r="F390" s="4"/>
      <c r="G390" s="4"/>
      <c r="H390" s="4"/>
      <c r="I390" s="5"/>
      <c r="J390" s="5"/>
    </row>
    <row r="391" spans="1:10" s="15" customFormat="1" x14ac:dyDescent="0.25">
      <c r="A391" s="53"/>
      <c r="B391" s="54"/>
      <c r="C391" s="54"/>
      <c r="D391" s="54"/>
      <c r="E391" s="55"/>
      <c r="F391" s="4"/>
      <c r="G391" s="4"/>
      <c r="H391" s="4"/>
      <c r="I391" s="5"/>
      <c r="J391" s="5"/>
    </row>
    <row r="392" spans="1:10" s="15" customFormat="1" x14ac:dyDescent="0.25">
      <c r="A392" s="53"/>
      <c r="B392" s="54"/>
      <c r="C392" s="54"/>
      <c r="D392" s="54"/>
      <c r="E392" s="55"/>
      <c r="F392" s="4"/>
      <c r="G392" s="4"/>
      <c r="H392" s="4"/>
      <c r="I392" s="5"/>
      <c r="J392" s="5"/>
    </row>
    <row r="393" spans="1:10" s="15" customFormat="1" x14ac:dyDescent="0.25">
      <c r="A393" s="53"/>
      <c r="B393" s="54"/>
      <c r="C393" s="54"/>
      <c r="D393" s="54"/>
      <c r="E393" s="55"/>
      <c r="F393" s="4"/>
      <c r="G393" s="4"/>
      <c r="H393" s="4"/>
      <c r="I393" s="5"/>
      <c r="J393" s="5"/>
    </row>
    <row r="394" spans="1:10" s="15" customFormat="1" x14ac:dyDescent="0.25">
      <c r="A394" s="53"/>
      <c r="B394" s="54"/>
      <c r="C394" s="54"/>
      <c r="D394" s="54"/>
      <c r="E394" s="55"/>
      <c r="F394" s="4"/>
      <c r="G394" s="4"/>
      <c r="H394" s="4"/>
      <c r="I394" s="5"/>
      <c r="J394" s="5"/>
    </row>
    <row r="395" spans="1:10" s="15" customFormat="1" x14ac:dyDescent="0.25">
      <c r="A395" s="53"/>
      <c r="B395" s="54"/>
      <c r="C395" s="54"/>
      <c r="D395" s="54"/>
      <c r="E395" s="55"/>
      <c r="F395" s="4"/>
      <c r="G395" s="4"/>
      <c r="H395" s="4"/>
      <c r="I395" s="5"/>
      <c r="J395" s="5"/>
    </row>
    <row r="396" spans="1:10" s="15" customFormat="1" x14ac:dyDescent="0.25">
      <c r="A396" s="53"/>
      <c r="B396" s="54"/>
      <c r="C396" s="54"/>
      <c r="D396" s="54"/>
      <c r="E396" s="55"/>
      <c r="F396" s="4"/>
      <c r="G396" s="4"/>
      <c r="H396" s="4"/>
      <c r="I396" s="5"/>
      <c r="J396" s="5"/>
    </row>
    <row r="397" spans="1:10" s="15" customFormat="1" x14ac:dyDescent="0.25">
      <c r="A397" s="53"/>
      <c r="B397" s="54"/>
      <c r="C397" s="54"/>
      <c r="D397" s="54"/>
      <c r="E397" s="55"/>
      <c r="F397" s="4"/>
      <c r="G397" s="4"/>
      <c r="H397" s="4"/>
      <c r="I397" s="5"/>
      <c r="J397" s="5"/>
    </row>
    <row r="398" spans="1:10" s="15" customFormat="1" x14ac:dyDescent="0.25">
      <c r="A398" s="53"/>
      <c r="B398" s="54"/>
      <c r="C398" s="54"/>
      <c r="D398" s="54"/>
      <c r="E398" s="55"/>
      <c r="F398" s="4"/>
      <c r="G398" s="4"/>
      <c r="H398" s="4"/>
      <c r="I398" s="5"/>
      <c r="J398" s="5"/>
    </row>
    <row r="399" spans="1:10" s="15" customFormat="1" x14ac:dyDescent="0.25">
      <c r="A399" s="53"/>
      <c r="B399" s="54"/>
      <c r="C399" s="54"/>
      <c r="D399" s="54"/>
      <c r="E399" s="55"/>
      <c r="F399" s="4"/>
      <c r="G399" s="4"/>
      <c r="H399" s="4"/>
      <c r="I399" s="5"/>
      <c r="J399" s="5"/>
    </row>
    <row r="400" spans="1:10" s="15" customFormat="1" x14ac:dyDescent="0.25">
      <c r="A400" s="53"/>
      <c r="B400" s="54"/>
      <c r="C400" s="54"/>
      <c r="D400" s="54"/>
      <c r="E400" s="55"/>
      <c r="F400" s="4"/>
      <c r="G400" s="4"/>
      <c r="H400" s="4"/>
      <c r="I400" s="5"/>
      <c r="J400" s="5"/>
    </row>
    <row r="401" spans="1:10" s="15" customFormat="1" x14ac:dyDescent="0.25">
      <c r="A401" s="53"/>
      <c r="B401" s="54"/>
      <c r="C401" s="54"/>
      <c r="D401" s="54"/>
      <c r="E401" s="55"/>
      <c r="F401" s="4"/>
      <c r="G401" s="4"/>
      <c r="H401" s="4"/>
      <c r="I401" s="5"/>
      <c r="J401" s="5"/>
    </row>
    <row r="402" spans="1:10" s="15" customFormat="1" x14ac:dyDescent="0.25">
      <c r="A402" s="53"/>
      <c r="B402" s="54"/>
      <c r="C402" s="54"/>
      <c r="D402" s="54"/>
      <c r="E402" s="55"/>
      <c r="F402" s="4"/>
      <c r="G402" s="4"/>
      <c r="H402" s="4"/>
      <c r="I402" s="5"/>
      <c r="J402" s="5"/>
    </row>
    <row r="403" spans="1:10" s="15" customFormat="1" x14ac:dyDescent="0.25">
      <c r="A403" s="53"/>
      <c r="B403" s="54"/>
      <c r="C403" s="54"/>
      <c r="D403" s="54"/>
      <c r="E403" s="55"/>
      <c r="F403" s="4"/>
      <c r="G403" s="4"/>
      <c r="H403" s="4"/>
      <c r="I403" s="5"/>
      <c r="J403" s="5"/>
    </row>
    <row r="404" spans="1:10" s="15" customFormat="1" x14ac:dyDescent="0.25">
      <c r="A404" s="53"/>
      <c r="B404" s="54"/>
      <c r="C404" s="54"/>
      <c r="D404" s="54"/>
      <c r="E404" s="55"/>
      <c r="F404" s="4"/>
      <c r="G404" s="4"/>
      <c r="H404" s="4"/>
      <c r="I404" s="5"/>
      <c r="J404" s="5"/>
    </row>
    <row r="405" spans="1:10" s="15" customFormat="1" x14ac:dyDescent="0.25">
      <c r="A405" s="53"/>
      <c r="B405" s="54"/>
      <c r="C405" s="54"/>
      <c r="D405" s="54"/>
      <c r="E405" s="55"/>
      <c r="F405" s="4"/>
      <c r="G405" s="4"/>
      <c r="H405" s="4"/>
      <c r="I405" s="5"/>
      <c r="J405" s="5"/>
    </row>
    <row r="406" spans="1:10" s="15" customFormat="1" x14ac:dyDescent="0.25">
      <c r="A406" s="53"/>
      <c r="B406" s="54"/>
      <c r="C406" s="54"/>
      <c r="D406" s="54"/>
      <c r="E406" s="55"/>
      <c r="F406" s="4"/>
      <c r="G406" s="4"/>
      <c r="H406" s="4"/>
      <c r="I406" s="5"/>
      <c r="J406" s="5"/>
    </row>
    <row r="407" spans="1:10" s="15" customFormat="1" x14ac:dyDescent="0.25">
      <c r="A407" s="53"/>
      <c r="B407" s="54"/>
      <c r="C407" s="54"/>
      <c r="D407" s="54"/>
      <c r="E407" s="55"/>
      <c r="F407" s="4"/>
      <c r="G407" s="4"/>
      <c r="H407" s="4"/>
      <c r="I407" s="5"/>
      <c r="J407" s="5"/>
    </row>
    <row r="408" spans="1:10" s="15" customFormat="1" x14ac:dyDescent="0.25">
      <c r="A408" s="53"/>
      <c r="B408" s="54"/>
      <c r="C408" s="54"/>
      <c r="D408" s="54"/>
      <c r="E408" s="55"/>
      <c r="F408" s="4"/>
      <c r="G408" s="4"/>
      <c r="H408" s="4"/>
      <c r="I408" s="5"/>
      <c r="J408" s="5"/>
    </row>
    <row r="409" spans="1:10" s="15" customFormat="1" x14ac:dyDescent="0.25">
      <c r="A409" s="53"/>
      <c r="B409" s="54"/>
      <c r="C409" s="54"/>
      <c r="D409" s="54"/>
      <c r="E409" s="55"/>
      <c r="F409" s="4"/>
      <c r="G409" s="4"/>
      <c r="H409" s="4"/>
      <c r="I409" s="5"/>
      <c r="J409" s="5"/>
    </row>
    <row r="410" spans="1:10" s="15" customFormat="1" x14ac:dyDescent="0.25">
      <c r="A410" s="53"/>
      <c r="B410" s="54"/>
      <c r="C410" s="54"/>
      <c r="D410" s="54"/>
      <c r="E410" s="55"/>
      <c r="F410" s="4"/>
      <c r="G410" s="4"/>
      <c r="H410" s="4"/>
      <c r="I410" s="5"/>
      <c r="J410" s="5"/>
    </row>
    <row r="411" spans="1:10" s="15" customFormat="1" x14ac:dyDescent="0.25">
      <c r="A411" s="53"/>
      <c r="B411" s="54"/>
      <c r="C411" s="54"/>
      <c r="D411" s="54"/>
      <c r="E411" s="55"/>
      <c r="F411" s="4"/>
      <c r="G411" s="4"/>
      <c r="H411" s="4"/>
      <c r="I411" s="5"/>
      <c r="J411" s="5"/>
    </row>
    <row r="412" spans="1:10" s="15" customFormat="1" x14ac:dyDescent="0.25">
      <c r="A412" s="53"/>
      <c r="B412" s="54"/>
      <c r="C412" s="54"/>
      <c r="D412" s="54"/>
      <c r="E412" s="55"/>
      <c r="F412" s="4"/>
      <c r="G412" s="4"/>
      <c r="H412" s="4"/>
      <c r="I412" s="5"/>
      <c r="J412" s="5"/>
    </row>
    <row r="413" spans="1:10" s="15" customFormat="1" x14ac:dyDescent="0.25">
      <c r="A413" s="53"/>
      <c r="B413" s="54"/>
      <c r="C413" s="54"/>
      <c r="D413" s="54"/>
      <c r="E413" s="55"/>
      <c r="F413" s="4"/>
      <c r="G413" s="4"/>
      <c r="H413" s="4"/>
      <c r="I413" s="5"/>
      <c r="J413" s="5"/>
    </row>
    <row r="414" spans="1:10" s="15" customFormat="1" x14ac:dyDescent="0.25">
      <c r="A414" s="53"/>
      <c r="B414" s="54"/>
      <c r="C414" s="54"/>
      <c r="D414" s="54"/>
      <c r="E414" s="55"/>
      <c r="F414" s="4"/>
      <c r="G414" s="4"/>
      <c r="H414" s="4"/>
      <c r="I414" s="5"/>
      <c r="J414" s="5"/>
    </row>
    <row r="415" spans="1:10" s="15" customFormat="1" x14ac:dyDescent="0.25">
      <c r="A415" s="53"/>
      <c r="B415" s="54"/>
      <c r="C415" s="54"/>
      <c r="D415" s="54"/>
      <c r="E415" s="55"/>
      <c r="F415" s="4"/>
      <c r="G415" s="4"/>
      <c r="H415" s="4"/>
      <c r="I415" s="5"/>
      <c r="J415" s="5"/>
    </row>
    <row r="416" spans="1:10" s="15" customFormat="1" x14ac:dyDescent="0.25">
      <c r="A416" s="53"/>
      <c r="B416" s="54"/>
      <c r="C416" s="54"/>
      <c r="D416" s="54"/>
      <c r="E416" s="55"/>
      <c r="F416" s="4"/>
      <c r="G416" s="4"/>
      <c r="H416" s="4"/>
      <c r="I416" s="5"/>
      <c r="J416" s="5"/>
    </row>
    <row r="417" spans="1:10" s="15" customFormat="1" x14ac:dyDescent="0.25">
      <c r="A417" s="53"/>
      <c r="B417" s="54"/>
      <c r="C417" s="54"/>
      <c r="D417" s="54"/>
      <c r="E417" s="55"/>
      <c r="F417" s="4"/>
      <c r="G417" s="4"/>
      <c r="H417" s="4"/>
      <c r="I417" s="5"/>
      <c r="J417" s="5"/>
    </row>
    <row r="418" spans="1:10" s="15" customFormat="1" x14ac:dyDescent="0.25">
      <c r="A418" s="53"/>
      <c r="B418" s="54"/>
      <c r="C418" s="54"/>
      <c r="D418" s="54"/>
      <c r="E418" s="55"/>
      <c r="F418" s="4"/>
      <c r="G418" s="4"/>
      <c r="H418" s="4"/>
      <c r="I418" s="5"/>
      <c r="J418" s="5"/>
    </row>
    <row r="419" spans="1:10" s="15" customFormat="1" x14ac:dyDescent="0.25">
      <c r="A419" s="53"/>
      <c r="B419" s="54"/>
      <c r="C419" s="54"/>
      <c r="D419" s="54"/>
      <c r="E419" s="55"/>
      <c r="F419" s="4"/>
      <c r="G419" s="4"/>
      <c r="H419" s="4"/>
      <c r="I419" s="5"/>
      <c r="J419" s="5"/>
    </row>
    <row r="420" spans="1:10" s="15" customFormat="1" x14ac:dyDescent="0.25">
      <c r="A420" s="53"/>
      <c r="B420" s="54"/>
      <c r="C420" s="54"/>
      <c r="D420" s="54"/>
      <c r="E420" s="55"/>
      <c r="F420" s="4"/>
      <c r="G420" s="4"/>
      <c r="H420" s="4"/>
      <c r="I420" s="5"/>
      <c r="J420" s="5"/>
    </row>
    <row r="421" spans="1:10" s="15" customFormat="1" x14ac:dyDescent="0.25">
      <c r="A421" s="53"/>
      <c r="B421" s="54"/>
      <c r="C421" s="54"/>
      <c r="D421" s="54"/>
      <c r="E421" s="55"/>
      <c r="F421" s="4"/>
      <c r="G421" s="4"/>
      <c r="H421" s="4"/>
      <c r="I421" s="5"/>
      <c r="J421" s="5"/>
    </row>
    <row r="422" spans="1:10" s="15" customFormat="1" x14ac:dyDescent="0.25">
      <c r="A422" s="53"/>
      <c r="B422" s="54"/>
      <c r="C422" s="54"/>
      <c r="D422" s="54"/>
      <c r="E422" s="55"/>
      <c r="F422" s="4"/>
      <c r="G422" s="4"/>
      <c r="H422" s="4"/>
      <c r="I422" s="5"/>
      <c r="J422" s="5"/>
    </row>
    <row r="423" spans="1:10" s="15" customFormat="1" x14ac:dyDescent="0.25">
      <c r="A423" s="53"/>
      <c r="B423" s="54"/>
      <c r="C423" s="54"/>
      <c r="D423" s="54"/>
      <c r="E423" s="55"/>
      <c r="F423" s="4"/>
      <c r="G423" s="4"/>
      <c r="H423" s="4"/>
      <c r="I423" s="5"/>
      <c r="J423" s="5"/>
    </row>
    <row r="424" spans="1:10" s="15" customFormat="1" x14ac:dyDescent="0.25">
      <c r="A424" s="53"/>
      <c r="B424" s="54"/>
      <c r="C424" s="54"/>
      <c r="D424" s="54"/>
      <c r="E424" s="55"/>
      <c r="F424" s="4"/>
      <c r="G424" s="4"/>
      <c r="H424" s="4"/>
      <c r="I424" s="5"/>
      <c r="J424" s="5"/>
    </row>
    <row r="425" spans="1:10" s="15" customFormat="1" x14ac:dyDescent="0.25">
      <c r="A425" s="53"/>
      <c r="B425" s="54"/>
      <c r="C425" s="54"/>
      <c r="D425" s="54"/>
      <c r="E425" s="55"/>
      <c r="F425" s="4"/>
      <c r="G425" s="4"/>
      <c r="H425" s="4"/>
      <c r="I425" s="5"/>
      <c r="J425" s="5"/>
    </row>
    <row r="426" spans="1:10" s="15" customFormat="1" x14ac:dyDescent="0.25">
      <c r="A426" s="53"/>
      <c r="B426" s="54"/>
      <c r="C426" s="54"/>
      <c r="D426" s="54"/>
      <c r="E426" s="55"/>
      <c r="F426" s="4"/>
      <c r="G426" s="4"/>
      <c r="H426" s="4"/>
      <c r="I426" s="5"/>
      <c r="J426" s="5"/>
    </row>
    <row r="427" spans="1:10" s="15" customFormat="1" x14ac:dyDescent="0.25">
      <c r="A427" s="53"/>
      <c r="B427" s="54"/>
      <c r="C427" s="54"/>
      <c r="D427" s="54"/>
      <c r="E427" s="55"/>
      <c r="F427" s="4"/>
      <c r="G427" s="4"/>
      <c r="H427" s="4"/>
      <c r="I427" s="5"/>
      <c r="J427" s="5"/>
    </row>
    <row r="428" spans="1:10" s="15" customFormat="1" x14ac:dyDescent="0.25">
      <c r="A428" s="53"/>
      <c r="B428" s="54"/>
      <c r="C428" s="54"/>
      <c r="D428" s="54"/>
      <c r="E428" s="55"/>
      <c r="F428" s="4"/>
      <c r="G428" s="4"/>
      <c r="H428" s="4"/>
      <c r="I428" s="5"/>
      <c r="J428" s="5"/>
    </row>
    <row r="429" spans="1:10" s="15" customFormat="1" x14ac:dyDescent="0.25">
      <c r="A429" s="53"/>
      <c r="B429" s="54"/>
      <c r="C429" s="54"/>
      <c r="D429" s="54"/>
      <c r="E429" s="55"/>
      <c r="F429" s="4"/>
      <c r="G429" s="4"/>
      <c r="H429" s="4"/>
      <c r="I429" s="5"/>
      <c r="J429" s="5"/>
    </row>
    <row r="430" spans="1:10" s="15" customFormat="1" x14ac:dyDescent="0.25">
      <c r="A430" s="53"/>
      <c r="B430" s="54"/>
      <c r="C430" s="54"/>
      <c r="D430" s="54"/>
      <c r="E430" s="55"/>
      <c r="F430" s="4"/>
      <c r="G430" s="4"/>
      <c r="H430" s="4"/>
      <c r="I430" s="5"/>
      <c r="J430" s="5"/>
    </row>
    <row r="431" spans="1:10" s="15" customFormat="1" x14ac:dyDescent="0.25">
      <c r="A431" s="53"/>
      <c r="B431" s="54"/>
      <c r="C431" s="54"/>
      <c r="D431" s="54"/>
      <c r="E431" s="55"/>
      <c r="F431" s="4"/>
      <c r="G431" s="4"/>
      <c r="H431" s="4"/>
      <c r="I431" s="5"/>
      <c r="J431" s="5"/>
    </row>
    <row r="432" spans="1:10" s="15" customFormat="1" x14ac:dyDescent="0.25">
      <c r="A432" s="53"/>
      <c r="B432" s="54"/>
      <c r="C432" s="54"/>
      <c r="D432" s="54"/>
      <c r="E432" s="55"/>
      <c r="F432" s="4"/>
      <c r="G432" s="4"/>
      <c r="H432" s="4"/>
      <c r="I432" s="5"/>
      <c r="J432" s="5"/>
    </row>
    <row r="433" spans="1:10" s="15" customFormat="1" x14ac:dyDescent="0.25">
      <c r="A433" s="53"/>
      <c r="B433" s="54"/>
      <c r="C433" s="54"/>
      <c r="D433" s="54"/>
      <c r="E433" s="55"/>
      <c r="F433" s="4"/>
      <c r="G433" s="4"/>
      <c r="H433" s="4"/>
      <c r="I433" s="5"/>
      <c r="J433" s="5"/>
    </row>
  </sheetData>
  <mergeCells count="75">
    <mergeCell ref="A145:C151"/>
    <mergeCell ref="A212:I212"/>
    <mergeCell ref="A211:J211"/>
    <mergeCell ref="A153:C159"/>
    <mergeCell ref="A160:C166"/>
    <mergeCell ref="A167:C167"/>
    <mergeCell ref="A168:C174"/>
    <mergeCell ref="A175:C181"/>
    <mergeCell ref="A182:C182"/>
    <mergeCell ref="A183:C189"/>
    <mergeCell ref="A190:C196"/>
    <mergeCell ref="A197:C203"/>
    <mergeCell ref="A204:C210"/>
    <mergeCell ref="A102:A108"/>
    <mergeCell ref="B102:B108"/>
    <mergeCell ref="C102:C108"/>
    <mergeCell ref="A152:C152"/>
    <mergeCell ref="A109:C115"/>
    <mergeCell ref="A116:I116"/>
    <mergeCell ref="A117:A123"/>
    <mergeCell ref="B117:B123"/>
    <mergeCell ref="C117:C123"/>
    <mergeCell ref="A124:A130"/>
    <mergeCell ref="B124:B130"/>
    <mergeCell ref="C124:C130"/>
    <mergeCell ref="A131:A137"/>
    <mergeCell ref="B131:B137"/>
    <mergeCell ref="C131:C137"/>
    <mergeCell ref="A138:C144"/>
    <mergeCell ref="C73:C79"/>
    <mergeCell ref="A80:C86"/>
    <mergeCell ref="A87:I87"/>
    <mergeCell ref="A95:A101"/>
    <mergeCell ref="B95:B101"/>
    <mergeCell ref="C95:C101"/>
    <mergeCell ref="A44:A50"/>
    <mergeCell ref="B44:B50"/>
    <mergeCell ref="C44:C50"/>
    <mergeCell ref="A88:A94"/>
    <mergeCell ref="B88:B94"/>
    <mergeCell ref="C88:C94"/>
    <mergeCell ref="A51:C57"/>
    <mergeCell ref="A58:J58"/>
    <mergeCell ref="A59:A65"/>
    <mergeCell ref="B59:B65"/>
    <mergeCell ref="C59:C65"/>
    <mergeCell ref="A66:A72"/>
    <mergeCell ref="B66:B72"/>
    <mergeCell ref="C66:C72"/>
    <mergeCell ref="A73:A79"/>
    <mergeCell ref="B73:B79"/>
    <mergeCell ref="A30:A36"/>
    <mergeCell ref="B30:B36"/>
    <mergeCell ref="C30:C36"/>
    <mergeCell ref="A37:A43"/>
    <mergeCell ref="B37:B43"/>
    <mergeCell ref="C37:C43"/>
    <mergeCell ref="A16:A22"/>
    <mergeCell ref="B16:B22"/>
    <mergeCell ref="C16:C22"/>
    <mergeCell ref="A23:A29"/>
    <mergeCell ref="B23:B29"/>
    <mergeCell ref="C23:C29"/>
    <mergeCell ref="A2:J2"/>
    <mergeCell ref="A8:I8"/>
    <mergeCell ref="A9:A15"/>
    <mergeCell ref="B9:B15"/>
    <mergeCell ref="C9:C15"/>
    <mergeCell ref="A4:A6"/>
    <mergeCell ref="B4:B6"/>
    <mergeCell ref="C4:C6"/>
    <mergeCell ref="D4:D6"/>
    <mergeCell ref="E4:J4"/>
    <mergeCell ref="E5:E6"/>
    <mergeCell ref="F5:J5"/>
  </mergeCells>
  <pageMargins left="0.70866141732283472" right="0.70866141732283472" top="0.74803149606299213" bottom="0.74803149606299213" header="0.31496062992125984" footer="0.31496062992125984"/>
  <pageSetup paperSize="9" scale="4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104"/>
  <sheetViews>
    <sheetView view="pageBreakPreview" topLeftCell="A13" zoomScale="50" zoomScaleNormal="90" zoomScaleSheetLayoutView="50" workbookViewId="0">
      <selection activeCell="D15" sqref="D15"/>
    </sheetView>
  </sheetViews>
  <sheetFormatPr defaultRowHeight="15" x14ac:dyDescent="0.25"/>
  <cols>
    <col min="1" max="1" width="9.85546875" customWidth="1"/>
    <col min="2" max="2" width="59" customWidth="1"/>
    <col min="3" max="3" width="76" customWidth="1"/>
    <col min="4" max="4" width="76.7109375" customWidth="1"/>
  </cols>
  <sheetData>
    <row r="1" spans="1:4" x14ac:dyDescent="0.25">
      <c r="A1" s="2"/>
      <c r="B1" s="2"/>
      <c r="C1" s="2"/>
      <c r="D1" s="56" t="s">
        <v>54</v>
      </c>
    </row>
    <row r="2" spans="1:4" x14ac:dyDescent="0.25">
      <c r="A2" s="56"/>
      <c r="B2" s="2"/>
      <c r="C2" s="2"/>
      <c r="D2" s="2"/>
    </row>
    <row r="3" spans="1:4" x14ac:dyDescent="0.25">
      <c r="A3" s="216" t="s">
        <v>55</v>
      </c>
      <c r="B3" s="216"/>
      <c r="C3" s="216"/>
      <c r="D3" s="216"/>
    </row>
    <row r="4" spans="1:4" x14ac:dyDescent="0.25">
      <c r="A4" s="57"/>
      <c r="B4" s="2"/>
      <c r="C4" s="2"/>
      <c r="D4" s="2"/>
    </row>
    <row r="5" spans="1:4" ht="126.75" customHeight="1" x14ac:dyDescent="0.25">
      <c r="A5" s="58" t="s">
        <v>2</v>
      </c>
      <c r="B5" s="58" t="s">
        <v>56</v>
      </c>
      <c r="C5" s="58" t="s">
        <v>57</v>
      </c>
      <c r="D5" s="58" t="s">
        <v>58</v>
      </c>
    </row>
    <row r="6" spans="1:4" x14ac:dyDescent="0.25">
      <c r="A6" s="58">
        <v>1</v>
      </c>
      <c r="B6" s="58">
        <v>2</v>
      </c>
      <c r="C6" s="58">
        <v>3</v>
      </c>
      <c r="D6" s="58">
        <v>4</v>
      </c>
    </row>
    <row r="7" spans="1:4" x14ac:dyDescent="0.25">
      <c r="A7" s="214" t="s">
        <v>59</v>
      </c>
      <c r="B7" s="214"/>
      <c r="C7" s="214"/>
      <c r="D7" s="214"/>
    </row>
    <row r="8" spans="1:4" x14ac:dyDescent="0.25">
      <c r="A8" s="214" t="s">
        <v>60</v>
      </c>
      <c r="B8" s="214"/>
      <c r="C8" s="214"/>
      <c r="D8" s="214"/>
    </row>
    <row r="9" spans="1:4" x14ac:dyDescent="0.25">
      <c r="A9" s="214" t="s">
        <v>61</v>
      </c>
      <c r="B9" s="214"/>
      <c r="C9" s="214"/>
      <c r="D9" s="214"/>
    </row>
    <row r="10" spans="1:4" ht="36.75" customHeight="1" x14ac:dyDescent="0.25">
      <c r="A10" s="58" t="s">
        <v>15</v>
      </c>
      <c r="B10" s="59" t="s">
        <v>62</v>
      </c>
      <c r="C10" s="59" t="s">
        <v>63</v>
      </c>
      <c r="D10" s="59" t="s">
        <v>64</v>
      </c>
    </row>
    <row r="11" spans="1:4" ht="54.75" customHeight="1" x14ac:dyDescent="0.25">
      <c r="A11" s="58" t="s">
        <v>23</v>
      </c>
      <c r="B11" s="21" t="s">
        <v>273</v>
      </c>
      <c r="C11" s="21" t="s">
        <v>65</v>
      </c>
      <c r="D11" s="21" t="s">
        <v>64</v>
      </c>
    </row>
    <row r="12" spans="1:4" ht="71.25" customHeight="1" x14ac:dyDescent="0.25">
      <c r="A12" s="58" t="s">
        <v>24</v>
      </c>
      <c r="B12" s="59" t="s">
        <v>274</v>
      </c>
      <c r="C12" s="21" t="s">
        <v>65</v>
      </c>
      <c r="D12" s="21" t="s">
        <v>64</v>
      </c>
    </row>
    <row r="13" spans="1:4" ht="66.75" customHeight="1" x14ac:dyDescent="0.25">
      <c r="A13" s="60" t="s">
        <v>67</v>
      </c>
      <c r="B13" s="61" t="s">
        <v>275</v>
      </c>
      <c r="C13" s="61" t="s">
        <v>66</v>
      </c>
      <c r="D13" s="61" t="s">
        <v>64</v>
      </c>
    </row>
    <row r="14" spans="1:4" ht="154.5" customHeight="1" x14ac:dyDescent="0.25">
      <c r="A14" s="58" t="s">
        <v>26</v>
      </c>
      <c r="B14" s="21" t="s">
        <v>276</v>
      </c>
      <c r="C14" s="21" t="s">
        <v>68</v>
      </c>
      <c r="D14" s="21" t="s">
        <v>69</v>
      </c>
    </row>
    <row r="15" spans="1:4" ht="78" customHeight="1" x14ac:dyDescent="0.25">
      <c r="A15" s="58" t="s">
        <v>27</v>
      </c>
      <c r="B15" s="21" t="s">
        <v>277</v>
      </c>
      <c r="C15" s="21" t="s">
        <v>70</v>
      </c>
      <c r="D15" s="21" t="s">
        <v>71</v>
      </c>
    </row>
    <row r="16" spans="1:4" x14ac:dyDescent="0.25">
      <c r="A16" s="214" t="s">
        <v>72</v>
      </c>
      <c r="B16" s="214"/>
      <c r="C16" s="214"/>
      <c r="D16" s="214"/>
    </row>
    <row r="17" spans="1:4" x14ac:dyDescent="0.25">
      <c r="A17" s="214" t="s">
        <v>73</v>
      </c>
      <c r="B17" s="214"/>
      <c r="C17" s="214"/>
      <c r="D17" s="214"/>
    </row>
    <row r="18" spans="1:4" ht="75.75" customHeight="1" x14ac:dyDescent="0.25">
      <c r="A18" s="60" t="s">
        <v>30</v>
      </c>
      <c r="B18" s="62" t="s">
        <v>278</v>
      </c>
      <c r="C18" s="62" t="s">
        <v>74</v>
      </c>
      <c r="D18" s="62" t="s">
        <v>75</v>
      </c>
    </row>
    <row r="19" spans="1:4" ht="52.5" customHeight="1" x14ac:dyDescent="0.25">
      <c r="A19" s="58" t="s">
        <v>31</v>
      </c>
      <c r="B19" s="21" t="s">
        <v>279</v>
      </c>
      <c r="C19" s="21" t="s">
        <v>76</v>
      </c>
      <c r="D19" s="21" t="s">
        <v>64</v>
      </c>
    </row>
    <row r="20" spans="1:4" ht="42.75" customHeight="1" x14ac:dyDescent="0.25">
      <c r="A20" s="58" t="s">
        <v>32</v>
      </c>
      <c r="B20" s="59" t="s">
        <v>280</v>
      </c>
      <c r="C20" s="21" t="s">
        <v>77</v>
      </c>
      <c r="D20" s="21" t="s">
        <v>64</v>
      </c>
    </row>
    <row r="21" spans="1:4" x14ac:dyDescent="0.25">
      <c r="A21" s="214" t="s">
        <v>78</v>
      </c>
      <c r="B21" s="214"/>
      <c r="C21" s="214"/>
      <c r="D21" s="214"/>
    </row>
    <row r="22" spans="1:4" x14ac:dyDescent="0.25">
      <c r="A22" s="214" t="s">
        <v>79</v>
      </c>
      <c r="B22" s="214"/>
      <c r="C22" s="214"/>
      <c r="D22" s="214"/>
    </row>
    <row r="23" spans="1:4" x14ac:dyDescent="0.25">
      <c r="A23" s="214" t="s">
        <v>80</v>
      </c>
      <c r="B23" s="214"/>
      <c r="C23" s="214"/>
      <c r="D23" s="214"/>
    </row>
    <row r="24" spans="1:4" ht="70.5" customHeight="1" x14ac:dyDescent="0.25">
      <c r="A24" s="58" t="s">
        <v>35</v>
      </c>
      <c r="B24" s="21" t="s">
        <v>281</v>
      </c>
      <c r="C24" s="21" t="s">
        <v>81</v>
      </c>
      <c r="D24" s="21" t="s">
        <v>64</v>
      </c>
    </row>
    <row r="25" spans="1:4" ht="78" customHeight="1" x14ac:dyDescent="0.25">
      <c r="A25" s="60" t="s">
        <v>36</v>
      </c>
      <c r="B25" s="62" t="s">
        <v>282</v>
      </c>
      <c r="C25" s="62" t="s">
        <v>82</v>
      </c>
      <c r="D25" s="62" t="s">
        <v>64</v>
      </c>
    </row>
    <row r="26" spans="1:4" ht="50.25" customHeight="1" x14ac:dyDescent="0.25">
      <c r="A26" s="60" t="s">
        <v>37</v>
      </c>
      <c r="B26" s="62" t="s">
        <v>283</v>
      </c>
      <c r="C26" s="62" t="s">
        <v>83</v>
      </c>
      <c r="D26" s="62" t="s">
        <v>64</v>
      </c>
    </row>
    <row r="27" spans="1:4" x14ac:dyDescent="0.25">
      <c r="A27" s="215" t="s">
        <v>84</v>
      </c>
      <c r="B27" s="215"/>
      <c r="C27" s="215"/>
      <c r="D27" s="215"/>
    </row>
    <row r="28" spans="1:4" x14ac:dyDescent="0.25">
      <c r="A28" s="215" t="s">
        <v>85</v>
      </c>
      <c r="B28" s="215"/>
      <c r="C28" s="215"/>
      <c r="D28" s="215"/>
    </row>
    <row r="29" spans="1:4" x14ac:dyDescent="0.25">
      <c r="A29" s="214" t="s">
        <v>86</v>
      </c>
      <c r="B29" s="214"/>
      <c r="C29" s="214"/>
      <c r="D29" s="214"/>
    </row>
    <row r="30" spans="1:4" ht="97.5" customHeight="1" x14ac:dyDescent="0.25">
      <c r="A30" s="208" t="s">
        <v>40</v>
      </c>
      <c r="B30" s="211" t="s">
        <v>87</v>
      </c>
      <c r="C30" s="211" t="s">
        <v>88</v>
      </c>
      <c r="D30" s="211" t="s">
        <v>89</v>
      </c>
    </row>
    <row r="31" spans="1:4" ht="170.25" customHeight="1" x14ac:dyDescent="0.25">
      <c r="A31" s="209"/>
      <c r="B31" s="212"/>
      <c r="C31" s="212"/>
      <c r="D31" s="212"/>
    </row>
    <row r="32" spans="1:4" ht="151.5" customHeight="1" x14ac:dyDescent="0.25">
      <c r="A32" s="209"/>
      <c r="B32" s="212"/>
      <c r="C32" s="212"/>
      <c r="D32" s="212"/>
    </row>
    <row r="33" spans="1:4" x14ac:dyDescent="0.25">
      <c r="A33" s="209"/>
      <c r="B33" s="212"/>
      <c r="C33" s="212"/>
      <c r="D33" s="212"/>
    </row>
    <row r="34" spans="1:4" x14ac:dyDescent="0.25">
      <c r="A34" s="209"/>
      <c r="B34" s="212"/>
      <c r="C34" s="212"/>
      <c r="D34" s="212"/>
    </row>
    <row r="35" spans="1:4" x14ac:dyDescent="0.25">
      <c r="A35" s="209"/>
      <c r="B35" s="212"/>
      <c r="C35" s="212"/>
      <c r="D35" s="212"/>
    </row>
    <row r="36" spans="1:4" x14ac:dyDescent="0.25">
      <c r="A36" s="209"/>
      <c r="B36" s="212"/>
      <c r="C36" s="212"/>
      <c r="D36" s="212"/>
    </row>
    <row r="37" spans="1:4" x14ac:dyDescent="0.25">
      <c r="A37" s="209"/>
      <c r="B37" s="212"/>
      <c r="C37" s="212"/>
      <c r="D37" s="212"/>
    </row>
    <row r="38" spans="1:4" x14ac:dyDescent="0.25">
      <c r="A38" s="209"/>
      <c r="B38" s="212"/>
      <c r="C38" s="212"/>
      <c r="D38" s="212"/>
    </row>
    <row r="39" spans="1:4" x14ac:dyDescent="0.25">
      <c r="A39" s="209"/>
      <c r="B39" s="212"/>
      <c r="C39" s="212"/>
      <c r="D39" s="212"/>
    </row>
    <row r="40" spans="1:4" x14ac:dyDescent="0.25">
      <c r="A40" s="209"/>
      <c r="B40" s="212"/>
      <c r="C40" s="212"/>
      <c r="D40" s="212"/>
    </row>
    <row r="41" spans="1:4" x14ac:dyDescent="0.25">
      <c r="A41" s="209"/>
      <c r="B41" s="212"/>
      <c r="C41" s="212"/>
      <c r="D41" s="212"/>
    </row>
    <row r="42" spans="1:4" x14ac:dyDescent="0.25">
      <c r="A42" s="209"/>
      <c r="B42" s="212"/>
      <c r="C42" s="212"/>
      <c r="D42" s="212"/>
    </row>
    <row r="43" spans="1:4" x14ac:dyDescent="0.25">
      <c r="A43" s="209"/>
      <c r="B43" s="212"/>
      <c r="C43" s="212"/>
      <c r="D43" s="212"/>
    </row>
    <row r="44" spans="1:4" x14ac:dyDescent="0.25">
      <c r="A44" s="209"/>
      <c r="B44" s="212"/>
      <c r="C44" s="212"/>
      <c r="D44" s="212"/>
    </row>
    <row r="45" spans="1:4" x14ac:dyDescent="0.25">
      <c r="A45" s="209"/>
      <c r="B45" s="212"/>
      <c r="C45" s="212"/>
      <c r="D45" s="212"/>
    </row>
    <row r="46" spans="1:4" x14ac:dyDescent="0.25">
      <c r="A46" s="209"/>
      <c r="B46" s="212"/>
      <c r="C46" s="212"/>
      <c r="D46" s="212"/>
    </row>
    <row r="47" spans="1:4" x14ac:dyDescent="0.25">
      <c r="A47" s="209"/>
      <c r="B47" s="212"/>
      <c r="C47" s="212"/>
      <c r="D47" s="212"/>
    </row>
    <row r="48" spans="1:4" x14ac:dyDescent="0.25">
      <c r="A48" s="209"/>
      <c r="B48" s="212"/>
      <c r="C48" s="212"/>
      <c r="D48" s="212"/>
    </row>
    <row r="49" spans="1:4" x14ac:dyDescent="0.25">
      <c r="A49" s="209"/>
      <c r="B49" s="212"/>
      <c r="C49" s="212"/>
      <c r="D49" s="212"/>
    </row>
    <row r="50" spans="1:4" x14ac:dyDescent="0.25">
      <c r="A50" s="209"/>
      <c r="B50" s="212"/>
      <c r="C50" s="212"/>
      <c r="D50" s="212"/>
    </row>
    <row r="51" spans="1:4" x14ac:dyDescent="0.25">
      <c r="A51" s="209"/>
      <c r="B51" s="212"/>
      <c r="C51" s="212"/>
      <c r="D51" s="212"/>
    </row>
    <row r="52" spans="1:4" x14ac:dyDescent="0.25">
      <c r="A52" s="209"/>
      <c r="B52" s="212"/>
      <c r="C52" s="212"/>
      <c r="D52" s="212"/>
    </row>
    <row r="53" spans="1:4" x14ac:dyDescent="0.25">
      <c r="A53" s="209"/>
      <c r="B53" s="212"/>
      <c r="C53" s="212"/>
      <c r="D53" s="212"/>
    </row>
    <row r="54" spans="1:4" x14ac:dyDescent="0.25">
      <c r="A54" s="209"/>
      <c r="B54" s="212"/>
      <c r="C54" s="212"/>
      <c r="D54" s="212"/>
    </row>
    <row r="55" spans="1:4" x14ac:dyDescent="0.25">
      <c r="A55" s="209"/>
      <c r="B55" s="212"/>
      <c r="C55" s="212"/>
      <c r="D55" s="212"/>
    </row>
    <row r="56" spans="1:4" x14ac:dyDescent="0.25">
      <c r="A56" s="209"/>
      <c r="B56" s="212"/>
      <c r="C56" s="212"/>
      <c r="D56" s="212"/>
    </row>
    <row r="57" spans="1:4" x14ac:dyDescent="0.25">
      <c r="A57" s="209"/>
      <c r="B57" s="212"/>
      <c r="C57" s="212"/>
      <c r="D57" s="212"/>
    </row>
    <row r="58" spans="1:4" x14ac:dyDescent="0.25">
      <c r="A58" s="209"/>
      <c r="B58" s="212"/>
      <c r="C58" s="212"/>
      <c r="D58" s="212"/>
    </row>
    <row r="59" spans="1:4" x14ac:dyDescent="0.25">
      <c r="A59" s="209"/>
      <c r="B59" s="212"/>
      <c r="C59" s="212"/>
      <c r="D59" s="212"/>
    </row>
    <row r="60" spans="1:4" x14ac:dyDescent="0.25">
      <c r="A60" s="209"/>
      <c r="B60" s="212"/>
      <c r="C60" s="212"/>
      <c r="D60" s="212"/>
    </row>
    <row r="61" spans="1:4" x14ac:dyDescent="0.25">
      <c r="A61" s="209"/>
      <c r="B61" s="212"/>
      <c r="C61" s="212"/>
      <c r="D61" s="212"/>
    </row>
    <row r="62" spans="1:4" x14ac:dyDescent="0.25">
      <c r="A62" s="209"/>
      <c r="B62" s="212"/>
      <c r="C62" s="212"/>
      <c r="D62" s="212"/>
    </row>
    <row r="63" spans="1:4" x14ac:dyDescent="0.25">
      <c r="A63" s="209"/>
      <c r="B63" s="212"/>
      <c r="C63" s="212"/>
      <c r="D63" s="212"/>
    </row>
    <row r="64" spans="1:4" x14ac:dyDescent="0.25">
      <c r="A64" s="209"/>
      <c r="B64" s="212"/>
      <c r="C64" s="212"/>
      <c r="D64" s="212"/>
    </row>
    <row r="65" spans="1:4" x14ac:dyDescent="0.25">
      <c r="A65" s="209"/>
      <c r="B65" s="212"/>
      <c r="C65" s="212"/>
      <c r="D65" s="212"/>
    </row>
    <row r="66" spans="1:4" x14ac:dyDescent="0.25">
      <c r="A66" s="209"/>
      <c r="B66" s="212"/>
      <c r="C66" s="212"/>
      <c r="D66" s="212"/>
    </row>
    <row r="67" spans="1:4" x14ac:dyDescent="0.25">
      <c r="A67" s="209"/>
      <c r="B67" s="212"/>
      <c r="C67" s="212"/>
      <c r="D67" s="212"/>
    </row>
    <row r="68" spans="1:4" x14ac:dyDescent="0.25">
      <c r="A68" s="209"/>
      <c r="B68" s="212"/>
      <c r="C68" s="212"/>
      <c r="D68" s="212"/>
    </row>
    <row r="69" spans="1:4" x14ac:dyDescent="0.25">
      <c r="A69" s="209"/>
      <c r="B69" s="212"/>
      <c r="C69" s="212"/>
      <c r="D69" s="212"/>
    </row>
    <row r="70" spans="1:4" x14ac:dyDescent="0.25">
      <c r="A70" s="209"/>
      <c r="B70" s="212"/>
      <c r="C70" s="212"/>
      <c r="D70" s="212"/>
    </row>
    <row r="71" spans="1:4" x14ac:dyDescent="0.25">
      <c r="A71" s="209"/>
      <c r="B71" s="212"/>
      <c r="C71" s="212"/>
      <c r="D71" s="212"/>
    </row>
    <row r="72" spans="1:4" x14ac:dyDescent="0.25">
      <c r="A72" s="209"/>
      <c r="B72" s="212"/>
      <c r="C72" s="212"/>
      <c r="D72" s="212"/>
    </row>
    <row r="73" spans="1:4" x14ac:dyDescent="0.25">
      <c r="A73" s="209"/>
      <c r="B73" s="212"/>
      <c r="C73" s="212"/>
      <c r="D73" s="212"/>
    </row>
    <row r="74" spans="1:4" x14ac:dyDescent="0.25">
      <c r="A74" s="209"/>
      <c r="B74" s="212"/>
      <c r="C74" s="212"/>
      <c r="D74" s="212"/>
    </row>
    <row r="75" spans="1:4" x14ac:dyDescent="0.25">
      <c r="A75" s="209"/>
      <c r="B75" s="212"/>
      <c r="C75" s="212"/>
      <c r="D75" s="212"/>
    </row>
    <row r="76" spans="1:4" x14ac:dyDescent="0.25">
      <c r="A76" s="209"/>
      <c r="B76" s="212"/>
      <c r="C76" s="212"/>
      <c r="D76" s="212"/>
    </row>
    <row r="77" spans="1:4" x14ac:dyDescent="0.25">
      <c r="A77" s="209"/>
      <c r="B77" s="212"/>
      <c r="C77" s="212"/>
      <c r="D77" s="212"/>
    </row>
    <row r="78" spans="1:4" x14ac:dyDescent="0.25">
      <c r="A78" s="209"/>
      <c r="B78" s="212"/>
      <c r="C78" s="212"/>
      <c r="D78" s="212"/>
    </row>
    <row r="79" spans="1:4" x14ac:dyDescent="0.25">
      <c r="A79" s="209"/>
      <c r="B79" s="212"/>
      <c r="C79" s="212"/>
      <c r="D79" s="212"/>
    </row>
    <row r="80" spans="1:4" x14ac:dyDescent="0.25">
      <c r="A80" s="209"/>
      <c r="B80" s="212"/>
      <c r="C80" s="212"/>
      <c r="D80" s="212"/>
    </row>
    <row r="81" spans="1:4" x14ac:dyDescent="0.25">
      <c r="A81" s="209"/>
      <c r="B81" s="212"/>
      <c r="C81" s="212"/>
      <c r="D81" s="212"/>
    </row>
    <row r="82" spans="1:4" x14ac:dyDescent="0.25">
      <c r="A82" s="209"/>
      <c r="B82" s="212"/>
      <c r="C82" s="212"/>
      <c r="D82" s="212"/>
    </row>
    <row r="83" spans="1:4" x14ac:dyDescent="0.25">
      <c r="A83" s="209"/>
      <c r="B83" s="212"/>
      <c r="C83" s="212"/>
      <c r="D83" s="212"/>
    </row>
    <row r="84" spans="1:4" x14ac:dyDescent="0.25">
      <c r="A84" s="209"/>
      <c r="B84" s="212"/>
      <c r="C84" s="212"/>
      <c r="D84" s="212"/>
    </row>
    <row r="85" spans="1:4" x14ac:dyDescent="0.25">
      <c r="A85" s="209"/>
      <c r="B85" s="212"/>
      <c r="C85" s="212"/>
      <c r="D85" s="212"/>
    </row>
    <row r="86" spans="1:4" x14ac:dyDescent="0.25">
      <c r="A86" s="209"/>
      <c r="B86" s="212"/>
      <c r="C86" s="212"/>
      <c r="D86" s="212"/>
    </row>
    <row r="87" spans="1:4" x14ac:dyDescent="0.25">
      <c r="A87" s="209"/>
      <c r="B87" s="212"/>
      <c r="C87" s="212"/>
      <c r="D87" s="212"/>
    </row>
    <row r="88" spans="1:4" x14ac:dyDescent="0.25">
      <c r="A88" s="209"/>
      <c r="B88" s="212"/>
      <c r="C88" s="212"/>
      <c r="D88" s="212"/>
    </row>
    <row r="89" spans="1:4" x14ac:dyDescent="0.25">
      <c r="A89" s="209"/>
      <c r="B89" s="212"/>
      <c r="C89" s="212"/>
      <c r="D89" s="212"/>
    </row>
    <row r="90" spans="1:4" x14ac:dyDescent="0.25">
      <c r="A90" s="209"/>
      <c r="B90" s="212"/>
      <c r="C90" s="212"/>
      <c r="D90" s="212"/>
    </row>
    <row r="91" spans="1:4" x14ac:dyDescent="0.25">
      <c r="A91" s="209"/>
      <c r="B91" s="212"/>
      <c r="C91" s="212"/>
      <c r="D91" s="212"/>
    </row>
    <row r="92" spans="1:4" x14ac:dyDescent="0.25">
      <c r="A92" s="209"/>
      <c r="B92" s="212"/>
      <c r="C92" s="212"/>
      <c r="D92" s="212"/>
    </row>
    <row r="93" spans="1:4" x14ac:dyDescent="0.25">
      <c r="A93" s="209"/>
      <c r="B93" s="212"/>
      <c r="C93" s="212"/>
      <c r="D93" s="212"/>
    </row>
    <row r="94" spans="1:4" x14ac:dyDescent="0.25">
      <c r="A94" s="209"/>
      <c r="B94" s="212"/>
      <c r="C94" s="212"/>
      <c r="D94" s="212"/>
    </row>
    <row r="95" spans="1:4" x14ac:dyDescent="0.25">
      <c r="A95" s="209"/>
      <c r="B95" s="212"/>
      <c r="C95" s="212"/>
      <c r="D95" s="212"/>
    </row>
    <row r="96" spans="1:4" ht="409.6" customHeight="1" x14ac:dyDescent="0.25">
      <c r="A96" s="209"/>
      <c r="B96" s="212"/>
      <c r="C96" s="212"/>
      <c r="D96" s="212"/>
    </row>
    <row r="97" spans="1:4" ht="393.75" customHeight="1" x14ac:dyDescent="0.25">
      <c r="A97" s="209"/>
      <c r="B97" s="212"/>
      <c r="C97" s="212"/>
      <c r="D97" s="212"/>
    </row>
    <row r="98" spans="1:4" ht="409.6" customHeight="1" x14ac:dyDescent="0.25">
      <c r="A98" s="209"/>
      <c r="B98" s="212"/>
      <c r="C98" s="212"/>
      <c r="D98" s="212"/>
    </row>
    <row r="99" spans="1:4" ht="409.6" customHeight="1" x14ac:dyDescent="0.25">
      <c r="A99" s="209"/>
      <c r="B99" s="212"/>
      <c r="C99" s="212"/>
      <c r="D99" s="212"/>
    </row>
    <row r="100" spans="1:4" ht="409.6" customHeight="1" x14ac:dyDescent="0.25">
      <c r="A100" s="209"/>
      <c r="B100" s="212"/>
      <c r="C100" s="212"/>
      <c r="D100" s="212"/>
    </row>
    <row r="101" spans="1:4" ht="409.6" customHeight="1" x14ac:dyDescent="0.25">
      <c r="A101" s="209"/>
      <c r="B101" s="212"/>
      <c r="C101" s="212"/>
      <c r="D101" s="212"/>
    </row>
    <row r="102" spans="1:4" ht="22.5" customHeight="1" x14ac:dyDescent="0.25">
      <c r="A102" s="210"/>
      <c r="B102" s="213"/>
      <c r="C102" s="213"/>
      <c r="D102" s="213"/>
    </row>
    <row r="103" spans="1:4" ht="248.25" customHeight="1" x14ac:dyDescent="0.25">
      <c r="A103" s="58" t="s">
        <v>41</v>
      </c>
      <c r="B103" s="62" t="s">
        <v>284</v>
      </c>
      <c r="C103" s="59" t="s">
        <v>90</v>
      </c>
      <c r="D103" s="62" t="s">
        <v>91</v>
      </c>
    </row>
    <row r="104" spans="1:4" ht="263.25" customHeight="1" x14ac:dyDescent="0.25">
      <c r="A104" s="58" t="s">
        <v>42</v>
      </c>
      <c r="B104" s="59" t="s">
        <v>285</v>
      </c>
      <c r="C104" s="59" t="s">
        <v>90</v>
      </c>
      <c r="D104" s="59" t="s">
        <v>91</v>
      </c>
    </row>
  </sheetData>
  <mergeCells count="16">
    <mergeCell ref="A17:D17"/>
    <mergeCell ref="A3:D3"/>
    <mergeCell ref="A7:D7"/>
    <mergeCell ref="A8:D8"/>
    <mergeCell ref="A9:D9"/>
    <mergeCell ref="A16:D16"/>
    <mergeCell ref="A30:A102"/>
    <mergeCell ref="B30:B102"/>
    <mergeCell ref="C30:C102"/>
    <mergeCell ref="D30:D102"/>
    <mergeCell ref="A21:D21"/>
    <mergeCell ref="A22:D22"/>
    <mergeCell ref="A23:D23"/>
    <mergeCell ref="A27:D27"/>
    <mergeCell ref="A28:D28"/>
    <mergeCell ref="A29:D29"/>
  </mergeCells>
  <pageMargins left="0.7" right="0.7" top="0.75" bottom="0.75" header="0.3" footer="0.3"/>
  <pageSetup paperSize="9" scale="59" fitToHeight="0" orientation="landscape" r:id="rId1"/>
  <rowBreaks count="2" manualBreakCount="2">
    <brk id="18" max="16383" man="1"/>
    <brk id="35" max="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3:P136"/>
  <sheetViews>
    <sheetView view="pageBreakPreview" topLeftCell="A100" zoomScale="80" zoomScaleNormal="100" zoomScaleSheetLayoutView="80" workbookViewId="0">
      <selection activeCell="P137" sqref="P137"/>
    </sheetView>
  </sheetViews>
  <sheetFormatPr defaultRowHeight="15" x14ac:dyDescent="0.25"/>
  <cols>
    <col min="1" max="1" width="6.140625" style="64" customWidth="1"/>
    <col min="2" max="2" width="33" style="64" customWidth="1"/>
    <col min="3" max="3" width="8.85546875" style="64" customWidth="1"/>
    <col min="4" max="4" width="18.140625" style="64" customWidth="1"/>
    <col min="5" max="5" width="19.85546875" style="65" customWidth="1"/>
    <col min="6" max="6" width="18.5703125" style="65" customWidth="1"/>
    <col min="7" max="7" width="30.140625" style="64" customWidth="1"/>
    <col min="8" max="8" width="19.140625" style="64" customWidth="1"/>
    <col min="9" max="9" width="20.140625" style="65" customWidth="1"/>
    <col min="10" max="10" width="19" style="68" customWidth="1"/>
    <col min="11" max="11" width="23.28515625" style="68" customWidth="1"/>
    <col min="12" max="12" width="19.5703125" style="65" customWidth="1"/>
    <col min="13" max="13" width="23.140625" style="65" customWidth="1"/>
    <col min="14" max="14" width="18.7109375" style="64" bestFit="1" customWidth="1"/>
    <col min="15" max="15" width="24.140625" style="64" customWidth="1"/>
    <col min="16" max="16" width="18.42578125" style="64" customWidth="1"/>
    <col min="17" max="17" width="22.5703125" style="64" customWidth="1"/>
    <col min="18" max="18" width="19.85546875" style="64" customWidth="1"/>
    <col min="19" max="19" width="19.140625" style="64" customWidth="1"/>
    <col min="20" max="20" width="19.28515625" style="64" customWidth="1"/>
    <col min="21" max="21" width="22.5703125" style="64" customWidth="1"/>
    <col min="22" max="22" width="22" style="64" customWidth="1"/>
    <col min="23" max="23" width="10" style="64" bestFit="1" customWidth="1"/>
    <col min="24" max="16384" width="9.140625" style="64"/>
  </cols>
  <sheetData>
    <row r="3" spans="1:13" ht="16.5" x14ac:dyDescent="0.25">
      <c r="A3" s="63"/>
      <c r="I3" s="66"/>
      <c r="J3" s="67"/>
      <c r="K3" s="67"/>
      <c r="L3" s="66"/>
      <c r="M3" s="67" t="s">
        <v>92</v>
      </c>
    </row>
    <row r="4" spans="1:13" ht="59.25" customHeight="1" x14ac:dyDescent="0.25">
      <c r="A4" s="255" t="s">
        <v>317</v>
      </c>
      <c r="B4" s="255"/>
      <c r="C4" s="255"/>
      <c r="D4" s="255"/>
      <c r="E4" s="255"/>
      <c r="F4" s="255"/>
      <c r="G4" s="255"/>
      <c r="H4" s="255"/>
      <c r="I4" s="255"/>
      <c r="J4" s="255"/>
      <c r="K4" s="255"/>
      <c r="L4" s="255"/>
      <c r="M4" s="255"/>
    </row>
    <row r="5" spans="1:13" ht="16.5" x14ac:dyDescent="0.25">
      <c r="A5" s="63"/>
    </row>
    <row r="6" spans="1:13" x14ac:dyDescent="0.25">
      <c r="A6" s="256" t="s">
        <v>93</v>
      </c>
      <c r="B6" s="257" t="s">
        <v>94</v>
      </c>
      <c r="C6" s="257" t="s">
        <v>95</v>
      </c>
      <c r="D6" s="257" t="s">
        <v>96</v>
      </c>
      <c r="E6" s="69"/>
      <c r="F6" s="243" t="s">
        <v>97</v>
      </c>
      <c r="G6" s="258" t="s">
        <v>98</v>
      </c>
      <c r="H6" s="261" t="s">
        <v>99</v>
      </c>
      <c r="I6" s="262"/>
      <c r="J6" s="262"/>
      <c r="K6" s="262"/>
      <c r="L6" s="70"/>
      <c r="M6" s="243" t="s">
        <v>100</v>
      </c>
    </row>
    <row r="7" spans="1:13" x14ac:dyDescent="0.25">
      <c r="A7" s="256"/>
      <c r="B7" s="257"/>
      <c r="C7" s="257"/>
      <c r="D7" s="257"/>
      <c r="E7" s="244" t="s">
        <v>101</v>
      </c>
      <c r="F7" s="244"/>
      <c r="G7" s="259"/>
      <c r="H7" s="263"/>
      <c r="I7" s="264"/>
      <c r="J7" s="264"/>
      <c r="K7" s="264"/>
      <c r="L7" s="244" t="s">
        <v>102</v>
      </c>
      <c r="M7" s="244"/>
    </row>
    <row r="8" spans="1:13" x14ac:dyDescent="0.25">
      <c r="A8" s="256"/>
      <c r="B8" s="257"/>
      <c r="C8" s="257"/>
      <c r="D8" s="257"/>
      <c r="E8" s="244"/>
      <c r="F8" s="244"/>
      <c r="G8" s="259"/>
      <c r="H8" s="263"/>
      <c r="I8" s="264"/>
      <c r="J8" s="264"/>
      <c r="K8" s="264"/>
      <c r="L8" s="244"/>
      <c r="M8" s="244"/>
    </row>
    <row r="9" spans="1:13" x14ac:dyDescent="0.25">
      <c r="A9" s="256"/>
      <c r="B9" s="257"/>
      <c r="C9" s="257"/>
      <c r="D9" s="257"/>
      <c r="E9" s="244"/>
      <c r="F9" s="244"/>
      <c r="G9" s="259"/>
      <c r="H9" s="265"/>
      <c r="I9" s="266"/>
      <c r="J9" s="266"/>
      <c r="K9" s="266"/>
      <c r="L9" s="244"/>
      <c r="M9" s="244"/>
    </row>
    <row r="10" spans="1:13" x14ac:dyDescent="0.25">
      <c r="A10" s="256"/>
      <c r="B10" s="257"/>
      <c r="C10" s="257"/>
      <c r="D10" s="257"/>
      <c r="E10" s="244"/>
      <c r="F10" s="244"/>
      <c r="G10" s="259"/>
      <c r="H10" s="267" t="s">
        <v>7</v>
      </c>
      <c r="I10" s="268"/>
      <c r="J10" s="268"/>
      <c r="K10" s="268"/>
      <c r="L10" s="244"/>
      <c r="M10" s="244"/>
    </row>
    <row r="11" spans="1:13" x14ac:dyDescent="0.25">
      <c r="A11" s="256"/>
      <c r="B11" s="257"/>
      <c r="C11" s="257"/>
      <c r="D11" s="257"/>
      <c r="E11" s="245"/>
      <c r="F11" s="245"/>
      <c r="G11" s="260"/>
      <c r="H11" s="267"/>
      <c r="I11" s="71">
        <v>2023</v>
      </c>
      <c r="J11" s="71">
        <v>2024</v>
      </c>
      <c r="K11" s="71">
        <v>2025</v>
      </c>
      <c r="L11" s="245"/>
      <c r="M11" s="245"/>
    </row>
    <row r="12" spans="1:13" x14ac:dyDescent="0.25">
      <c r="A12" s="72">
        <v>1</v>
      </c>
      <c r="B12" s="72">
        <v>2</v>
      </c>
      <c r="C12" s="72">
        <v>3</v>
      </c>
      <c r="D12" s="72">
        <v>4</v>
      </c>
      <c r="E12" s="71">
        <v>5</v>
      </c>
      <c r="F12" s="71">
        <v>6</v>
      </c>
      <c r="G12" s="73">
        <v>7</v>
      </c>
      <c r="H12" s="72">
        <v>8</v>
      </c>
      <c r="I12" s="58">
        <v>9</v>
      </c>
      <c r="J12" s="58">
        <v>10</v>
      </c>
      <c r="K12" s="58">
        <v>11</v>
      </c>
      <c r="L12" s="58">
        <v>12</v>
      </c>
      <c r="M12" s="74">
        <v>13</v>
      </c>
    </row>
    <row r="13" spans="1:13" s="68" customFormat="1" x14ac:dyDescent="0.25">
      <c r="A13" s="243">
        <v>1</v>
      </c>
      <c r="B13" s="246" t="s">
        <v>103</v>
      </c>
      <c r="C13" s="243" t="s">
        <v>104</v>
      </c>
      <c r="D13" s="243" t="s">
        <v>105</v>
      </c>
      <c r="E13" s="249">
        <v>227000</v>
      </c>
      <c r="F13" s="235">
        <f>I13+J13+K13</f>
        <v>227000</v>
      </c>
      <c r="G13" s="75" t="s">
        <v>7</v>
      </c>
      <c r="H13" s="76">
        <f>H14+H15+H16+H17+H19</f>
        <v>227000</v>
      </c>
      <c r="I13" s="76">
        <f>I14+I15+I16+I17+I19</f>
        <v>227000</v>
      </c>
      <c r="J13" s="76">
        <f>J14+J15+J16+J17+J19</f>
        <v>0</v>
      </c>
      <c r="K13" s="76">
        <f t="shared" ref="K13" si="0">K14+K15+K16+K17+K19</f>
        <v>0</v>
      </c>
      <c r="L13" s="230" t="s">
        <v>106</v>
      </c>
      <c r="M13" s="238" t="s">
        <v>107</v>
      </c>
    </row>
    <row r="14" spans="1:13" s="68" customFormat="1" x14ac:dyDescent="0.25">
      <c r="A14" s="244"/>
      <c r="B14" s="247"/>
      <c r="C14" s="244"/>
      <c r="D14" s="244"/>
      <c r="E14" s="250"/>
      <c r="F14" s="236"/>
      <c r="G14" s="77" t="s">
        <v>17</v>
      </c>
      <c r="H14" s="78">
        <f>I14+J14+K14</f>
        <v>0</v>
      </c>
      <c r="I14" s="79">
        <v>0</v>
      </c>
      <c r="J14" s="79">
        <v>0</v>
      </c>
      <c r="K14" s="79">
        <v>0</v>
      </c>
      <c r="L14" s="217"/>
      <c r="M14" s="239"/>
    </row>
    <row r="15" spans="1:13" s="68" customFormat="1" x14ac:dyDescent="0.25">
      <c r="A15" s="244"/>
      <c r="B15" s="247"/>
      <c r="C15" s="244"/>
      <c r="D15" s="244"/>
      <c r="E15" s="250"/>
      <c r="F15" s="236"/>
      <c r="G15" s="77" t="s">
        <v>18</v>
      </c>
      <c r="H15" s="78">
        <f t="shared" ref="H15:H18" si="1">I15+J15+K15</f>
        <v>0</v>
      </c>
      <c r="I15" s="80">
        <v>0</v>
      </c>
      <c r="J15" s="80">
        <v>0</v>
      </c>
      <c r="K15" s="80">
        <v>0</v>
      </c>
      <c r="L15" s="217"/>
      <c r="M15" s="239"/>
    </row>
    <row r="16" spans="1:13" s="68" customFormat="1" x14ac:dyDescent="0.25">
      <c r="A16" s="244"/>
      <c r="B16" s="247"/>
      <c r="C16" s="244"/>
      <c r="D16" s="244"/>
      <c r="E16" s="250"/>
      <c r="F16" s="236"/>
      <c r="G16" s="77" t="s">
        <v>19</v>
      </c>
      <c r="H16" s="78">
        <f t="shared" si="1"/>
        <v>0</v>
      </c>
      <c r="I16" s="79">
        <v>0</v>
      </c>
      <c r="J16" s="80">
        <v>0</v>
      </c>
      <c r="K16" s="80">
        <v>0</v>
      </c>
      <c r="L16" s="217"/>
      <c r="M16" s="239"/>
    </row>
    <row r="17" spans="1:13" s="68" customFormat="1" ht="30" x14ac:dyDescent="0.25">
      <c r="A17" s="244"/>
      <c r="B17" s="247"/>
      <c r="C17" s="244"/>
      <c r="D17" s="244"/>
      <c r="E17" s="250"/>
      <c r="F17" s="236"/>
      <c r="G17" s="77" t="s">
        <v>108</v>
      </c>
      <c r="H17" s="78">
        <f t="shared" si="1"/>
        <v>0</v>
      </c>
      <c r="I17" s="80">
        <v>0</v>
      </c>
      <c r="J17" s="80">
        <v>0</v>
      </c>
      <c r="K17" s="80">
        <v>0</v>
      </c>
      <c r="L17" s="217"/>
      <c r="M17" s="239"/>
    </row>
    <row r="18" spans="1:13" s="68" customFormat="1" x14ac:dyDescent="0.25">
      <c r="A18" s="244"/>
      <c r="B18" s="247"/>
      <c r="C18" s="244"/>
      <c r="D18" s="244"/>
      <c r="E18" s="250"/>
      <c r="F18" s="236"/>
      <c r="G18" s="77" t="s">
        <v>109</v>
      </c>
      <c r="H18" s="78">
        <f t="shared" si="1"/>
        <v>0</v>
      </c>
      <c r="I18" s="80">
        <v>0</v>
      </c>
      <c r="J18" s="80">
        <v>0</v>
      </c>
      <c r="K18" s="80">
        <v>0</v>
      </c>
      <c r="L18" s="217"/>
      <c r="M18" s="239"/>
    </row>
    <row r="19" spans="1:13" s="68" customFormat="1" x14ac:dyDescent="0.25">
      <c r="A19" s="245"/>
      <c r="B19" s="248"/>
      <c r="C19" s="245"/>
      <c r="D19" s="245"/>
      <c r="E19" s="251"/>
      <c r="F19" s="237"/>
      <c r="G19" s="77" t="s">
        <v>22</v>
      </c>
      <c r="H19" s="78">
        <f>I19+J19+K19</f>
        <v>227000</v>
      </c>
      <c r="I19" s="79">
        <v>227000</v>
      </c>
      <c r="J19" s="79">
        <v>0</v>
      </c>
      <c r="K19" s="80">
        <v>0</v>
      </c>
      <c r="L19" s="218"/>
      <c r="M19" s="240"/>
    </row>
    <row r="20" spans="1:13" s="82" customFormat="1" ht="14.25" x14ac:dyDescent="0.2">
      <c r="A20" s="243">
        <v>2</v>
      </c>
      <c r="B20" s="246" t="s">
        <v>110</v>
      </c>
      <c r="C20" s="252" t="s">
        <v>111</v>
      </c>
      <c r="D20" s="246" t="s">
        <v>112</v>
      </c>
      <c r="E20" s="249">
        <v>212000</v>
      </c>
      <c r="F20" s="235">
        <v>212000</v>
      </c>
      <c r="G20" s="22" t="s">
        <v>7</v>
      </c>
      <c r="H20" s="81">
        <f>H21+H22+H23+H24+H25+H26</f>
        <v>212000</v>
      </c>
      <c r="I20" s="81">
        <f t="shared" ref="I20:K20" si="2">I21+I22+I23+I24+I25+I26</f>
        <v>212000</v>
      </c>
      <c r="J20" s="81">
        <f t="shared" si="2"/>
        <v>0</v>
      </c>
      <c r="K20" s="81">
        <f t="shared" si="2"/>
        <v>0</v>
      </c>
      <c r="L20" s="230" t="s">
        <v>106</v>
      </c>
      <c r="M20" s="246" t="s">
        <v>107</v>
      </c>
    </row>
    <row r="21" spans="1:13" s="68" customFormat="1" x14ac:dyDescent="0.25">
      <c r="A21" s="244"/>
      <c r="B21" s="247"/>
      <c r="C21" s="253"/>
      <c r="D21" s="247"/>
      <c r="E21" s="250"/>
      <c r="F21" s="236"/>
      <c r="G21" s="21" t="s">
        <v>17</v>
      </c>
      <c r="H21" s="79">
        <f>I21+J21+K21</f>
        <v>0</v>
      </c>
      <c r="I21" s="79">
        <v>0</v>
      </c>
      <c r="J21" s="79">
        <v>0</v>
      </c>
      <c r="K21" s="79">
        <v>0</v>
      </c>
      <c r="L21" s="217"/>
      <c r="M21" s="247"/>
    </row>
    <row r="22" spans="1:13" s="68" customFormat="1" x14ac:dyDescent="0.25">
      <c r="A22" s="244"/>
      <c r="B22" s="247"/>
      <c r="C22" s="253"/>
      <c r="D22" s="247"/>
      <c r="E22" s="250"/>
      <c r="F22" s="236"/>
      <c r="G22" s="21" t="s">
        <v>18</v>
      </c>
      <c r="H22" s="79">
        <f t="shared" ref="H22:H26" si="3">I22+J22+K22</f>
        <v>0</v>
      </c>
      <c r="I22" s="79">
        <v>0</v>
      </c>
      <c r="J22" s="79">
        <v>0</v>
      </c>
      <c r="K22" s="79">
        <v>0</v>
      </c>
      <c r="L22" s="217"/>
      <c r="M22" s="247"/>
    </row>
    <row r="23" spans="1:13" s="68" customFormat="1" x14ac:dyDescent="0.25">
      <c r="A23" s="244"/>
      <c r="B23" s="247"/>
      <c r="C23" s="253"/>
      <c r="D23" s="247"/>
      <c r="E23" s="250"/>
      <c r="F23" s="236"/>
      <c r="G23" s="21" t="s">
        <v>19</v>
      </c>
      <c r="H23" s="79">
        <f t="shared" si="3"/>
        <v>0</v>
      </c>
      <c r="I23" s="79">
        <v>0</v>
      </c>
      <c r="J23" s="79">
        <v>0</v>
      </c>
      <c r="K23" s="79">
        <v>0</v>
      </c>
      <c r="L23" s="217"/>
      <c r="M23" s="247"/>
    </row>
    <row r="24" spans="1:13" s="68" customFormat="1" ht="30" x14ac:dyDescent="0.25">
      <c r="A24" s="244"/>
      <c r="B24" s="247"/>
      <c r="C24" s="253"/>
      <c r="D24" s="247"/>
      <c r="E24" s="250"/>
      <c r="F24" s="236"/>
      <c r="G24" s="83" t="s">
        <v>108</v>
      </c>
      <c r="H24" s="79">
        <f t="shared" si="3"/>
        <v>0</v>
      </c>
      <c r="I24" s="79">
        <v>0</v>
      </c>
      <c r="J24" s="79">
        <v>0</v>
      </c>
      <c r="K24" s="79">
        <v>0</v>
      </c>
      <c r="L24" s="217"/>
      <c r="M24" s="247"/>
    </row>
    <row r="25" spans="1:13" s="68" customFormat="1" x14ac:dyDescent="0.25">
      <c r="A25" s="244"/>
      <c r="B25" s="247"/>
      <c r="C25" s="253"/>
      <c r="D25" s="247"/>
      <c r="E25" s="250"/>
      <c r="F25" s="236"/>
      <c r="G25" s="59" t="s">
        <v>109</v>
      </c>
      <c r="H25" s="79">
        <f t="shared" si="3"/>
        <v>0</v>
      </c>
      <c r="I25" s="79">
        <v>0</v>
      </c>
      <c r="J25" s="79">
        <v>0</v>
      </c>
      <c r="K25" s="79">
        <v>0</v>
      </c>
      <c r="L25" s="217"/>
      <c r="M25" s="247"/>
    </row>
    <row r="26" spans="1:13" s="68" customFormat="1" x14ac:dyDescent="0.25">
      <c r="A26" s="245"/>
      <c r="B26" s="248"/>
      <c r="C26" s="254"/>
      <c r="D26" s="248"/>
      <c r="E26" s="251"/>
      <c r="F26" s="237"/>
      <c r="G26" s="83" t="s">
        <v>22</v>
      </c>
      <c r="H26" s="79">
        <f t="shared" si="3"/>
        <v>212000</v>
      </c>
      <c r="I26" s="79">
        <v>212000</v>
      </c>
      <c r="J26" s="79">
        <v>0</v>
      </c>
      <c r="K26" s="79">
        <v>0</v>
      </c>
      <c r="L26" s="218"/>
      <c r="M26" s="248"/>
    </row>
    <row r="27" spans="1:13" s="68" customFormat="1" x14ac:dyDescent="0.25">
      <c r="A27" s="243">
        <v>3</v>
      </c>
      <c r="B27" s="246" t="s">
        <v>113</v>
      </c>
      <c r="C27" s="243" t="s">
        <v>114</v>
      </c>
      <c r="D27" s="243" t="s">
        <v>115</v>
      </c>
      <c r="E27" s="249">
        <f>H27</f>
        <v>59500</v>
      </c>
      <c r="F27" s="235">
        <f t="shared" ref="F27" si="4">I27+J27+K27</f>
        <v>59500</v>
      </c>
      <c r="G27" s="75" t="s">
        <v>7</v>
      </c>
      <c r="H27" s="76">
        <f>H28+H29+H30+H31+H33</f>
        <v>59500</v>
      </c>
      <c r="I27" s="76">
        <f t="shared" ref="I27:K27" si="5">I28+I29+I30+I31+I33</f>
        <v>7500</v>
      </c>
      <c r="J27" s="76">
        <f t="shared" si="5"/>
        <v>0</v>
      </c>
      <c r="K27" s="76">
        <f t="shared" si="5"/>
        <v>52000</v>
      </c>
      <c r="L27" s="230" t="s">
        <v>106</v>
      </c>
      <c r="M27" s="238" t="s">
        <v>107</v>
      </c>
    </row>
    <row r="28" spans="1:13" s="68" customFormat="1" x14ac:dyDescent="0.25">
      <c r="A28" s="244"/>
      <c r="B28" s="247"/>
      <c r="C28" s="244"/>
      <c r="D28" s="244"/>
      <c r="E28" s="250"/>
      <c r="F28" s="236"/>
      <c r="G28" s="77" t="s">
        <v>17</v>
      </c>
      <c r="H28" s="78">
        <f>I28+J28+K28</f>
        <v>0</v>
      </c>
      <c r="I28" s="80">
        <v>0</v>
      </c>
      <c r="J28" s="80">
        <v>0</v>
      </c>
      <c r="K28" s="80">
        <v>0</v>
      </c>
      <c r="L28" s="217"/>
      <c r="M28" s="239"/>
    </row>
    <row r="29" spans="1:13" s="68" customFormat="1" x14ac:dyDescent="0.25">
      <c r="A29" s="244"/>
      <c r="B29" s="247"/>
      <c r="C29" s="244"/>
      <c r="D29" s="244"/>
      <c r="E29" s="250"/>
      <c r="F29" s="236"/>
      <c r="G29" s="77" t="s">
        <v>18</v>
      </c>
      <c r="H29" s="78">
        <f t="shared" ref="H29:H33" si="6">I29+J29+K29</f>
        <v>0</v>
      </c>
      <c r="I29" s="80">
        <v>0</v>
      </c>
      <c r="J29" s="80">
        <v>0</v>
      </c>
      <c r="K29" s="80">
        <v>0</v>
      </c>
      <c r="L29" s="217"/>
      <c r="M29" s="239"/>
    </row>
    <row r="30" spans="1:13" s="68" customFormat="1" x14ac:dyDescent="0.25">
      <c r="A30" s="244"/>
      <c r="B30" s="247"/>
      <c r="C30" s="244"/>
      <c r="D30" s="244"/>
      <c r="E30" s="250"/>
      <c r="F30" s="236"/>
      <c r="G30" s="77" t="s">
        <v>19</v>
      </c>
      <c r="H30" s="78">
        <f t="shared" si="6"/>
        <v>7500</v>
      </c>
      <c r="I30" s="79">
        <v>7500</v>
      </c>
      <c r="J30" s="80">
        <v>0</v>
      </c>
      <c r="K30" s="80">
        <v>0</v>
      </c>
      <c r="L30" s="217"/>
      <c r="M30" s="239"/>
    </row>
    <row r="31" spans="1:13" s="68" customFormat="1" ht="30" x14ac:dyDescent="0.25">
      <c r="A31" s="244"/>
      <c r="B31" s="247"/>
      <c r="C31" s="244"/>
      <c r="D31" s="244"/>
      <c r="E31" s="250"/>
      <c r="F31" s="236"/>
      <c r="G31" s="77" t="s">
        <v>108</v>
      </c>
      <c r="H31" s="78">
        <f t="shared" si="6"/>
        <v>0</v>
      </c>
      <c r="I31" s="80">
        <v>0</v>
      </c>
      <c r="J31" s="80">
        <v>0</v>
      </c>
      <c r="K31" s="80">
        <v>0</v>
      </c>
      <c r="L31" s="217"/>
      <c r="M31" s="239"/>
    </row>
    <row r="32" spans="1:13" s="68" customFormat="1" x14ac:dyDescent="0.25">
      <c r="A32" s="244"/>
      <c r="B32" s="247"/>
      <c r="C32" s="244"/>
      <c r="D32" s="244"/>
      <c r="E32" s="250"/>
      <c r="F32" s="236"/>
      <c r="G32" s="77" t="s">
        <v>109</v>
      </c>
      <c r="H32" s="78">
        <f t="shared" si="6"/>
        <v>0</v>
      </c>
      <c r="I32" s="80">
        <v>0</v>
      </c>
      <c r="J32" s="80">
        <v>0</v>
      </c>
      <c r="K32" s="80">
        <v>0</v>
      </c>
      <c r="L32" s="217"/>
      <c r="M32" s="239"/>
    </row>
    <row r="33" spans="1:14" s="68" customFormat="1" x14ac:dyDescent="0.25">
      <c r="A33" s="245"/>
      <c r="B33" s="248"/>
      <c r="C33" s="245"/>
      <c r="D33" s="245"/>
      <c r="E33" s="251"/>
      <c r="F33" s="237"/>
      <c r="G33" s="77" t="s">
        <v>22</v>
      </c>
      <c r="H33" s="78">
        <f t="shared" si="6"/>
        <v>52000</v>
      </c>
      <c r="I33" s="79">
        <v>0</v>
      </c>
      <c r="J33" s="79">
        <v>0</v>
      </c>
      <c r="K33" s="80">
        <v>52000</v>
      </c>
      <c r="L33" s="218"/>
      <c r="M33" s="240"/>
    </row>
    <row r="34" spans="1:14" s="82" customFormat="1" ht="14.25" x14ac:dyDescent="0.2">
      <c r="A34" s="243">
        <v>4</v>
      </c>
      <c r="B34" s="241" t="s">
        <v>116</v>
      </c>
      <c r="C34" s="214" t="s">
        <v>117</v>
      </c>
      <c r="D34" s="214" t="s">
        <v>118</v>
      </c>
      <c r="E34" s="249">
        <v>138400</v>
      </c>
      <c r="F34" s="235">
        <v>138400</v>
      </c>
      <c r="G34" s="75" t="s">
        <v>7</v>
      </c>
      <c r="H34" s="76">
        <f>H35+H36+H37+H38+H40</f>
        <v>138400</v>
      </c>
      <c r="I34" s="76">
        <f t="shared" ref="I34:K34" si="7">I35+I36+I37+I38+I40</f>
        <v>138400</v>
      </c>
      <c r="J34" s="76">
        <f t="shared" si="7"/>
        <v>0</v>
      </c>
      <c r="K34" s="76">
        <f t="shared" si="7"/>
        <v>0</v>
      </c>
      <c r="L34" s="230" t="s">
        <v>106</v>
      </c>
      <c r="M34" s="238" t="s">
        <v>107</v>
      </c>
    </row>
    <row r="35" spans="1:14" s="68" customFormat="1" x14ac:dyDescent="0.25">
      <c r="A35" s="244"/>
      <c r="B35" s="241"/>
      <c r="C35" s="214"/>
      <c r="D35" s="214"/>
      <c r="E35" s="250"/>
      <c r="F35" s="236"/>
      <c r="G35" s="77" t="s">
        <v>17</v>
      </c>
      <c r="H35" s="78">
        <f>I35+J35+K35</f>
        <v>0</v>
      </c>
      <c r="I35" s="79">
        <v>0</v>
      </c>
      <c r="J35" s="79">
        <v>0</v>
      </c>
      <c r="K35" s="79">
        <v>0</v>
      </c>
      <c r="L35" s="217"/>
      <c r="M35" s="239"/>
    </row>
    <row r="36" spans="1:14" s="68" customFormat="1" x14ac:dyDescent="0.25">
      <c r="A36" s="244"/>
      <c r="B36" s="241"/>
      <c r="C36" s="214"/>
      <c r="D36" s="214"/>
      <c r="E36" s="250"/>
      <c r="F36" s="236"/>
      <c r="G36" s="77" t="s">
        <v>18</v>
      </c>
      <c r="H36" s="78">
        <f t="shared" ref="H36:H40" si="8">I36+J36+K36</f>
        <v>0</v>
      </c>
      <c r="I36" s="79">
        <v>0</v>
      </c>
      <c r="J36" s="79">
        <v>0</v>
      </c>
      <c r="K36" s="79">
        <v>0</v>
      </c>
      <c r="L36" s="217"/>
      <c r="M36" s="239"/>
    </row>
    <row r="37" spans="1:14" s="68" customFormat="1" x14ac:dyDescent="0.25">
      <c r="A37" s="244"/>
      <c r="B37" s="241"/>
      <c r="C37" s="214"/>
      <c r="D37" s="214"/>
      <c r="E37" s="250"/>
      <c r="F37" s="236"/>
      <c r="G37" s="77" t="s">
        <v>19</v>
      </c>
      <c r="H37" s="78">
        <f t="shared" si="8"/>
        <v>0</v>
      </c>
      <c r="I37" s="79">
        <v>0</v>
      </c>
      <c r="J37" s="79">
        <v>0</v>
      </c>
      <c r="K37" s="79">
        <v>0</v>
      </c>
      <c r="L37" s="217"/>
      <c r="M37" s="239"/>
    </row>
    <row r="38" spans="1:14" s="68" customFormat="1" ht="30" x14ac:dyDescent="0.25">
      <c r="A38" s="244"/>
      <c r="B38" s="241"/>
      <c r="C38" s="214"/>
      <c r="D38" s="214"/>
      <c r="E38" s="250"/>
      <c r="F38" s="236"/>
      <c r="G38" s="77" t="s">
        <v>108</v>
      </c>
      <c r="H38" s="78">
        <f t="shared" si="8"/>
        <v>0</v>
      </c>
      <c r="I38" s="79">
        <v>0</v>
      </c>
      <c r="J38" s="79">
        <v>0</v>
      </c>
      <c r="K38" s="79">
        <v>0</v>
      </c>
      <c r="L38" s="217"/>
      <c r="M38" s="239"/>
    </row>
    <row r="39" spans="1:14" s="68" customFormat="1" x14ac:dyDescent="0.25">
      <c r="A39" s="244"/>
      <c r="B39" s="241"/>
      <c r="C39" s="214"/>
      <c r="D39" s="214"/>
      <c r="E39" s="250"/>
      <c r="F39" s="236"/>
      <c r="G39" s="77" t="s">
        <v>109</v>
      </c>
      <c r="H39" s="78">
        <f t="shared" si="8"/>
        <v>0</v>
      </c>
      <c r="I39" s="79">
        <v>0</v>
      </c>
      <c r="J39" s="79">
        <v>0</v>
      </c>
      <c r="K39" s="79">
        <v>0</v>
      </c>
      <c r="L39" s="217"/>
      <c r="M39" s="239"/>
    </row>
    <row r="40" spans="1:14" s="68" customFormat="1" x14ac:dyDescent="0.25">
      <c r="A40" s="245"/>
      <c r="B40" s="241"/>
      <c r="C40" s="214"/>
      <c r="D40" s="214"/>
      <c r="E40" s="251"/>
      <c r="F40" s="237"/>
      <c r="G40" s="77" t="s">
        <v>22</v>
      </c>
      <c r="H40" s="78">
        <f t="shared" si="8"/>
        <v>138400</v>
      </c>
      <c r="I40" s="79">
        <v>138400</v>
      </c>
      <c r="J40" s="79">
        <v>0</v>
      </c>
      <c r="K40" s="79">
        <v>0</v>
      </c>
      <c r="L40" s="218"/>
      <c r="M40" s="240"/>
    </row>
    <row r="41" spans="1:14" s="82" customFormat="1" ht="14.25" x14ac:dyDescent="0.2">
      <c r="A41" s="243">
        <v>5</v>
      </c>
      <c r="B41" s="246" t="s">
        <v>119</v>
      </c>
      <c r="C41" s="243" t="s">
        <v>120</v>
      </c>
      <c r="D41" s="243" t="s">
        <v>121</v>
      </c>
      <c r="E41" s="249">
        <f>H41</f>
        <v>14000</v>
      </c>
      <c r="F41" s="235">
        <f t="shared" ref="F41" si="9">I41+J41+K41</f>
        <v>14000</v>
      </c>
      <c r="G41" s="75" t="s">
        <v>7</v>
      </c>
      <c r="H41" s="81">
        <f>H42+H43+H44+H45+H47</f>
        <v>14000</v>
      </c>
      <c r="I41" s="81">
        <f t="shared" ref="I41:K41" si="10">I42+I43+I44+I45+I47</f>
        <v>14000</v>
      </c>
      <c r="J41" s="81">
        <f t="shared" si="10"/>
        <v>0</v>
      </c>
      <c r="K41" s="81">
        <f t="shared" si="10"/>
        <v>0</v>
      </c>
      <c r="L41" s="230" t="s">
        <v>106</v>
      </c>
      <c r="M41" s="238" t="s">
        <v>107</v>
      </c>
    </row>
    <row r="42" spans="1:14" s="68" customFormat="1" x14ac:dyDescent="0.25">
      <c r="A42" s="244"/>
      <c r="B42" s="247"/>
      <c r="C42" s="244"/>
      <c r="D42" s="244"/>
      <c r="E42" s="250"/>
      <c r="F42" s="236"/>
      <c r="G42" s="77" t="s">
        <v>17</v>
      </c>
      <c r="H42" s="79">
        <f>I42+J42+K42</f>
        <v>0</v>
      </c>
      <c r="I42" s="79">
        <v>0</v>
      </c>
      <c r="J42" s="79">
        <v>0</v>
      </c>
      <c r="K42" s="79">
        <v>0</v>
      </c>
      <c r="L42" s="217"/>
      <c r="M42" s="239"/>
      <c r="N42" s="84"/>
    </row>
    <row r="43" spans="1:14" s="68" customFormat="1" x14ac:dyDescent="0.25">
      <c r="A43" s="244"/>
      <c r="B43" s="247"/>
      <c r="C43" s="244"/>
      <c r="D43" s="244"/>
      <c r="E43" s="250"/>
      <c r="F43" s="236"/>
      <c r="G43" s="77" t="s">
        <v>18</v>
      </c>
      <c r="H43" s="79">
        <f t="shared" ref="H43:H47" si="11">I43+J43+K43</f>
        <v>0</v>
      </c>
      <c r="I43" s="79">
        <v>0</v>
      </c>
      <c r="J43" s="79">
        <v>0</v>
      </c>
      <c r="K43" s="79">
        <v>0</v>
      </c>
      <c r="L43" s="217"/>
      <c r="M43" s="239"/>
    </row>
    <row r="44" spans="1:14" s="68" customFormat="1" x14ac:dyDescent="0.25">
      <c r="A44" s="244"/>
      <c r="B44" s="247"/>
      <c r="C44" s="244"/>
      <c r="D44" s="244"/>
      <c r="E44" s="250"/>
      <c r="F44" s="236"/>
      <c r="G44" s="77" t="s">
        <v>19</v>
      </c>
      <c r="H44" s="79">
        <f t="shared" si="11"/>
        <v>0</v>
      </c>
      <c r="I44" s="79">
        <v>0</v>
      </c>
      <c r="J44" s="79">
        <v>0</v>
      </c>
      <c r="K44" s="79">
        <v>0</v>
      </c>
      <c r="L44" s="217"/>
      <c r="M44" s="239"/>
      <c r="N44" s="85"/>
    </row>
    <row r="45" spans="1:14" s="68" customFormat="1" ht="30" x14ac:dyDescent="0.25">
      <c r="A45" s="244"/>
      <c r="B45" s="247"/>
      <c r="C45" s="244"/>
      <c r="D45" s="244"/>
      <c r="E45" s="250"/>
      <c r="F45" s="236"/>
      <c r="G45" s="77" t="s">
        <v>108</v>
      </c>
      <c r="H45" s="79">
        <f t="shared" si="11"/>
        <v>0</v>
      </c>
      <c r="I45" s="79">
        <v>0</v>
      </c>
      <c r="J45" s="79">
        <v>0</v>
      </c>
      <c r="K45" s="79">
        <v>0</v>
      </c>
      <c r="L45" s="217"/>
      <c r="M45" s="239"/>
      <c r="N45" s="86"/>
    </row>
    <row r="46" spans="1:14" s="68" customFormat="1" x14ac:dyDescent="0.25">
      <c r="A46" s="244"/>
      <c r="B46" s="247"/>
      <c r="C46" s="244"/>
      <c r="D46" s="244"/>
      <c r="E46" s="250"/>
      <c r="F46" s="236"/>
      <c r="G46" s="77" t="s">
        <v>109</v>
      </c>
      <c r="H46" s="79">
        <f t="shared" si="11"/>
        <v>0</v>
      </c>
      <c r="I46" s="79">
        <v>0</v>
      </c>
      <c r="J46" s="79">
        <v>0</v>
      </c>
      <c r="K46" s="79">
        <v>0</v>
      </c>
      <c r="L46" s="217"/>
      <c r="M46" s="239"/>
    </row>
    <row r="47" spans="1:14" s="68" customFormat="1" x14ac:dyDescent="0.25">
      <c r="A47" s="245"/>
      <c r="B47" s="248"/>
      <c r="C47" s="245"/>
      <c r="D47" s="245"/>
      <c r="E47" s="251"/>
      <c r="F47" s="237"/>
      <c r="G47" s="77" t="s">
        <v>22</v>
      </c>
      <c r="H47" s="79">
        <f t="shared" si="11"/>
        <v>14000</v>
      </c>
      <c r="I47" s="79">
        <v>14000</v>
      </c>
      <c r="J47" s="79">
        <v>0</v>
      </c>
      <c r="K47" s="79">
        <v>0</v>
      </c>
      <c r="L47" s="218"/>
      <c r="M47" s="240"/>
    </row>
    <row r="48" spans="1:14" s="68" customFormat="1" x14ac:dyDescent="0.25">
      <c r="A48" s="243">
        <v>6</v>
      </c>
      <c r="B48" s="246" t="s">
        <v>122</v>
      </c>
      <c r="C48" s="214" t="s">
        <v>123</v>
      </c>
      <c r="D48" s="214" t="s">
        <v>124</v>
      </c>
      <c r="E48" s="249">
        <f>H48</f>
        <v>11123</v>
      </c>
      <c r="F48" s="235">
        <f t="shared" ref="F48" si="12">I48+J48+K48</f>
        <v>11123</v>
      </c>
      <c r="G48" s="75" t="s">
        <v>7</v>
      </c>
      <c r="H48" s="76">
        <f>H49+H50+H51+H52+H54</f>
        <v>11123</v>
      </c>
      <c r="I48" s="76">
        <f t="shared" ref="I48:K48" si="13">I49+I50+I51+I52+I54</f>
        <v>1123</v>
      </c>
      <c r="J48" s="76">
        <f t="shared" si="13"/>
        <v>10000</v>
      </c>
      <c r="K48" s="76">
        <f t="shared" si="13"/>
        <v>0</v>
      </c>
      <c r="L48" s="230" t="s">
        <v>106</v>
      </c>
      <c r="M48" s="238" t="s">
        <v>107</v>
      </c>
    </row>
    <row r="49" spans="1:13" s="68" customFormat="1" x14ac:dyDescent="0.25">
      <c r="A49" s="244"/>
      <c r="B49" s="247"/>
      <c r="C49" s="214"/>
      <c r="D49" s="214"/>
      <c r="E49" s="250"/>
      <c r="F49" s="236"/>
      <c r="G49" s="77" t="s">
        <v>17</v>
      </c>
      <c r="H49" s="78">
        <f>I49+J49+K49</f>
        <v>0</v>
      </c>
      <c r="I49" s="79">
        <v>0</v>
      </c>
      <c r="J49" s="79">
        <v>0</v>
      </c>
      <c r="K49" s="79">
        <v>0</v>
      </c>
      <c r="L49" s="217"/>
      <c r="M49" s="239"/>
    </row>
    <row r="50" spans="1:13" s="68" customFormat="1" x14ac:dyDescent="0.25">
      <c r="A50" s="244"/>
      <c r="B50" s="247"/>
      <c r="C50" s="214"/>
      <c r="D50" s="214"/>
      <c r="E50" s="250"/>
      <c r="F50" s="236"/>
      <c r="G50" s="77" t="s">
        <v>18</v>
      </c>
      <c r="H50" s="78">
        <f t="shared" ref="H50:H54" si="14">I50+J50+K50</f>
        <v>0</v>
      </c>
      <c r="I50" s="79">
        <v>0</v>
      </c>
      <c r="J50" s="79">
        <v>0</v>
      </c>
      <c r="K50" s="79">
        <v>0</v>
      </c>
      <c r="L50" s="217"/>
      <c r="M50" s="239"/>
    </row>
    <row r="51" spans="1:13" s="68" customFormat="1" x14ac:dyDescent="0.25">
      <c r="A51" s="244"/>
      <c r="B51" s="247"/>
      <c r="C51" s="214"/>
      <c r="D51" s="214"/>
      <c r="E51" s="250"/>
      <c r="F51" s="236"/>
      <c r="G51" s="77" t="s">
        <v>19</v>
      </c>
      <c r="H51" s="78">
        <f t="shared" si="14"/>
        <v>1123</v>
      </c>
      <c r="I51" s="79">
        <v>1123</v>
      </c>
      <c r="J51" s="79">
        <v>0</v>
      </c>
      <c r="K51" s="79">
        <v>0</v>
      </c>
      <c r="L51" s="217"/>
      <c r="M51" s="239"/>
    </row>
    <row r="52" spans="1:13" s="68" customFormat="1" ht="30" x14ac:dyDescent="0.25">
      <c r="A52" s="244"/>
      <c r="B52" s="247"/>
      <c r="C52" s="214"/>
      <c r="D52" s="214"/>
      <c r="E52" s="250"/>
      <c r="F52" s="236"/>
      <c r="G52" s="77" t="s">
        <v>108</v>
      </c>
      <c r="H52" s="78">
        <f t="shared" si="14"/>
        <v>0</v>
      </c>
      <c r="I52" s="79">
        <v>0</v>
      </c>
      <c r="J52" s="79">
        <v>0</v>
      </c>
      <c r="K52" s="79">
        <v>0</v>
      </c>
      <c r="L52" s="217"/>
      <c r="M52" s="239"/>
    </row>
    <row r="53" spans="1:13" s="68" customFormat="1" x14ac:dyDescent="0.25">
      <c r="A53" s="244"/>
      <c r="B53" s="247"/>
      <c r="C53" s="214"/>
      <c r="D53" s="214"/>
      <c r="E53" s="250"/>
      <c r="F53" s="236"/>
      <c r="G53" s="77" t="s">
        <v>109</v>
      </c>
      <c r="H53" s="78">
        <f t="shared" si="14"/>
        <v>0</v>
      </c>
      <c r="I53" s="79">
        <v>0</v>
      </c>
      <c r="J53" s="79">
        <v>0</v>
      </c>
      <c r="K53" s="79">
        <v>0</v>
      </c>
      <c r="L53" s="217"/>
      <c r="M53" s="239"/>
    </row>
    <row r="54" spans="1:13" s="68" customFormat="1" x14ac:dyDescent="0.25">
      <c r="A54" s="245"/>
      <c r="B54" s="248"/>
      <c r="C54" s="214"/>
      <c r="D54" s="214"/>
      <c r="E54" s="251"/>
      <c r="F54" s="237"/>
      <c r="G54" s="77" t="s">
        <v>22</v>
      </c>
      <c r="H54" s="78">
        <f t="shared" si="14"/>
        <v>10000</v>
      </c>
      <c r="I54" s="79">
        <v>0</v>
      </c>
      <c r="J54" s="79">
        <v>10000</v>
      </c>
      <c r="K54" s="79">
        <v>0</v>
      </c>
      <c r="L54" s="218"/>
      <c r="M54" s="240"/>
    </row>
    <row r="55" spans="1:13" s="68" customFormat="1" x14ac:dyDescent="0.25">
      <c r="A55" s="243">
        <v>7</v>
      </c>
      <c r="B55" s="246" t="s">
        <v>125</v>
      </c>
      <c r="C55" s="243" t="s">
        <v>120</v>
      </c>
      <c r="D55" s="243" t="s">
        <v>126</v>
      </c>
      <c r="E55" s="249">
        <f>H55</f>
        <v>3000</v>
      </c>
      <c r="F55" s="235">
        <f t="shared" ref="F55" si="15">I55+J55+K55</f>
        <v>3000</v>
      </c>
      <c r="G55" s="75" t="s">
        <v>7</v>
      </c>
      <c r="H55" s="81">
        <f>H56+H57+H58+H59+H61</f>
        <v>3000</v>
      </c>
      <c r="I55" s="81">
        <f t="shared" ref="I55:K55" si="16">I56+I57+I58+I59+I61</f>
        <v>3000</v>
      </c>
      <c r="J55" s="81">
        <f t="shared" si="16"/>
        <v>0</v>
      </c>
      <c r="K55" s="81">
        <f t="shared" si="16"/>
        <v>0</v>
      </c>
      <c r="L55" s="230" t="s">
        <v>106</v>
      </c>
      <c r="M55" s="238" t="s">
        <v>107</v>
      </c>
    </row>
    <row r="56" spans="1:13" s="68" customFormat="1" x14ac:dyDescent="0.25">
      <c r="A56" s="244"/>
      <c r="B56" s="247"/>
      <c r="C56" s="244"/>
      <c r="D56" s="244"/>
      <c r="E56" s="250"/>
      <c r="F56" s="236"/>
      <c r="G56" s="77" t="s">
        <v>17</v>
      </c>
      <c r="H56" s="78">
        <f>I56+J56+K56</f>
        <v>0</v>
      </c>
      <c r="I56" s="80">
        <v>0</v>
      </c>
      <c r="J56" s="80">
        <v>0</v>
      </c>
      <c r="K56" s="80">
        <v>0</v>
      </c>
      <c r="L56" s="217"/>
      <c r="M56" s="239"/>
    </row>
    <row r="57" spans="1:13" s="68" customFormat="1" x14ac:dyDescent="0.25">
      <c r="A57" s="244"/>
      <c r="B57" s="247"/>
      <c r="C57" s="244"/>
      <c r="D57" s="244"/>
      <c r="E57" s="250"/>
      <c r="F57" s="236"/>
      <c r="G57" s="77" t="s">
        <v>18</v>
      </c>
      <c r="H57" s="78">
        <f t="shared" ref="H57:H61" si="17">I57+J57+K57</f>
        <v>0</v>
      </c>
      <c r="I57" s="80">
        <v>0</v>
      </c>
      <c r="J57" s="80">
        <v>0</v>
      </c>
      <c r="K57" s="80">
        <v>0</v>
      </c>
      <c r="L57" s="217"/>
      <c r="M57" s="239"/>
    </row>
    <row r="58" spans="1:13" s="68" customFormat="1" x14ac:dyDescent="0.25">
      <c r="A58" s="244"/>
      <c r="B58" s="247"/>
      <c r="C58" s="244"/>
      <c r="D58" s="244"/>
      <c r="E58" s="250"/>
      <c r="F58" s="236"/>
      <c r="G58" s="77" t="s">
        <v>19</v>
      </c>
      <c r="H58" s="78">
        <f t="shared" si="17"/>
        <v>0</v>
      </c>
      <c r="I58" s="79">
        <v>0</v>
      </c>
      <c r="J58" s="80">
        <v>0</v>
      </c>
      <c r="K58" s="80">
        <v>0</v>
      </c>
      <c r="L58" s="217"/>
      <c r="M58" s="239"/>
    </row>
    <row r="59" spans="1:13" s="68" customFormat="1" ht="30" x14ac:dyDescent="0.25">
      <c r="A59" s="244"/>
      <c r="B59" s="247"/>
      <c r="C59" s="244"/>
      <c r="D59" s="244"/>
      <c r="E59" s="250"/>
      <c r="F59" s="236"/>
      <c r="G59" s="77" t="s">
        <v>108</v>
      </c>
      <c r="H59" s="78">
        <f t="shared" si="17"/>
        <v>0</v>
      </c>
      <c r="I59" s="80">
        <v>0</v>
      </c>
      <c r="J59" s="80">
        <v>0</v>
      </c>
      <c r="K59" s="80">
        <v>0</v>
      </c>
      <c r="L59" s="217"/>
      <c r="M59" s="239"/>
    </row>
    <row r="60" spans="1:13" s="68" customFormat="1" x14ac:dyDescent="0.25">
      <c r="A60" s="244"/>
      <c r="B60" s="247"/>
      <c r="C60" s="244"/>
      <c r="D60" s="244"/>
      <c r="E60" s="250"/>
      <c r="F60" s="236"/>
      <c r="G60" s="77" t="s">
        <v>109</v>
      </c>
      <c r="H60" s="78">
        <f t="shared" si="17"/>
        <v>0</v>
      </c>
      <c r="I60" s="80">
        <v>0</v>
      </c>
      <c r="J60" s="80">
        <v>0</v>
      </c>
      <c r="K60" s="80">
        <v>0</v>
      </c>
      <c r="L60" s="217"/>
      <c r="M60" s="239"/>
    </row>
    <row r="61" spans="1:13" s="68" customFormat="1" x14ac:dyDescent="0.25">
      <c r="A61" s="245"/>
      <c r="B61" s="248"/>
      <c r="C61" s="245"/>
      <c r="D61" s="245"/>
      <c r="E61" s="251"/>
      <c r="F61" s="237"/>
      <c r="G61" s="77" t="s">
        <v>22</v>
      </c>
      <c r="H61" s="78">
        <f t="shared" si="17"/>
        <v>3000</v>
      </c>
      <c r="I61" s="79">
        <v>3000</v>
      </c>
      <c r="J61" s="80">
        <v>0</v>
      </c>
      <c r="K61" s="79">
        <v>0</v>
      </c>
      <c r="L61" s="218"/>
      <c r="M61" s="240"/>
    </row>
    <row r="62" spans="1:13" s="68" customFormat="1" x14ac:dyDescent="0.25">
      <c r="A62" s="214">
        <v>8</v>
      </c>
      <c r="B62" s="241" t="s">
        <v>127</v>
      </c>
      <c r="C62" s="214" t="s">
        <v>128</v>
      </c>
      <c r="D62" s="214" t="s">
        <v>129</v>
      </c>
      <c r="E62" s="234">
        <v>3400</v>
      </c>
      <c r="F62" s="235">
        <f t="shared" ref="F62" si="18">I62+J62+K62</f>
        <v>3400</v>
      </c>
      <c r="G62" s="75" t="s">
        <v>7</v>
      </c>
      <c r="H62" s="76">
        <f>H63+H64+H65+H66+H68</f>
        <v>3400</v>
      </c>
      <c r="I62" s="76">
        <f t="shared" ref="I62:K62" si="19">I63+I64+I65+I66+I68</f>
        <v>3400</v>
      </c>
      <c r="J62" s="76">
        <f t="shared" si="19"/>
        <v>0</v>
      </c>
      <c r="K62" s="76">
        <f t="shared" si="19"/>
        <v>0</v>
      </c>
      <c r="L62" s="230" t="s">
        <v>106</v>
      </c>
      <c r="M62" s="242" t="s">
        <v>107</v>
      </c>
    </row>
    <row r="63" spans="1:13" s="68" customFormat="1" x14ac:dyDescent="0.25">
      <c r="A63" s="214"/>
      <c r="B63" s="241"/>
      <c r="C63" s="214"/>
      <c r="D63" s="214"/>
      <c r="E63" s="234"/>
      <c r="F63" s="236"/>
      <c r="G63" s="77" t="s">
        <v>17</v>
      </c>
      <c r="H63" s="78">
        <f>I63+J63+K63</f>
        <v>0</v>
      </c>
      <c r="I63" s="79">
        <v>0</v>
      </c>
      <c r="J63" s="80">
        <v>0</v>
      </c>
      <c r="K63" s="79">
        <v>0</v>
      </c>
      <c r="L63" s="217"/>
      <c r="M63" s="219"/>
    </row>
    <row r="64" spans="1:13" s="68" customFormat="1" x14ac:dyDescent="0.25">
      <c r="A64" s="214"/>
      <c r="B64" s="241"/>
      <c r="C64" s="214"/>
      <c r="D64" s="214"/>
      <c r="E64" s="234"/>
      <c r="F64" s="236"/>
      <c r="G64" s="77" t="s">
        <v>18</v>
      </c>
      <c r="H64" s="78">
        <f t="shared" ref="H64:H68" si="20">I64+J64+K64</f>
        <v>0</v>
      </c>
      <c r="I64" s="79">
        <v>0</v>
      </c>
      <c r="J64" s="80">
        <v>0</v>
      </c>
      <c r="K64" s="79">
        <v>0</v>
      </c>
      <c r="L64" s="217"/>
      <c r="M64" s="219"/>
    </row>
    <row r="65" spans="1:13" s="68" customFormat="1" x14ac:dyDescent="0.25">
      <c r="A65" s="214"/>
      <c r="B65" s="241"/>
      <c r="C65" s="214"/>
      <c r="D65" s="214"/>
      <c r="E65" s="234"/>
      <c r="F65" s="236"/>
      <c r="G65" s="77" t="s">
        <v>19</v>
      </c>
      <c r="H65" s="78">
        <f t="shared" si="20"/>
        <v>0</v>
      </c>
      <c r="I65" s="79">
        <v>0</v>
      </c>
      <c r="J65" s="80">
        <v>0</v>
      </c>
      <c r="K65" s="79">
        <v>0</v>
      </c>
      <c r="L65" s="217"/>
      <c r="M65" s="219"/>
    </row>
    <row r="66" spans="1:13" s="68" customFormat="1" ht="30" x14ac:dyDescent="0.25">
      <c r="A66" s="214"/>
      <c r="B66" s="241"/>
      <c r="C66" s="214"/>
      <c r="D66" s="214"/>
      <c r="E66" s="234"/>
      <c r="F66" s="236"/>
      <c r="G66" s="77" t="s">
        <v>108</v>
      </c>
      <c r="H66" s="78">
        <f t="shared" si="20"/>
        <v>0</v>
      </c>
      <c r="I66" s="79">
        <v>0</v>
      </c>
      <c r="J66" s="80">
        <v>0</v>
      </c>
      <c r="K66" s="79">
        <v>0</v>
      </c>
      <c r="L66" s="217"/>
      <c r="M66" s="219"/>
    </row>
    <row r="67" spans="1:13" s="68" customFormat="1" x14ac:dyDescent="0.25">
      <c r="A67" s="214"/>
      <c r="B67" s="241"/>
      <c r="C67" s="214"/>
      <c r="D67" s="214"/>
      <c r="E67" s="234"/>
      <c r="F67" s="236"/>
      <c r="G67" s="77" t="s">
        <v>109</v>
      </c>
      <c r="H67" s="78">
        <f t="shared" si="20"/>
        <v>0</v>
      </c>
      <c r="I67" s="79">
        <v>0</v>
      </c>
      <c r="J67" s="80">
        <v>0</v>
      </c>
      <c r="K67" s="79">
        <v>0</v>
      </c>
      <c r="L67" s="217"/>
      <c r="M67" s="219"/>
    </row>
    <row r="68" spans="1:13" s="68" customFormat="1" x14ac:dyDescent="0.25">
      <c r="A68" s="214"/>
      <c r="B68" s="241"/>
      <c r="C68" s="214"/>
      <c r="D68" s="214"/>
      <c r="E68" s="234"/>
      <c r="F68" s="237"/>
      <c r="G68" s="77" t="s">
        <v>22</v>
      </c>
      <c r="H68" s="78">
        <f t="shared" si="20"/>
        <v>3400</v>
      </c>
      <c r="I68" s="79">
        <v>3400</v>
      </c>
      <c r="J68" s="80">
        <v>0</v>
      </c>
      <c r="K68" s="79">
        <v>0</v>
      </c>
      <c r="L68" s="217"/>
      <c r="M68" s="219"/>
    </row>
    <row r="69" spans="1:13" s="68" customFormat="1" x14ac:dyDescent="0.25">
      <c r="A69" s="214">
        <v>9</v>
      </c>
      <c r="B69" s="214" t="s">
        <v>130</v>
      </c>
      <c r="C69" s="214" t="s">
        <v>131</v>
      </c>
      <c r="D69" s="214" t="s">
        <v>132</v>
      </c>
      <c r="E69" s="234">
        <v>18200</v>
      </c>
      <c r="F69" s="235">
        <f t="shared" ref="F69" si="21">I69+J69+K69</f>
        <v>18200</v>
      </c>
      <c r="G69" s="75" t="s">
        <v>7</v>
      </c>
      <c r="H69" s="76">
        <f>H70+H71+H72+H73+H75</f>
        <v>18200</v>
      </c>
      <c r="I69" s="76">
        <f t="shared" ref="I69:K69" si="22">I70+I71+I72+I73+I75</f>
        <v>3200</v>
      </c>
      <c r="J69" s="76">
        <f t="shared" si="22"/>
        <v>15000</v>
      </c>
      <c r="K69" s="76">
        <f t="shared" si="22"/>
        <v>0</v>
      </c>
      <c r="L69" s="217" t="s">
        <v>106</v>
      </c>
      <c r="M69" s="219" t="s">
        <v>107</v>
      </c>
    </row>
    <row r="70" spans="1:13" s="68" customFormat="1" x14ac:dyDescent="0.25">
      <c r="A70" s="214"/>
      <c r="B70" s="214"/>
      <c r="C70" s="214"/>
      <c r="D70" s="214"/>
      <c r="E70" s="234"/>
      <c r="F70" s="236"/>
      <c r="G70" s="77" t="s">
        <v>17</v>
      </c>
      <c r="H70" s="78">
        <f>I70+J70+K70</f>
        <v>0</v>
      </c>
      <c r="I70" s="79">
        <v>0</v>
      </c>
      <c r="J70" s="80">
        <v>0</v>
      </c>
      <c r="K70" s="79">
        <v>0</v>
      </c>
      <c r="L70" s="217"/>
      <c r="M70" s="219"/>
    </row>
    <row r="71" spans="1:13" s="68" customFormat="1" x14ac:dyDescent="0.25">
      <c r="A71" s="214"/>
      <c r="B71" s="214"/>
      <c r="C71" s="214"/>
      <c r="D71" s="214"/>
      <c r="E71" s="234"/>
      <c r="F71" s="236"/>
      <c r="G71" s="77" t="s">
        <v>18</v>
      </c>
      <c r="H71" s="78">
        <f t="shared" ref="H71:H75" si="23">I71+J71+K71</f>
        <v>0</v>
      </c>
      <c r="I71" s="79">
        <v>0</v>
      </c>
      <c r="J71" s="80">
        <v>0</v>
      </c>
      <c r="K71" s="79">
        <v>0</v>
      </c>
      <c r="L71" s="217"/>
      <c r="M71" s="219"/>
    </row>
    <row r="72" spans="1:13" s="68" customFormat="1" x14ac:dyDescent="0.25">
      <c r="A72" s="214"/>
      <c r="B72" s="214"/>
      <c r="C72" s="214"/>
      <c r="D72" s="214"/>
      <c r="E72" s="234"/>
      <c r="F72" s="236"/>
      <c r="G72" s="77" t="s">
        <v>19</v>
      </c>
      <c r="H72" s="78">
        <f t="shared" si="23"/>
        <v>0</v>
      </c>
      <c r="I72" s="79">
        <v>0</v>
      </c>
      <c r="J72" s="80">
        <v>0</v>
      </c>
      <c r="K72" s="79">
        <v>0</v>
      </c>
      <c r="L72" s="217"/>
      <c r="M72" s="219"/>
    </row>
    <row r="73" spans="1:13" s="68" customFormat="1" ht="30" x14ac:dyDescent="0.25">
      <c r="A73" s="214"/>
      <c r="B73" s="214"/>
      <c r="C73" s="214"/>
      <c r="D73" s="214"/>
      <c r="E73" s="234"/>
      <c r="F73" s="236"/>
      <c r="G73" s="77" t="s">
        <v>108</v>
      </c>
      <c r="H73" s="78">
        <f t="shared" si="23"/>
        <v>0</v>
      </c>
      <c r="I73" s="79">
        <v>0</v>
      </c>
      <c r="J73" s="80">
        <v>0</v>
      </c>
      <c r="K73" s="79">
        <v>0</v>
      </c>
      <c r="L73" s="217"/>
      <c r="M73" s="219"/>
    </row>
    <row r="74" spans="1:13" s="68" customFormat="1" x14ac:dyDescent="0.25">
      <c r="A74" s="214"/>
      <c r="B74" s="214"/>
      <c r="C74" s="214"/>
      <c r="D74" s="214"/>
      <c r="E74" s="234"/>
      <c r="F74" s="236"/>
      <c r="G74" s="77" t="s">
        <v>109</v>
      </c>
      <c r="H74" s="78">
        <f t="shared" si="23"/>
        <v>0</v>
      </c>
      <c r="I74" s="79">
        <v>0</v>
      </c>
      <c r="J74" s="80">
        <v>0</v>
      </c>
      <c r="K74" s="79">
        <v>0</v>
      </c>
      <c r="L74" s="217"/>
      <c r="M74" s="219"/>
    </row>
    <row r="75" spans="1:13" s="68" customFormat="1" x14ac:dyDescent="0.25">
      <c r="A75" s="214"/>
      <c r="B75" s="214"/>
      <c r="C75" s="214"/>
      <c r="D75" s="214"/>
      <c r="E75" s="234"/>
      <c r="F75" s="237"/>
      <c r="G75" s="77" t="s">
        <v>22</v>
      </c>
      <c r="H75" s="78">
        <f t="shared" si="23"/>
        <v>18200</v>
      </c>
      <c r="I75" s="79">
        <v>3200</v>
      </c>
      <c r="J75" s="80">
        <v>15000</v>
      </c>
      <c r="K75" s="79">
        <v>0</v>
      </c>
      <c r="L75" s="218"/>
      <c r="M75" s="220"/>
    </row>
    <row r="76" spans="1:13" s="68" customFormat="1" x14ac:dyDescent="0.25">
      <c r="A76" s="214">
        <v>10</v>
      </c>
      <c r="B76" s="214" t="s">
        <v>133</v>
      </c>
      <c r="C76" s="214" t="s">
        <v>128</v>
      </c>
      <c r="D76" s="214" t="s">
        <v>134</v>
      </c>
      <c r="E76" s="234">
        <v>106000</v>
      </c>
      <c r="F76" s="235">
        <f t="shared" ref="F76" si="24">I76+J76+K76</f>
        <v>106000</v>
      </c>
      <c r="G76" s="75" t="s">
        <v>7</v>
      </c>
      <c r="H76" s="76">
        <f>H77+H78+H79+H80+H82</f>
        <v>106000</v>
      </c>
      <c r="I76" s="76">
        <f t="shared" ref="I76:K76" si="25">I77+I78+I79+I80+I82</f>
        <v>0</v>
      </c>
      <c r="J76" s="76">
        <f t="shared" si="25"/>
        <v>106000</v>
      </c>
      <c r="K76" s="76">
        <f t="shared" si="25"/>
        <v>0</v>
      </c>
      <c r="L76" s="217" t="s">
        <v>106</v>
      </c>
      <c r="M76" s="219" t="s">
        <v>107</v>
      </c>
    </row>
    <row r="77" spans="1:13" s="68" customFormat="1" x14ac:dyDescent="0.25">
      <c r="A77" s="214"/>
      <c r="B77" s="214"/>
      <c r="C77" s="214"/>
      <c r="D77" s="214"/>
      <c r="E77" s="234"/>
      <c r="F77" s="236"/>
      <c r="G77" s="77" t="s">
        <v>17</v>
      </c>
      <c r="H77" s="78">
        <f>I77+J77+K77</f>
        <v>0</v>
      </c>
      <c r="I77" s="79">
        <v>0</v>
      </c>
      <c r="J77" s="80">
        <v>0</v>
      </c>
      <c r="K77" s="79">
        <v>0</v>
      </c>
      <c r="L77" s="217"/>
      <c r="M77" s="219"/>
    </row>
    <row r="78" spans="1:13" s="68" customFormat="1" x14ac:dyDescent="0.25">
      <c r="A78" s="214"/>
      <c r="B78" s="214"/>
      <c r="C78" s="214"/>
      <c r="D78" s="214"/>
      <c r="E78" s="234"/>
      <c r="F78" s="236"/>
      <c r="G78" s="77" t="s">
        <v>18</v>
      </c>
      <c r="H78" s="78">
        <f t="shared" ref="H78:H82" si="26">I78+J78+K78</f>
        <v>0</v>
      </c>
      <c r="I78" s="79">
        <v>0</v>
      </c>
      <c r="J78" s="80">
        <v>0</v>
      </c>
      <c r="K78" s="79">
        <v>0</v>
      </c>
      <c r="L78" s="217"/>
      <c r="M78" s="219"/>
    </row>
    <row r="79" spans="1:13" s="68" customFormat="1" x14ac:dyDescent="0.25">
      <c r="A79" s="214"/>
      <c r="B79" s="214"/>
      <c r="C79" s="214"/>
      <c r="D79" s="214"/>
      <c r="E79" s="234"/>
      <c r="F79" s="236"/>
      <c r="G79" s="77" t="s">
        <v>19</v>
      </c>
      <c r="H79" s="78">
        <f t="shared" si="26"/>
        <v>0</v>
      </c>
      <c r="I79" s="79">
        <v>0</v>
      </c>
      <c r="J79" s="80">
        <v>0</v>
      </c>
      <c r="K79" s="79">
        <v>0</v>
      </c>
      <c r="L79" s="217"/>
      <c r="M79" s="219"/>
    </row>
    <row r="80" spans="1:13" s="68" customFormat="1" ht="30" x14ac:dyDescent="0.25">
      <c r="A80" s="214"/>
      <c r="B80" s="214"/>
      <c r="C80" s="214"/>
      <c r="D80" s="214"/>
      <c r="E80" s="234"/>
      <c r="F80" s="236"/>
      <c r="G80" s="77" t="s">
        <v>108</v>
      </c>
      <c r="H80" s="78">
        <f t="shared" si="26"/>
        <v>0</v>
      </c>
      <c r="I80" s="79">
        <v>0</v>
      </c>
      <c r="J80" s="80">
        <v>0</v>
      </c>
      <c r="K80" s="79">
        <v>0</v>
      </c>
      <c r="L80" s="217"/>
      <c r="M80" s="219"/>
    </row>
    <row r="81" spans="1:13" s="68" customFormat="1" x14ac:dyDescent="0.25">
      <c r="A81" s="214"/>
      <c r="B81" s="214"/>
      <c r="C81" s="214"/>
      <c r="D81" s="214"/>
      <c r="E81" s="234"/>
      <c r="F81" s="236"/>
      <c r="G81" s="77" t="s">
        <v>109</v>
      </c>
      <c r="H81" s="78">
        <f t="shared" si="26"/>
        <v>0</v>
      </c>
      <c r="I81" s="79">
        <v>0</v>
      </c>
      <c r="J81" s="80">
        <v>0</v>
      </c>
      <c r="K81" s="79">
        <v>0</v>
      </c>
      <c r="L81" s="217"/>
      <c r="M81" s="219"/>
    </row>
    <row r="82" spans="1:13" s="68" customFormat="1" x14ac:dyDescent="0.25">
      <c r="A82" s="214"/>
      <c r="B82" s="214"/>
      <c r="C82" s="214"/>
      <c r="D82" s="214"/>
      <c r="E82" s="234"/>
      <c r="F82" s="237"/>
      <c r="G82" s="77" t="s">
        <v>22</v>
      </c>
      <c r="H82" s="78">
        <f t="shared" si="26"/>
        <v>106000</v>
      </c>
      <c r="I82" s="79">
        <v>0</v>
      </c>
      <c r="J82" s="80">
        <v>106000</v>
      </c>
      <c r="K82" s="79">
        <v>0</v>
      </c>
      <c r="L82" s="218"/>
      <c r="M82" s="220"/>
    </row>
    <row r="83" spans="1:13" s="68" customFormat="1" x14ac:dyDescent="0.25">
      <c r="A83" s="214">
        <v>11</v>
      </c>
      <c r="B83" s="214" t="s">
        <v>135</v>
      </c>
      <c r="C83" s="214" t="s">
        <v>131</v>
      </c>
      <c r="D83" s="214" t="s">
        <v>136</v>
      </c>
      <c r="E83" s="234">
        <v>45000</v>
      </c>
      <c r="F83" s="235">
        <f t="shared" ref="F83" si="27">I83+J83+K83</f>
        <v>45000</v>
      </c>
      <c r="G83" s="75" t="s">
        <v>7</v>
      </c>
      <c r="H83" s="76">
        <f>H84+H85+H86+H87+H89</f>
        <v>45000</v>
      </c>
      <c r="I83" s="76">
        <f t="shared" ref="I83:K83" si="28">I84+I85+I86+I87+I89</f>
        <v>0</v>
      </c>
      <c r="J83" s="76">
        <f t="shared" si="28"/>
        <v>45000</v>
      </c>
      <c r="K83" s="76">
        <f t="shared" si="28"/>
        <v>0</v>
      </c>
      <c r="L83" s="217" t="s">
        <v>106</v>
      </c>
      <c r="M83" s="219" t="s">
        <v>107</v>
      </c>
    </row>
    <row r="84" spans="1:13" s="68" customFormat="1" x14ac:dyDescent="0.25">
      <c r="A84" s="214"/>
      <c r="B84" s="214"/>
      <c r="C84" s="214"/>
      <c r="D84" s="214"/>
      <c r="E84" s="234"/>
      <c r="F84" s="236"/>
      <c r="G84" s="77" t="s">
        <v>17</v>
      </c>
      <c r="H84" s="78">
        <f>I84+J84+K84</f>
        <v>0</v>
      </c>
      <c r="I84" s="79">
        <v>0</v>
      </c>
      <c r="J84" s="80">
        <v>0</v>
      </c>
      <c r="K84" s="79">
        <v>0</v>
      </c>
      <c r="L84" s="217"/>
      <c r="M84" s="219"/>
    </row>
    <row r="85" spans="1:13" s="68" customFormat="1" x14ac:dyDescent="0.25">
      <c r="A85" s="214"/>
      <c r="B85" s="214"/>
      <c r="C85" s="214"/>
      <c r="D85" s="214"/>
      <c r="E85" s="234"/>
      <c r="F85" s="236"/>
      <c r="G85" s="77" t="s">
        <v>18</v>
      </c>
      <c r="H85" s="78">
        <f t="shared" ref="H85:H89" si="29">I85+J85+K85</f>
        <v>0</v>
      </c>
      <c r="I85" s="79">
        <v>0</v>
      </c>
      <c r="J85" s="80">
        <v>0</v>
      </c>
      <c r="K85" s="79">
        <v>0</v>
      </c>
      <c r="L85" s="217"/>
      <c r="M85" s="219"/>
    </row>
    <row r="86" spans="1:13" s="68" customFormat="1" x14ac:dyDescent="0.25">
      <c r="A86" s="214"/>
      <c r="B86" s="214"/>
      <c r="C86" s="214"/>
      <c r="D86" s="214"/>
      <c r="E86" s="234"/>
      <c r="F86" s="236"/>
      <c r="G86" s="77" t="s">
        <v>19</v>
      </c>
      <c r="H86" s="78">
        <f t="shared" si="29"/>
        <v>0</v>
      </c>
      <c r="I86" s="79">
        <v>0</v>
      </c>
      <c r="J86" s="80">
        <v>0</v>
      </c>
      <c r="K86" s="79">
        <v>0</v>
      </c>
      <c r="L86" s="217"/>
      <c r="M86" s="219"/>
    </row>
    <row r="87" spans="1:13" s="68" customFormat="1" ht="30" x14ac:dyDescent="0.25">
      <c r="A87" s="214"/>
      <c r="B87" s="214"/>
      <c r="C87" s="214"/>
      <c r="D87" s="214"/>
      <c r="E87" s="234"/>
      <c r="F87" s="236"/>
      <c r="G87" s="77" t="s">
        <v>108</v>
      </c>
      <c r="H87" s="78">
        <f t="shared" si="29"/>
        <v>0</v>
      </c>
      <c r="I87" s="79">
        <v>0</v>
      </c>
      <c r="J87" s="80">
        <v>0</v>
      </c>
      <c r="K87" s="79">
        <v>0</v>
      </c>
      <c r="L87" s="217"/>
      <c r="M87" s="219"/>
    </row>
    <row r="88" spans="1:13" s="68" customFormat="1" x14ac:dyDescent="0.25">
      <c r="A88" s="214"/>
      <c r="B88" s="214"/>
      <c r="C88" s="214"/>
      <c r="D88" s="214"/>
      <c r="E88" s="234"/>
      <c r="F88" s="236"/>
      <c r="G88" s="77" t="s">
        <v>109</v>
      </c>
      <c r="H88" s="78">
        <f t="shared" si="29"/>
        <v>0</v>
      </c>
      <c r="I88" s="79">
        <v>0</v>
      </c>
      <c r="J88" s="80">
        <v>0</v>
      </c>
      <c r="K88" s="79">
        <v>0</v>
      </c>
      <c r="L88" s="217"/>
      <c r="M88" s="219"/>
    </row>
    <row r="89" spans="1:13" s="68" customFormat="1" x14ac:dyDescent="0.25">
      <c r="A89" s="214"/>
      <c r="B89" s="214"/>
      <c r="C89" s="214"/>
      <c r="D89" s="214"/>
      <c r="E89" s="234"/>
      <c r="F89" s="237"/>
      <c r="G89" s="77" t="s">
        <v>22</v>
      </c>
      <c r="H89" s="78">
        <f t="shared" si="29"/>
        <v>45000</v>
      </c>
      <c r="I89" s="79">
        <v>0</v>
      </c>
      <c r="J89" s="80">
        <v>45000</v>
      </c>
      <c r="K89" s="79">
        <v>0</v>
      </c>
      <c r="L89" s="218"/>
      <c r="M89" s="220"/>
    </row>
    <row r="90" spans="1:13" s="68" customFormat="1" x14ac:dyDescent="0.25">
      <c r="A90" s="214">
        <v>12</v>
      </c>
      <c r="B90" s="214" t="s">
        <v>137</v>
      </c>
      <c r="C90" s="214" t="s">
        <v>131</v>
      </c>
      <c r="D90" s="214" t="s">
        <v>138</v>
      </c>
      <c r="E90" s="234">
        <v>29200</v>
      </c>
      <c r="F90" s="235">
        <f t="shared" ref="F90" si="30">I90+J90+K90</f>
        <v>29200</v>
      </c>
      <c r="G90" s="75" t="s">
        <v>7</v>
      </c>
      <c r="H90" s="76">
        <f>H91+H92+H93+H94+H96</f>
        <v>29200</v>
      </c>
      <c r="I90" s="76">
        <f t="shared" ref="I90:K90" si="31">I91+I92+I93+I94+I96</f>
        <v>0</v>
      </c>
      <c r="J90" s="76">
        <f t="shared" si="31"/>
        <v>0</v>
      </c>
      <c r="K90" s="76">
        <f t="shared" si="31"/>
        <v>29200</v>
      </c>
      <c r="L90" s="217" t="s">
        <v>106</v>
      </c>
      <c r="M90" s="219" t="s">
        <v>107</v>
      </c>
    </row>
    <row r="91" spans="1:13" s="68" customFormat="1" x14ac:dyDescent="0.25">
      <c r="A91" s="214"/>
      <c r="B91" s="214"/>
      <c r="C91" s="214"/>
      <c r="D91" s="214"/>
      <c r="E91" s="234"/>
      <c r="F91" s="236"/>
      <c r="G91" s="77" t="s">
        <v>17</v>
      </c>
      <c r="H91" s="78">
        <f>I91+J91+K91</f>
        <v>0</v>
      </c>
      <c r="I91" s="79">
        <v>0</v>
      </c>
      <c r="J91" s="80">
        <v>0</v>
      </c>
      <c r="K91" s="79">
        <v>0</v>
      </c>
      <c r="L91" s="217"/>
      <c r="M91" s="219"/>
    </row>
    <row r="92" spans="1:13" s="68" customFormat="1" x14ac:dyDescent="0.25">
      <c r="A92" s="214"/>
      <c r="B92" s="214"/>
      <c r="C92" s="214"/>
      <c r="D92" s="214"/>
      <c r="E92" s="234"/>
      <c r="F92" s="236"/>
      <c r="G92" s="77" t="s">
        <v>18</v>
      </c>
      <c r="H92" s="78">
        <f t="shared" ref="H92:H96" si="32">I92+J92+K92</f>
        <v>0</v>
      </c>
      <c r="I92" s="79">
        <v>0</v>
      </c>
      <c r="J92" s="80">
        <v>0</v>
      </c>
      <c r="K92" s="79">
        <v>0</v>
      </c>
      <c r="L92" s="217"/>
      <c r="M92" s="219"/>
    </row>
    <row r="93" spans="1:13" s="68" customFormat="1" x14ac:dyDescent="0.25">
      <c r="A93" s="214"/>
      <c r="B93" s="214"/>
      <c r="C93" s="214"/>
      <c r="D93" s="214"/>
      <c r="E93" s="234"/>
      <c r="F93" s="236"/>
      <c r="G93" s="77" t="s">
        <v>19</v>
      </c>
      <c r="H93" s="78">
        <f t="shared" si="32"/>
        <v>0</v>
      </c>
      <c r="I93" s="79">
        <v>0</v>
      </c>
      <c r="J93" s="80">
        <v>0</v>
      </c>
      <c r="K93" s="79">
        <v>0</v>
      </c>
      <c r="L93" s="217"/>
      <c r="M93" s="219"/>
    </row>
    <row r="94" spans="1:13" s="68" customFormat="1" ht="30" x14ac:dyDescent="0.25">
      <c r="A94" s="214"/>
      <c r="B94" s="214"/>
      <c r="C94" s="214"/>
      <c r="D94" s="214"/>
      <c r="E94" s="234"/>
      <c r="F94" s="236"/>
      <c r="G94" s="77" t="s">
        <v>108</v>
      </c>
      <c r="H94" s="78">
        <f t="shared" si="32"/>
        <v>0</v>
      </c>
      <c r="I94" s="79">
        <v>0</v>
      </c>
      <c r="J94" s="80">
        <v>0</v>
      </c>
      <c r="K94" s="79">
        <v>0</v>
      </c>
      <c r="L94" s="217"/>
      <c r="M94" s="219"/>
    </row>
    <row r="95" spans="1:13" s="68" customFormat="1" x14ac:dyDescent="0.25">
      <c r="A95" s="214"/>
      <c r="B95" s="214"/>
      <c r="C95" s="214"/>
      <c r="D95" s="214"/>
      <c r="E95" s="234"/>
      <c r="F95" s="236"/>
      <c r="G95" s="77" t="s">
        <v>109</v>
      </c>
      <c r="H95" s="78">
        <f t="shared" si="32"/>
        <v>0</v>
      </c>
      <c r="I95" s="79">
        <v>0</v>
      </c>
      <c r="J95" s="80">
        <v>0</v>
      </c>
      <c r="K95" s="79">
        <v>0</v>
      </c>
      <c r="L95" s="217"/>
      <c r="M95" s="219"/>
    </row>
    <row r="96" spans="1:13" s="68" customFormat="1" x14ac:dyDescent="0.25">
      <c r="A96" s="214"/>
      <c r="B96" s="214"/>
      <c r="C96" s="214"/>
      <c r="D96" s="214"/>
      <c r="E96" s="234"/>
      <c r="F96" s="237"/>
      <c r="G96" s="77" t="s">
        <v>22</v>
      </c>
      <c r="H96" s="78">
        <f t="shared" si="32"/>
        <v>29200</v>
      </c>
      <c r="I96" s="79">
        <v>0</v>
      </c>
      <c r="J96" s="80">
        <v>0</v>
      </c>
      <c r="K96" s="79">
        <v>29200</v>
      </c>
      <c r="L96" s="218"/>
      <c r="M96" s="220"/>
    </row>
    <row r="97" spans="1:13" s="68" customFormat="1" x14ac:dyDescent="0.25">
      <c r="A97" s="214">
        <v>13</v>
      </c>
      <c r="B97" s="214" t="s">
        <v>139</v>
      </c>
      <c r="C97" s="214" t="s">
        <v>140</v>
      </c>
      <c r="D97" s="214" t="s">
        <v>141</v>
      </c>
      <c r="E97" s="234">
        <v>40000</v>
      </c>
      <c r="F97" s="235">
        <f t="shared" ref="F97" si="33">I97+J97+K97</f>
        <v>40000</v>
      </c>
      <c r="G97" s="75" t="s">
        <v>7</v>
      </c>
      <c r="H97" s="76">
        <f>H98+H99+H100+H101+H103</f>
        <v>40000</v>
      </c>
      <c r="I97" s="76">
        <f t="shared" ref="I97:K97" si="34">I98+I99+I100+I101+I103</f>
        <v>5000</v>
      </c>
      <c r="J97" s="76">
        <f t="shared" si="34"/>
        <v>0</v>
      </c>
      <c r="K97" s="76">
        <f t="shared" si="34"/>
        <v>35000</v>
      </c>
      <c r="L97" s="217" t="s">
        <v>106</v>
      </c>
      <c r="M97" s="219" t="s">
        <v>107</v>
      </c>
    </row>
    <row r="98" spans="1:13" s="68" customFormat="1" x14ac:dyDescent="0.25">
      <c r="A98" s="214"/>
      <c r="B98" s="214"/>
      <c r="C98" s="214"/>
      <c r="D98" s="214"/>
      <c r="E98" s="234"/>
      <c r="F98" s="236"/>
      <c r="G98" s="77" t="s">
        <v>17</v>
      </c>
      <c r="H98" s="78">
        <f>I98+J98+K98</f>
        <v>0</v>
      </c>
      <c r="I98" s="79">
        <v>0</v>
      </c>
      <c r="J98" s="80">
        <v>0</v>
      </c>
      <c r="K98" s="79">
        <v>0</v>
      </c>
      <c r="L98" s="217"/>
      <c r="M98" s="219"/>
    </row>
    <row r="99" spans="1:13" s="68" customFormat="1" x14ac:dyDescent="0.25">
      <c r="A99" s="214"/>
      <c r="B99" s="214"/>
      <c r="C99" s="214"/>
      <c r="D99" s="214"/>
      <c r="E99" s="234"/>
      <c r="F99" s="236"/>
      <c r="G99" s="77" t="s">
        <v>18</v>
      </c>
      <c r="H99" s="78">
        <f t="shared" ref="H99:H103" si="35">I99+J99+K99</f>
        <v>0</v>
      </c>
      <c r="I99" s="79">
        <v>0</v>
      </c>
      <c r="J99" s="80">
        <v>0</v>
      </c>
      <c r="K99" s="79">
        <v>0</v>
      </c>
      <c r="L99" s="217"/>
      <c r="M99" s="219"/>
    </row>
    <row r="100" spans="1:13" s="68" customFormat="1" x14ac:dyDescent="0.25">
      <c r="A100" s="214"/>
      <c r="B100" s="214"/>
      <c r="C100" s="214"/>
      <c r="D100" s="214"/>
      <c r="E100" s="234"/>
      <c r="F100" s="236"/>
      <c r="G100" s="77" t="s">
        <v>19</v>
      </c>
      <c r="H100" s="78">
        <f t="shared" si="35"/>
        <v>0</v>
      </c>
      <c r="I100" s="79">
        <v>0</v>
      </c>
      <c r="J100" s="80">
        <v>0</v>
      </c>
      <c r="K100" s="79">
        <v>0</v>
      </c>
      <c r="L100" s="217"/>
      <c r="M100" s="219"/>
    </row>
    <row r="101" spans="1:13" s="68" customFormat="1" ht="30" x14ac:dyDescent="0.25">
      <c r="A101" s="214"/>
      <c r="B101" s="214"/>
      <c r="C101" s="214"/>
      <c r="D101" s="214"/>
      <c r="E101" s="234"/>
      <c r="F101" s="236"/>
      <c r="G101" s="77" t="s">
        <v>108</v>
      </c>
      <c r="H101" s="78">
        <f t="shared" si="35"/>
        <v>0</v>
      </c>
      <c r="I101" s="79">
        <v>0</v>
      </c>
      <c r="J101" s="80">
        <v>0</v>
      </c>
      <c r="K101" s="79">
        <v>0</v>
      </c>
      <c r="L101" s="217"/>
      <c r="M101" s="219"/>
    </row>
    <row r="102" spans="1:13" s="68" customFormat="1" x14ac:dyDescent="0.25">
      <c r="A102" s="214"/>
      <c r="B102" s="214"/>
      <c r="C102" s="214"/>
      <c r="D102" s="214"/>
      <c r="E102" s="234"/>
      <c r="F102" s="236"/>
      <c r="G102" s="77" t="s">
        <v>109</v>
      </c>
      <c r="H102" s="78">
        <f t="shared" si="35"/>
        <v>0</v>
      </c>
      <c r="I102" s="79">
        <v>0</v>
      </c>
      <c r="J102" s="80">
        <v>0</v>
      </c>
      <c r="K102" s="79">
        <v>0</v>
      </c>
      <c r="L102" s="217"/>
      <c r="M102" s="219"/>
    </row>
    <row r="103" spans="1:13" s="68" customFormat="1" x14ac:dyDescent="0.25">
      <c r="A103" s="214"/>
      <c r="B103" s="214"/>
      <c r="C103" s="214"/>
      <c r="D103" s="214"/>
      <c r="E103" s="234"/>
      <c r="F103" s="237"/>
      <c r="G103" s="77" t="s">
        <v>22</v>
      </c>
      <c r="H103" s="78">
        <f t="shared" si="35"/>
        <v>40000</v>
      </c>
      <c r="I103" s="79">
        <v>5000</v>
      </c>
      <c r="J103" s="80">
        <v>0</v>
      </c>
      <c r="K103" s="79">
        <v>35000</v>
      </c>
      <c r="L103" s="218"/>
      <c r="M103" s="220"/>
    </row>
    <row r="104" spans="1:13" s="68" customFormat="1" x14ac:dyDescent="0.25">
      <c r="A104" s="214">
        <v>14</v>
      </c>
      <c r="B104" s="214" t="s">
        <v>142</v>
      </c>
      <c r="C104" s="214" t="s">
        <v>143</v>
      </c>
      <c r="D104" s="214" t="s">
        <v>141</v>
      </c>
      <c r="E104" s="234">
        <v>10000</v>
      </c>
      <c r="F104" s="235">
        <f t="shared" ref="F104" si="36">I104+J104+K104</f>
        <v>10000</v>
      </c>
      <c r="G104" s="75" t="s">
        <v>7</v>
      </c>
      <c r="H104" s="76">
        <f>H105+H106+H107+H108+H110</f>
        <v>10000</v>
      </c>
      <c r="I104" s="76">
        <f t="shared" ref="I104:K104" si="37">I105+I106+I107+I108+I110</f>
        <v>2000</v>
      </c>
      <c r="J104" s="76">
        <f t="shared" si="37"/>
        <v>8000</v>
      </c>
      <c r="K104" s="76">
        <f t="shared" si="37"/>
        <v>0</v>
      </c>
      <c r="L104" s="217" t="s">
        <v>106</v>
      </c>
      <c r="M104" s="219" t="s">
        <v>107</v>
      </c>
    </row>
    <row r="105" spans="1:13" s="68" customFormat="1" x14ac:dyDescent="0.25">
      <c r="A105" s="214"/>
      <c r="B105" s="214"/>
      <c r="C105" s="214"/>
      <c r="D105" s="214"/>
      <c r="E105" s="234"/>
      <c r="F105" s="236"/>
      <c r="G105" s="77" t="s">
        <v>17</v>
      </c>
      <c r="H105" s="78">
        <f>I105+J105+K105</f>
        <v>0</v>
      </c>
      <c r="I105" s="79">
        <v>0</v>
      </c>
      <c r="J105" s="80">
        <v>0</v>
      </c>
      <c r="K105" s="79">
        <v>0</v>
      </c>
      <c r="L105" s="217"/>
      <c r="M105" s="219"/>
    </row>
    <row r="106" spans="1:13" s="68" customFormat="1" x14ac:dyDescent="0.25">
      <c r="A106" s="214"/>
      <c r="B106" s="214"/>
      <c r="C106" s="214"/>
      <c r="D106" s="214"/>
      <c r="E106" s="234"/>
      <c r="F106" s="236"/>
      <c r="G106" s="77" t="s">
        <v>18</v>
      </c>
      <c r="H106" s="78">
        <f t="shared" ref="H106:H110" si="38">I106+J106+K106</f>
        <v>0</v>
      </c>
      <c r="I106" s="79">
        <v>0</v>
      </c>
      <c r="J106" s="80">
        <v>0</v>
      </c>
      <c r="K106" s="79">
        <v>0</v>
      </c>
      <c r="L106" s="217"/>
      <c r="M106" s="219"/>
    </row>
    <row r="107" spans="1:13" s="68" customFormat="1" x14ac:dyDescent="0.25">
      <c r="A107" s="214"/>
      <c r="B107" s="214"/>
      <c r="C107" s="214"/>
      <c r="D107" s="214"/>
      <c r="E107" s="234"/>
      <c r="F107" s="236"/>
      <c r="G107" s="77" t="s">
        <v>19</v>
      </c>
      <c r="H107" s="78">
        <f t="shared" si="38"/>
        <v>0</v>
      </c>
      <c r="I107" s="79">
        <v>0</v>
      </c>
      <c r="J107" s="80">
        <v>0</v>
      </c>
      <c r="K107" s="79">
        <v>0</v>
      </c>
      <c r="L107" s="217"/>
      <c r="M107" s="219"/>
    </row>
    <row r="108" spans="1:13" s="68" customFormat="1" ht="30" x14ac:dyDescent="0.25">
      <c r="A108" s="214"/>
      <c r="B108" s="214"/>
      <c r="C108" s="214"/>
      <c r="D108" s="214"/>
      <c r="E108" s="234"/>
      <c r="F108" s="236"/>
      <c r="G108" s="77" t="s">
        <v>108</v>
      </c>
      <c r="H108" s="78">
        <f t="shared" si="38"/>
        <v>0</v>
      </c>
      <c r="I108" s="79">
        <v>0</v>
      </c>
      <c r="J108" s="80">
        <v>0</v>
      </c>
      <c r="K108" s="79">
        <v>0</v>
      </c>
      <c r="L108" s="217"/>
      <c r="M108" s="219"/>
    </row>
    <row r="109" spans="1:13" s="68" customFormat="1" x14ac:dyDescent="0.25">
      <c r="A109" s="214"/>
      <c r="B109" s="214"/>
      <c r="C109" s="214"/>
      <c r="D109" s="214"/>
      <c r="E109" s="234"/>
      <c r="F109" s="236"/>
      <c r="G109" s="77" t="s">
        <v>109</v>
      </c>
      <c r="H109" s="78">
        <f t="shared" si="38"/>
        <v>0</v>
      </c>
      <c r="I109" s="79">
        <v>0</v>
      </c>
      <c r="J109" s="80">
        <v>0</v>
      </c>
      <c r="K109" s="79">
        <v>0</v>
      </c>
      <c r="L109" s="217"/>
      <c r="M109" s="219"/>
    </row>
    <row r="110" spans="1:13" s="68" customFormat="1" x14ac:dyDescent="0.25">
      <c r="A110" s="214"/>
      <c r="B110" s="214"/>
      <c r="C110" s="214"/>
      <c r="D110" s="214"/>
      <c r="E110" s="234"/>
      <c r="F110" s="237"/>
      <c r="G110" s="77" t="s">
        <v>22</v>
      </c>
      <c r="H110" s="78">
        <f t="shared" si="38"/>
        <v>10000</v>
      </c>
      <c r="I110" s="79">
        <v>2000</v>
      </c>
      <c r="J110" s="80">
        <v>8000</v>
      </c>
      <c r="K110" s="79">
        <v>0</v>
      </c>
      <c r="L110" s="218"/>
      <c r="M110" s="220"/>
    </row>
    <row r="111" spans="1:13" s="68" customFormat="1" x14ac:dyDescent="0.25">
      <c r="A111" s="214">
        <v>15</v>
      </c>
      <c r="B111" s="214" t="s">
        <v>144</v>
      </c>
      <c r="C111" s="214" t="s">
        <v>128</v>
      </c>
      <c r="D111" s="214" t="s">
        <v>145</v>
      </c>
      <c r="E111" s="234">
        <v>55000</v>
      </c>
      <c r="F111" s="235">
        <f>I111+J111+K111</f>
        <v>55000</v>
      </c>
      <c r="G111" s="75" t="s">
        <v>7</v>
      </c>
      <c r="H111" s="76">
        <f>H112+H113+H114+H115+H117</f>
        <v>55000</v>
      </c>
      <c r="I111" s="76">
        <f t="shared" ref="I111:K111" si="39">I112+I113+I114+I115+I117</f>
        <v>0</v>
      </c>
      <c r="J111" s="76">
        <f t="shared" si="39"/>
        <v>5000</v>
      </c>
      <c r="K111" s="76">
        <f t="shared" si="39"/>
        <v>50000</v>
      </c>
      <c r="L111" s="217" t="s">
        <v>106</v>
      </c>
      <c r="M111" s="219" t="s">
        <v>107</v>
      </c>
    </row>
    <row r="112" spans="1:13" s="68" customFormat="1" x14ac:dyDescent="0.25">
      <c r="A112" s="214"/>
      <c r="B112" s="214"/>
      <c r="C112" s="214"/>
      <c r="D112" s="214"/>
      <c r="E112" s="234"/>
      <c r="F112" s="236"/>
      <c r="G112" s="77" t="s">
        <v>17</v>
      </c>
      <c r="H112" s="78">
        <f>I112+J112+K112</f>
        <v>0</v>
      </c>
      <c r="I112" s="79">
        <v>0</v>
      </c>
      <c r="J112" s="80">
        <v>0</v>
      </c>
      <c r="K112" s="79">
        <v>0</v>
      </c>
      <c r="L112" s="217"/>
      <c r="M112" s="219"/>
    </row>
    <row r="113" spans="1:16" s="68" customFormat="1" x14ac:dyDescent="0.25">
      <c r="A113" s="214"/>
      <c r="B113" s="214"/>
      <c r="C113" s="214"/>
      <c r="D113" s="214"/>
      <c r="E113" s="234"/>
      <c r="F113" s="236"/>
      <c r="G113" s="77" t="s">
        <v>18</v>
      </c>
      <c r="H113" s="78">
        <f t="shared" ref="H113:H117" si="40">I113+J113+K113</f>
        <v>0</v>
      </c>
      <c r="I113" s="79">
        <v>0</v>
      </c>
      <c r="J113" s="80">
        <v>0</v>
      </c>
      <c r="K113" s="79">
        <v>0</v>
      </c>
      <c r="L113" s="217"/>
      <c r="M113" s="219"/>
    </row>
    <row r="114" spans="1:16" s="68" customFormat="1" x14ac:dyDescent="0.25">
      <c r="A114" s="214"/>
      <c r="B114" s="214"/>
      <c r="C114" s="214"/>
      <c r="D114" s="214"/>
      <c r="E114" s="234"/>
      <c r="F114" s="236"/>
      <c r="G114" s="77" t="s">
        <v>19</v>
      </c>
      <c r="H114" s="78">
        <f t="shared" si="40"/>
        <v>0</v>
      </c>
      <c r="I114" s="79">
        <v>0</v>
      </c>
      <c r="J114" s="80">
        <v>0</v>
      </c>
      <c r="K114" s="79">
        <v>0</v>
      </c>
      <c r="L114" s="217"/>
      <c r="M114" s="219"/>
    </row>
    <row r="115" spans="1:16" s="68" customFormat="1" ht="30" x14ac:dyDescent="0.25">
      <c r="A115" s="214"/>
      <c r="B115" s="214"/>
      <c r="C115" s="214"/>
      <c r="D115" s="214"/>
      <c r="E115" s="234"/>
      <c r="F115" s="236"/>
      <c r="G115" s="77" t="s">
        <v>108</v>
      </c>
      <c r="H115" s="78">
        <f t="shared" si="40"/>
        <v>0</v>
      </c>
      <c r="I115" s="79">
        <v>0</v>
      </c>
      <c r="J115" s="80">
        <v>0</v>
      </c>
      <c r="K115" s="79">
        <v>0</v>
      </c>
      <c r="L115" s="217"/>
      <c r="M115" s="219"/>
    </row>
    <row r="116" spans="1:16" s="68" customFormat="1" x14ac:dyDescent="0.25">
      <c r="A116" s="214"/>
      <c r="B116" s="214"/>
      <c r="C116" s="214"/>
      <c r="D116" s="214"/>
      <c r="E116" s="234"/>
      <c r="F116" s="236"/>
      <c r="G116" s="77" t="s">
        <v>109</v>
      </c>
      <c r="H116" s="78">
        <f t="shared" si="40"/>
        <v>0</v>
      </c>
      <c r="I116" s="79">
        <v>0</v>
      </c>
      <c r="J116" s="80">
        <v>0</v>
      </c>
      <c r="K116" s="79">
        <v>0</v>
      </c>
      <c r="L116" s="217"/>
      <c r="M116" s="219"/>
    </row>
    <row r="117" spans="1:16" s="68" customFormat="1" x14ac:dyDescent="0.25">
      <c r="A117" s="214"/>
      <c r="B117" s="214"/>
      <c r="C117" s="214"/>
      <c r="D117" s="214"/>
      <c r="E117" s="234"/>
      <c r="F117" s="237"/>
      <c r="G117" s="77" t="s">
        <v>22</v>
      </c>
      <c r="H117" s="78">
        <f t="shared" si="40"/>
        <v>55000</v>
      </c>
      <c r="I117" s="79">
        <v>0</v>
      </c>
      <c r="J117" s="80">
        <v>5000</v>
      </c>
      <c r="K117" s="79">
        <v>50000</v>
      </c>
      <c r="L117" s="218"/>
      <c r="M117" s="220"/>
    </row>
    <row r="118" spans="1:16" s="68" customFormat="1" x14ac:dyDescent="0.25">
      <c r="A118" s="137"/>
      <c r="B118" s="137"/>
      <c r="C118" s="137"/>
      <c r="D118" s="137"/>
      <c r="E118" s="141"/>
      <c r="F118" s="139"/>
      <c r="G118" s="138"/>
      <c r="H118" s="78"/>
      <c r="I118" s="79"/>
      <c r="J118" s="80"/>
      <c r="K118" s="79"/>
      <c r="L118" s="140"/>
      <c r="M118" s="142"/>
    </row>
    <row r="119" spans="1:16" s="88" customFormat="1" x14ac:dyDescent="0.25">
      <c r="A119" s="214">
        <v>16</v>
      </c>
      <c r="B119" s="214" t="s">
        <v>313</v>
      </c>
      <c r="C119" s="214" t="s">
        <v>314</v>
      </c>
      <c r="D119" s="214" t="s">
        <v>164</v>
      </c>
      <c r="E119" s="234">
        <f>F119+635778.39896</f>
        <v>1101274.72557</v>
      </c>
      <c r="F119" s="235">
        <f>I119+J119+K119</f>
        <v>465496.32660999999</v>
      </c>
      <c r="G119" s="75" t="s">
        <v>7</v>
      </c>
      <c r="H119" s="76">
        <f>H120+H121+H122+H123+H125</f>
        <v>465496.32660999999</v>
      </c>
      <c r="I119" s="76">
        <f t="shared" ref="I119:K119" si="41">I120+I121+I122+I123+I125</f>
        <v>465496.32660999999</v>
      </c>
      <c r="J119" s="76">
        <f t="shared" si="41"/>
        <v>0</v>
      </c>
      <c r="K119" s="76">
        <f t="shared" si="41"/>
        <v>0</v>
      </c>
      <c r="L119" s="217" t="s">
        <v>106</v>
      </c>
      <c r="M119" s="219" t="s">
        <v>107</v>
      </c>
    </row>
    <row r="120" spans="1:16" s="88" customFormat="1" x14ac:dyDescent="0.25">
      <c r="A120" s="214"/>
      <c r="B120" s="214"/>
      <c r="C120" s="214"/>
      <c r="D120" s="214"/>
      <c r="E120" s="234"/>
      <c r="F120" s="236"/>
      <c r="G120" s="131" t="s">
        <v>17</v>
      </c>
      <c r="H120" s="78">
        <f>I120+J120+K120</f>
        <v>0</v>
      </c>
      <c r="I120" s="79">
        <v>0</v>
      </c>
      <c r="J120" s="80">
        <v>0</v>
      </c>
      <c r="K120" s="79">
        <v>0</v>
      </c>
      <c r="L120" s="217"/>
      <c r="M120" s="219"/>
    </row>
    <row r="121" spans="1:16" s="88" customFormat="1" x14ac:dyDescent="0.25">
      <c r="A121" s="214"/>
      <c r="B121" s="214"/>
      <c r="C121" s="214"/>
      <c r="D121" s="214"/>
      <c r="E121" s="234"/>
      <c r="F121" s="236"/>
      <c r="G121" s="131" t="s">
        <v>18</v>
      </c>
      <c r="H121" s="78">
        <f t="shared" ref="H121:H125" si="42">I121+J121+K121</f>
        <v>371755</v>
      </c>
      <c r="I121" s="79">
        <v>371755</v>
      </c>
      <c r="J121" s="80">
        <v>0</v>
      </c>
      <c r="K121" s="79">
        <v>0</v>
      </c>
      <c r="L121" s="217"/>
      <c r="M121" s="219"/>
    </row>
    <row r="122" spans="1:16" s="88" customFormat="1" x14ac:dyDescent="0.25">
      <c r="A122" s="214"/>
      <c r="B122" s="214"/>
      <c r="C122" s="214"/>
      <c r="D122" s="214"/>
      <c r="E122" s="234"/>
      <c r="F122" s="236"/>
      <c r="G122" s="131" t="s">
        <v>19</v>
      </c>
      <c r="H122" s="78">
        <f t="shared" si="42"/>
        <v>93741.326610000004</v>
      </c>
      <c r="I122" s="79">
        <v>93741.326610000004</v>
      </c>
      <c r="J122" s="80">
        <v>0</v>
      </c>
      <c r="K122" s="79">
        <v>0</v>
      </c>
      <c r="L122" s="217"/>
      <c r="M122" s="219"/>
    </row>
    <row r="123" spans="1:16" s="88" customFormat="1" ht="30" x14ac:dyDescent="0.25">
      <c r="A123" s="214"/>
      <c r="B123" s="214"/>
      <c r="C123" s="214"/>
      <c r="D123" s="214"/>
      <c r="E123" s="234"/>
      <c r="F123" s="236"/>
      <c r="G123" s="131" t="s">
        <v>108</v>
      </c>
      <c r="H123" s="78">
        <f t="shared" si="42"/>
        <v>0</v>
      </c>
      <c r="I123" s="79">
        <v>0</v>
      </c>
      <c r="J123" s="80">
        <v>0</v>
      </c>
      <c r="K123" s="79">
        <v>0</v>
      </c>
      <c r="L123" s="217"/>
      <c r="M123" s="219"/>
    </row>
    <row r="124" spans="1:16" s="88" customFormat="1" x14ac:dyDescent="0.25">
      <c r="A124" s="214"/>
      <c r="B124" s="214"/>
      <c r="C124" s="214"/>
      <c r="D124" s="214"/>
      <c r="E124" s="234"/>
      <c r="F124" s="236"/>
      <c r="G124" s="131" t="s">
        <v>109</v>
      </c>
      <c r="H124" s="78">
        <f t="shared" si="42"/>
        <v>0</v>
      </c>
      <c r="I124" s="79">
        <v>0</v>
      </c>
      <c r="J124" s="80">
        <v>0</v>
      </c>
      <c r="K124" s="79">
        <v>0</v>
      </c>
      <c r="L124" s="217"/>
      <c r="M124" s="219"/>
    </row>
    <row r="125" spans="1:16" s="88" customFormat="1" x14ac:dyDescent="0.25">
      <c r="A125" s="214"/>
      <c r="B125" s="214"/>
      <c r="C125" s="214"/>
      <c r="D125" s="214"/>
      <c r="E125" s="234"/>
      <c r="F125" s="237"/>
      <c r="G125" s="131" t="s">
        <v>22</v>
      </c>
      <c r="H125" s="78">
        <f t="shared" si="42"/>
        <v>0</v>
      </c>
      <c r="I125" s="79">
        <v>0</v>
      </c>
      <c r="J125" s="80">
        <v>0</v>
      </c>
      <c r="K125" s="79">
        <v>0</v>
      </c>
      <c r="L125" s="218"/>
      <c r="M125" s="220"/>
      <c r="N125" s="88">
        <v>2023</v>
      </c>
      <c r="O125" s="88">
        <v>2024</v>
      </c>
      <c r="P125" s="88">
        <v>2025</v>
      </c>
    </row>
    <row r="126" spans="1:16" x14ac:dyDescent="0.25">
      <c r="A126" s="221"/>
      <c r="B126" s="222"/>
      <c r="C126" s="222"/>
      <c r="D126" s="222"/>
      <c r="E126" s="222"/>
      <c r="F126" s="223"/>
      <c r="G126" s="87" t="s">
        <v>7</v>
      </c>
      <c r="H126" s="81">
        <f>H127+H128+H129+H130+H131+H132</f>
        <v>1437319.3266099999</v>
      </c>
      <c r="I126" s="81">
        <f>I127+I128+I129+I130+I131+I132</f>
        <v>1082119.3266099999</v>
      </c>
      <c r="J126" s="81">
        <f t="shared" ref="J126:K126" si="43">J127+J128+J129+J130+J131+J132</f>
        <v>189000</v>
      </c>
      <c r="K126" s="81">
        <f t="shared" si="43"/>
        <v>166200</v>
      </c>
      <c r="L126" s="230"/>
      <c r="M126" s="231"/>
      <c r="N126" s="136">
        <f>I126-I119</f>
        <v>616622.99999999988</v>
      </c>
      <c r="O126" s="136">
        <f t="shared" ref="O126:P132" si="44">J126-J119</f>
        <v>189000</v>
      </c>
      <c r="P126" s="136">
        <f t="shared" si="44"/>
        <v>166200</v>
      </c>
    </row>
    <row r="127" spans="1:16" x14ac:dyDescent="0.25">
      <c r="A127" s="224"/>
      <c r="B127" s="225"/>
      <c r="C127" s="225"/>
      <c r="D127" s="225"/>
      <c r="E127" s="225"/>
      <c r="F127" s="226"/>
      <c r="G127" s="21" t="s">
        <v>17</v>
      </c>
      <c r="H127" s="79">
        <f>I127+J127+K127</f>
        <v>0</v>
      </c>
      <c r="I127" s="79">
        <f t="shared" ref="I127:K132" si="45">I28+I35+I42+I49+I21+I14+I56+I63+I70+I77+I84+I91+I98+I105+I112+I120</f>
        <v>0</v>
      </c>
      <c r="J127" s="79">
        <f t="shared" si="45"/>
        <v>0</v>
      </c>
      <c r="K127" s="79">
        <f t="shared" si="45"/>
        <v>0</v>
      </c>
      <c r="L127" s="217"/>
      <c r="M127" s="232"/>
      <c r="N127" s="136">
        <f t="shared" ref="N127:N132" si="46">I127-I120</f>
        <v>0</v>
      </c>
      <c r="O127" s="136">
        <f t="shared" si="44"/>
        <v>0</v>
      </c>
      <c r="P127" s="136">
        <f t="shared" si="44"/>
        <v>0</v>
      </c>
    </row>
    <row r="128" spans="1:16" x14ac:dyDescent="0.25">
      <c r="A128" s="224"/>
      <c r="B128" s="225"/>
      <c r="C128" s="225"/>
      <c r="D128" s="225"/>
      <c r="E128" s="225"/>
      <c r="F128" s="226"/>
      <c r="G128" s="21" t="s">
        <v>18</v>
      </c>
      <c r="H128" s="79">
        <f t="shared" ref="H128:H132" si="47">I128+J128+K128</f>
        <v>371755</v>
      </c>
      <c r="I128" s="79">
        <f t="shared" si="45"/>
        <v>371755</v>
      </c>
      <c r="J128" s="79">
        <f t="shared" si="45"/>
        <v>0</v>
      </c>
      <c r="K128" s="79">
        <f t="shared" si="45"/>
        <v>0</v>
      </c>
      <c r="L128" s="217"/>
      <c r="M128" s="232"/>
      <c r="N128" s="136">
        <f t="shared" si="46"/>
        <v>0</v>
      </c>
      <c r="O128" s="136">
        <f t="shared" si="44"/>
        <v>0</v>
      </c>
      <c r="P128" s="136">
        <f t="shared" si="44"/>
        <v>0</v>
      </c>
    </row>
    <row r="129" spans="1:16" x14ac:dyDescent="0.25">
      <c r="A129" s="224"/>
      <c r="B129" s="225"/>
      <c r="C129" s="225"/>
      <c r="D129" s="225"/>
      <c r="E129" s="225"/>
      <c r="F129" s="226"/>
      <c r="G129" s="21" t="s">
        <v>19</v>
      </c>
      <c r="H129" s="79">
        <f t="shared" si="47"/>
        <v>102364.32661</v>
      </c>
      <c r="I129" s="79">
        <f t="shared" si="45"/>
        <v>102364.32661</v>
      </c>
      <c r="J129" s="79">
        <f t="shared" si="45"/>
        <v>0</v>
      </c>
      <c r="K129" s="79">
        <f t="shared" si="45"/>
        <v>0</v>
      </c>
      <c r="L129" s="217"/>
      <c r="M129" s="232"/>
      <c r="N129" s="136">
        <f t="shared" si="46"/>
        <v>8623</v>
      </c>
      <c r="O129" s="136">
        <f t="shared" si="44"/>
        <v>0</v>
      </c>
      <c r="P129" s="136">
        <f t="shared" si="44"/>
        <v>0</v>
      </c>
    </row>
    <row r="130" spans="1:16" ht="30" x14ac:dyDescent="0.25">
      <c r="A130" s="224"/>
      <c r="B130" s="225"/>
      <c r="C130" s="225"/>
      <c r="D130" s="225"/>
      <c r="E130" s="225"/>
      <c r="F130" s="226"/>
      <c r="G130" s="83" t="s">
        <v>108</v>
      </c>
      <c r="H130" s="79">
        <f t="shared" si="47"/>
        <v>0</v>
      </c>
      <c r="I130" s="79">
        <f t="shared" si="45"/>
        <v>0</v>
      </c>
      <c r="J130" s="79">
        <f t="shared" si="45"/>
        <v>0</v>
      </c>
      <c r="K130" s="79">
        <f t="shared" si="45"/>
        <v>0</v>
      </c>
      <c r="L130" s="217"/>
      <c r="M130" s="232"/>
      <c r="N130" s="136">
        <f t="shared" si="46"/>
        <v>0</v>
      </c>
      <c r="O130" s="136">
        <f t="shared" si="44"/>
        <v>0</v>
      </c>
      <c r="P130" s="136">
        <f t="shared" si="44"/>
        <v>0</v>
      </c>
    </row>
    <row r="131" spans="1:16" x14ac:dyDescent="0.25">
      <c r="A131" s="224"/>
      <c r="B131" s="225"/>
      <c r="C131" s="225"/>
      <c r="D131" s="225"/>
      <c r="E131" s="225"/>
      <c r="F131" s="226"/>
      <c r="G131" s="59" t="s">
        <v>109</v>
      </c>
      <c r="H131" s="79">
        <f t="shared" si="47"/>
        <v>0</v>
      </c>
      <c r="I131" s="79">
        <f t="shared" si="45"/>
        <v>0</v>
      </c>
      <c r="J131" s="79">
        <f t="shared" si="45"/>
        <v>0</v>
      </c>
      <c r="K131" s="79">
        <f t="shared" si="45"/>
        <v>0</v>
      </c>
      <c r="L131" s="217"/>
      <c r="M131" s="232"/>
      <c r="N131" s="136">
        <f t="shared" si="46"/>
        <v>0</v>
      </c>
      <c r="O131" s="136">
        <f t="shared" si="44"/>
        <v>0</v>
      </c>
      <c r="P131" s="136">
        <f t="shared" si="44"/>
        <v>0</v>
      </c>
    </row>
    <row r="132" spans="1:16" x14ac:dyDescent="0.25">
      <c r="A132" s="227"/>
      <c r="B132" s="228"/>
      <c r="C132" s="228"/>
      <c r="D132" s="228"/>
      <c r="E132" s="228"/>
      <c r="F132" s="229"/>
      <c r="G132" s="83" t="s">
        <v>22</v>
      </c>
      <c r="H132" s="79">
        <f t="shared" si="47"/>
        <v>963200</v>
      </c>
      <c r="I132" s="79">
        <f t="shared" si="45"/>
        <v>608000</v>
      </c>
      <c r="J132" s="79">
        <f t="shared" si="45"/>
        <v>189000</v>
      </c>
      <c r="K132" s="79">
        <f t="shared" si="45"/>
        <v>166200</v>
      </c>
      <c r="L132" s="218"/>
      <c r="M132" s="233"/>
      <c r="N132" s="136">
        <f t="shared" si="46"/>
        <v>608000</v>
      </c>
      <c r="O132" s="136">
        <f t="shared" si="44"/>
        <v>189000</v>
      </c>
      <c r="P132" s="136">
        <f t="shared" si="44"/>
        <v>166200</v>
      </c>
    </row>
    <row r="133" spans="1:16" x14ac:dyDescent="0.25">
      <c r="I133" s="68"/>
    </row>
    <row r="134" spans="1:16" x14ac:dyDescent="0.25">
      <c r="I134" s="68"/>
    </row>
    <row r="135" spans="1:16" x14ac:dyDescent="0.25">
      <c r="I135" s="68"/>
    </row>
    <row r="136" spans="1:16" x14ac:dyDescent="0.25">
      <c r="I136" s="68"/>
    </row>
  </sheetData>
  <mergeCells count="144">
    <mergeCell ref="A4:M4"/>
    <mergeCell ref="A6:A11"/>
    <mergeCell ref="B6:B11"/>
    <mergeCell ref="C6:C11"/>
    <mergeCell ref="D6:D11"/>
    <mergeCell ref="F6:F11"/>
    <mergeCell ref="G6:G11"/>
    <mergeCell ref="H6:K9"/>
    <mergeCell ref="M6:M11"/>
    <mergeCell ref="E7:E11"/>
    <mergeCell ref="L7:L11"/>
    <mergeCell ref="H10:H11"/>
    <mergeCell ref="I10:K10"/>
    <mergeCell ref="A13:A19"/>
    <mergeCell ref="B13:B19"/>
    <mergeCell ref="C13:C19"/>
    <mergeCell ref="D13:D19"/>
    <mergeCell ref="E13:E19"/>
    <mergeCell ref="F13:F19"/>
    <mergeCell ref="L13:L19"/>
    <mergeCell ref="M13:M19"/>
    <mergeCell ref="A20:A26"/>
    <mergeCell ref="B20:B26"/>
    <mergeCell ref="C20:C26"/>
    <mergeCell ref="D20:D26"/>
    <mergeCell ref="E20:E26"/>
    <mergeCell ref="F20:F26"/>
    <mergeCell ref="L20:L26"/>
    <mergeCell ref="M20:M26"/>
    <mergeCell ref="L27:L33"/>
    <mergeCell ref="M27:M33"/>
    <mergeCell ref="A34:A40"/>
    <mergeCell ref="B34:B40"/>
    <mergeCell ref="C34:C40"/>
    <mergeCell ref="D34:D40"/>
    <mergeCell ref="E34:E40"/>
    <mergeCell ref="F34:F40"/>
    <mergeCell ref="L34:L40"/>
    <mergeCell ref="M34:M40"/>
    <mergeCell ref="A27:A33"/>
    <mergeCell ref="B27:B33"/>
    <mergeCell ref="C27:C33"/>
    <mergeCell ref="D27:D33"/>
    <mergeCell ref="E27:E33"/>
    <mergeCell ref="F27:F33"/>
    <mergeCell ref="L41:L47"/>
    <mergeCell ref="M41:M47"/>
    <mergeCell ref="A48:A54"/>
    <mergeCell ref="B48:B54"/>
    <mergeCell ref="C48:C54"/>
    <mergeCell ref="D48:D54"/>
    <mergeCell ref="E48:E54"/>
    <mergeCell ref="F48:F54"/>
    <mergeCell ref="L48:L54"/>
    <mergeCell ref="M48:M54"/>
    <mergeCell ref="A41:A47"/>
    <mergeCell ref="B41:B47"/>
    <mergeCell ref="C41:C47"/>
    <mergeCell ref="D41:D47"/>
    <mergeCell ref="E41:E47"/>
    <mergeCell ref="F41:F47"/>
    <mergeCell ref="L55:L61"/>
    <mergeCell ref="M55:M61"/>
    <mergeCell ref="A62:A68"/>
    <mergeCell ref="B62:B68"/>
    <mergeCell ref="C62:C68"/>
    <mergeCell ref="D62:D68"/>
    <mergeCell ref="E62:E68"/>
    <mergeCell ref="F62:F68"/>
    <mergeCell ref="L62:L68"/>
    <mergeCell ref="M62:M68"/>
    <mergeCell ref="A55:A61"/>
    <mergeCell ref="B55:B61"/>
    <mergeCell ref="C55:C61"/>
    <mergeCell ref="D55:D61"/>
    <mergeCell ref="E55:E61"/>
    <mergeCell ref="F55:F61"/>
    <mergeCell ref="L69:L75"/>
    <mergeCell ref="M69:M75"/>
    <mergeCell ref="A76:A82"/>
    <mergeCell ref="B76:B82"/>
    <mergeCell ref="C76:C82"/>
    <mergeCell ref="D76:D82"/>
    <mergeCell ref="E76:E82"/>
    <mergeCell ref="F76:F82"/>
    <mergeCell ref="L76:L82"/>
    <mergeCell ref="M76:M82"/>
    <mergeCell ref="A69:A75"/>
    <mergeCell ref="B69:B75"/>
    <mergeCell ref="C69:C75"/>
    <mergeCell ref="D69:D75"/>
    <mergeCell ref="E69:E75"/>
    <mergeCell ref="F69:F75"/>
    <mergeCell ref="L83:L89"/>
    <mergeCell ref="M83:M89"/>
    <mergeCell ref="A90:A96"/>
    <mergeCell ref="B90:B96"/>
    <mergeCell ref="C90:C96"/>
    <mergeCell ref="D90:D96"/>
    <mergeCell ref="E90:E96"/>
    <mergeCell ref="F90:F96"/>
    <mergeCell ref="L90:L96"/>
    <mergeCell ref="M90:M96"/>
    <mergeCell ref="A83:A89"/>
    <mergeCell ref="B83:B89"/>
    <mergeCell ref="C83:C89"/>
    <mergeCell ref="D83:D89"/>
    <mergeCell ref="E83:E89"/>
    <mergeCell ref="F83:F89"/>
    <mergeCell ref="L97:L103"/>
    <mergeCell ref="M97:M103"/>
    <mergeCell ref="A104:A110"/>
    <mergeCell ref="B104:B110"/>
    <mergeCell ref="C104:C110"/>
    <mergeCell ref="D104:D110"/>
    <mergeCell ref="E104:E110"/>
    <mergeCell ref="F104:F110"/>
    <mergeCell ref="L104:L110"/>
    <mergeCell ref="M104:M110"/>
    <mergeCell ref="A97:A103"/>
    <mergeCell ref="B97:B103"/>
    <mergeCell ref="C97:C103"/>
    <mergeCell ref="D97:D103"/>
    <mergeCell ref="E97:E103"/>
    <mergeCell ref="F97:F103"/>
    <mergeCell ref="L111:L117"/>
    <mergeCell ref="M111:M117"/>
    <mergeCell ref="A126:F132"/>
    <mergeCell ref="L126:L132"/>
    <mergeCell ref="M126:M132"/>
    <mergeCell ref="A111:A117"/>
    <mergeCell ref="B111:B117"/>
    <mergeCell ref="C111:C117"/>
    <mergeCell ref="D111:D117"/>
    <mergeCell ref="E111:E117"/>
    <mergeCell ref="F111:F117"/>
    <mergeCell ref="A119:A125"/>
    <mergeCell ref="B119:B125"/>
    <mergeCell ref="C119:C125"/>
    <mergeCell ref="D119:D125"/>
    <mergeCell ref="E119:E125"/>
    <mergeCell ref="F119:F125"/>
    <mergeCell ref="L119:L125"/>
    <mergeCell ref="M119:M125"/>
  </mergeCells>
  <pageMargins left="0.7" right="0.7" top="0.75" bottom="0.75" header="0.3" footer="0.3"/>
  <pageSetup paperSize="9" scale="50" fitToHeight="0" orientation="landscape" r:id="rId1"/>
  <rowBreaks count="2" manualBreakCount="2">
    <brk id="54" max="16383" man="1"/>
    <brk id="110"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47"/>
  <sheetViews>
    <sheetView view="pageBreakPreview" zoomScale="90" zoomScaleNormal="100" zoomScaleSheetLayoutView="90" workbookViewId="0">
      <selection activeCell="G38" sqref="G38:G39"/>
    </sheetView>
  </sheetViews>
  <sheetFormatPr defaultRowHeight="15.75" x14ac:dyDescent="0.25"/>
  <cols>
    <col min="1" max="1" width="5" style="145" customWidth="1"/>
    <col min="2" max="2" width="37.85546875" style="145" customWidth="1"/>
    <col min="3" max="3" width="11.28515625" style="145" customWidth="1"/>
    <col min="4" max="4" width="11.7109375" style="145" customWidth="1"/>
    <col min="5" max="5" width="26.5703125" style="145" customWidth="1"/>
    <col min="6" max="6" width="21.5703125" style="145" customWidth="1"/>
    <col min="7" max="7" width="76.42578125" style="145" customWidth="1"/>
    <col min="8" max="16384" width="9.140625" style="145"/>
  </cols>
  <sheetData>
    <row r="1" spans="1:7" x14ac:dyDescent="0.25">
      <c r="A1" s="269" t="s">
        <v>152</v>
      </c>
      <c r="B1" s="269"/>
      <c r="C1" s="269"/>
      <c r="D1" s="269"/>
      <c r="E1" s="269"/>
      <c r="F1" s="269"/>
      <c r="G1" s="269"/>
    </row>
    <row r="2" spans="1:7" x14ac:dyDescent="0.25">
      <c r="A2" s="146"/>
    </row>
    <row r="3" spans="1:7" x14ac:dyDescent="0.25">
      <c r="A3" s="270" t="s">
        <v>153</v>
      </c>
      <c r="B3" s="270"/>
      <c r="C3" s="270"/>
      <c r="D3" s="270"/>
      <c r="E3" s="270"/>
      <c r="F3" s="270"/>
      <c r="G3" s="270"/>
    </row>
    <row r="4" spans="1:7" x14ac:dyDescent="0.25">
      <c r="A4" s="271"/>
      <c r="B4" s="271"/>
      <c r="C4" s="271"/>
      <c r="D4" s="271"/>
      <c r="E4" s="271"/>
      <c r="F4" s="271"/>
      <c r="G4" s="271"/>
    </row>
    <row r="5" spans="1:7" ht="63" x14ac:dyDescent="0.25">
      <c r="A5" s="134" t="s">
        <v>147</v>
      </c>
      <c r="B5" s="134" t="s">
        <v>154</v>
      </c>
      <c r="C5" s="134" t="s">
        <v>155</v>
      </c>
      <c r="D5" s="134" t="s">
        <v>156</v>
      </c>
      <c r="E5" s="134" t="s">
        <v>157</v>
      </c>
      <c r="F5" s="134" t="s">
        <v>158</v>
      </c>
      <c r="G5" s="134" t="s">
        <v>159</v>
      </c>
    </row>
    <row r="6" spans="1:7" x14ac:dyDescent="0.25">
      <c r="A6" s="133">
        <v>1</v>
      </c>
      <c r="B6" s="133">
        <v>2</v>
      </c>
      <c r="C6" s="133">
        <v>3</v>
      </c>
      <c r="D6" s="133">
        <v>4</v>
      </c>
      <c r="E6" s="133">
        <v>5</v>
      </c>
      <c r="F6" s="133">
        <v>6</v>
      </c>
      <c r="G6" s="133">
        <v>7</v>
      </c>
    </row>
    <row r="7" spans="1:7" ht="52.5" customHeight="1" x14ac:dyDescent="0.25">
      <c r="A7" s="133">
        <v>1</v>
      </c>
      <c r="B7" s="147" t="s">
        <v>103</v>
      </c>
      <c r="C7" s="133">
        <v>400</v>
      </c>
      <c r="D7" s="133" t="s">
        <v>143</v>
      </c>
      <c r="E7" s="133" t="s">
        <v>160</v>
      </c>
      <c r="F7" s="133" t="s">
        <v>161</v>
      </c>
      <c r="G7" s="133" t="s">
        <v>315</v>
      </c>
    </row>
    <row r="8" spans="1:7" ht="45" customHeight="1" x14ac:dyDescent="0.25">
      <c r="A8" s="133">
        <v>2</v>
      </c>
      <c r="B8" s="147" t="s">
        <v>110</v>
      </c>
      <c r="C8" s="133">
        <v>3000</v>
      </c>
      <c r="D8" s="133" t="s">
        <v>163</v>
      </c>
      <c r="E8" s="148" t="s">
        <v>164</v>
      </c>
      <c r="F8" s="133" t="s">
        <v>161</v>
      </c>
      <c r="G8" s="133" t="s">
        <v>233</v>
      </c>
    </row>
    <row r="9" spans="1:7" ht="35.25" customHeight="1" x14ac:dyDescent="0.25">
      <c r="A9" s="272">
        <v>3</v>
      </c>
      <c r="B9" s="276" t="s">
        <v>113</v>
      </c>
      <c r="C9" s="272">
        <v>100</v>
      </c>
      <c r="D9" s="274" t="s">
        <v>143</v>
      </c>
      <c r="E9" s="148" t="s">
        <v>165</v>
      </c>
      <c r="F9" s="275" t="s">
        <v>161</v>
      </c>
      <c r="G9" s="272" t="s">
        <v>315</v>
      </c>
    </row>
    <row r="10" spans="1:7" ht="15" customHeight="1" x14ac:dyDescent="0.25">
      <c r="A10" s="272"/>
      <c r="B10" s="276"/>
      <c r="C10" s="272"/>
      <c r="D10" s="274"/>
      <c r="E10" s="134" t="s">
        <v>166</v>
      </c>
      <c r="F10" s="275"/>
      <c r="G10" s="272"/>
    </row>
    <row r="11" spans="1:7" ht="45" customHeight="1" x14ac:dyDescent="0.25">
      <c r="A11" s="133">
        <v>4</v>
      </c>
      <c r="B11" s="147" t="s">
        <v>116</v>
      </c>
      <c r="C11" s="133">
        <v>5991</v>
      </c>
      <c r="D11" s="148" t="s">
        <v>140</v>
      </c>
      <c r="E11" s="149" t="s">
        <v>164</v>
      </c>
      <c r="F11" s="133" t="s">
        <v>161</v>
      </c>
      <c r="G11" s="133" t="s">
        <v>233</v>
      </c>
    </row>
    <row r="12" spans="1:7" ht="24.75" customHeight="1" x14ac:dyDescent="0.25">
      <c r="A12" s="272">
        <v>5</v>
      </c>
      <c r="B12" s="276" t="s">
        <v>119</v>
      </c>
      <c r="C12" s="272">
        <v>180</v>
      </c>
      <c r="D12" s="274" t="s">
        <v>140</v>
      </c>
      <c r="E12" s="148" t="s">
        <v>167</v>
      </c>
      <c r="F12" s="275" t="s">
        <v>161</v>
      </c>
      <c r="G12" s="272" t="s">
        <v>315</v>
      </c>
    </row>
    <row r="13" spans="1:7" ht="19.5" customHeight="1" x14ac:dyDescent="0.25">
      <c r="A13" s="272"/>
      <c r="B13" s="276"/>
      <c r="C13" s="272"/>
      <c r="D13" s="274"/>
      <c r="E13" s="134" t="s">
        <v>168</v>
      </c>
      <c r="F13" s="275"/>
      <c r="G13" s="272"/>
    </row>
    <row r="14" spans="1:7" ht="30.75" customHeight="1" x14ac:dyDescent="0.25">
      <c r="A14" s="272">
        <v>6</v>
      </c>
      <c r="B14" s="276" t="s">
        <v>122</v>
      </c>
      <c r="C14" s="272">
        <v>84.1</v>
      </c>
      <c r="D14" s="274" t="s">
        <v>140</v>
      </c>
      <c r="E14" s="148" t="s">
        <v>169</v>
      </c>
      <c r="F14" s="275" t="s">
        <v>161</v>
      </c>
      <c r="G14" s="272" t="s">
        <v>233</v>
      </c>
    </row>
    <row r="15" spans="1:7" ht="27" customHeight="1" x14ac:dyDescent="0.25">
      <c r="A15" s="272"/>
      <c r="B15" s="276"/>
      <c r="C15" s="272"/>
      <c r="D15" s="274"/>
      <c r="E15" s="134" t="s">
        <v>170</v>
      </c>
      <c r="F15" s="275"/>
      <c r="G15" s="272"/>
    </row>
    <row r="16" spans="1:7" ht="51" customHeight="1" x14ac:dyDescent="0.25">
      <c r="A16" s="133">
        <v>7</v>
      </c>
      <c r="B16" s="147" t="s">
        <v>125</v>
      </c>
      <c r="C16" s="133">
        <v>9</v>
      </c>
      <c r="D16" s="133" t="s">
        <v>120</v>
      </c>
      <c r="E16" s="134" t="s">
        <v>169</v>
      </c>
      <c r="F16" s="133" t="s">
        <v>161</v>
      </c>
      <c r="G16" s="133" t="s">
        <v>233</v>
      </c>
    </row>
    <row r="17" spans="1:7" ht="48" customHeight="1" x14ac:dyDescent="0.25">
      <c r="A17" s="272">
        <v>8</v>
      </c>
      <c r="B17" s="276" t="s">
        <v>127</v>
      </c>
      <c r="C17" s="272">
        <v>7.2</v>
      </c>
      <c r="D17" s="272" t="s">
        <v>128</v>
      </c>
      <c r="E17" s="133" t="s">
        <v>169</v>
      </c>
      <c r="F17" s="272" t="s">
        <v>161</v>
      </c>
      <c r="G17" s="272" t="s">
        <v>233</v>
      </c>
    </row>
    <row r="18" spans="1:7" hidden="1" x14ac:dyDescent="0.25">
      <c r="A18" s="272"/>
      <c r="B18" s="276"/>
      <c r="C18" s="272"/>
      <c r="D18" s="272"/>
      <c r="E18" s="148" t="s">
        <v>171</v>
      </c>
      <c r="F18" s="272"/>
      <c r="G18" s="272"/>
    </row>
    <row r="19" spans="1:7" ht="27.75" customHeight="1" x14ac:dyDescent="0.25">
      <c r="A19" s="272">
        <v>9</v>
      </c>
      <c r="B19" s="276" t="s">
        <v>130</v>
      </c>
      <c r="C19" s="272">
        <v>800</v>
      </c>
      <c r="D19" s="274" t="s">
        <v>140</v>
      </c>
      <c r="E19" s="148" t="s">
        <v>169</v>
      </c>
      <c r="F19" s="275" t="s">
        <v>161</v>
      </c>
      <c r="G19" s="272" t="s">
        <v>233</v>
      </c>
    </row>
    <row r="20" spans="1:7" x14ac:dyDescent="0.25">
      <c r="A20" s="272"/>
      <c r="B20" s="276"/>
      <c r="C20" s="272"/>
      <c r="D20" s="274"/>
      <c r="E20" s="134" t="s">
        <v>170</v>
      </c>
      <c r="F20" s="275"/>
      <c r="G20" s="272"/>
    </row>
    <row r="21" spans="1:7" ht="34.5" customHeight="1" x14ac:dyDescent="0.25">
      <c r="A21" s="272">
        <v>10</v>
      </c>
      <c r="B21" s="276" t="s">
        <v>172</v>
      </c>
      <c r="C21" s="272">
        <v>7.82</v>
      </c>
      <c r="D21" s="274" t="s">
        <v>128</v>
      </c>
      <c r="E21" s="148" t="s">
        <v>173</v>
      </c>
      <c r="F21" s="275" t="s">
        <v>161</v>
      </c>
      <c r="G21" s="272" t="s">
        <v>233</v>
      </c>
    </row>
    <row r="22" spans="1:7" x14ac:dyDescent="0.25">
      <c r="A22" s="272"/>
      <c r="B22" s="276"/>
      <c r="C22" s="272"/>
      <c r="D22" s="274"/>
      <c r="E22" s="134" t="s">
        <v>174</v>
      </c>
      <c r="F22" s="275"/>
      <c r="G22" s="272"/>
    </row>
    <row r="23" spans="1:7" ht="30" customHeight="1" x14ac:dyDescent="0.25">
      <c r="A23" s="272">
        <v>11</v>
      </c>
      <c r="B23" s="276" t="s">
        <v>175</v>
      </c>
      <c r="C23" s="272">
        <v>1500</v>
      </c>
      <c r="D23" s="274" t="s">
        <v>140</v>
      </c>
      <c r="E23" s="148" t="s">
        <v>173</v>
      </c>
      <c r="F23" s="275" t="s">
        <v>161</v>
      </c>
      <c r="G23" s="272" t="s">
        <v>233</v>
      </c>
    </row>
    <row r="24" spans="1:7" x14ac:dyDescent="0.25">
      <c r="A24" s="272"/>
      <c r="B24" s="276"/>
      <c r="C24" s="272"/>
      <c r="D24" s="274"/>
      <c r="E24" s="134" t="s">
        <v>171</v>
      </c>
      <c r="F24" s="275"/>
      <c r="G24" s="272"/>
    </row>
    <row r="25" spans="1:7" ht="31.5" customHeight="1" x14ac:dyDescent="0.25">
      <c r="A25" s="272">
        <v>12</v>
      </c>
      <c r="B25" s="276" t="s">
        <v>176</v>
      </c>
      <c r="C25" s="133" t="s">
        <v>177</v>
      </c>
      <c r="D25" s="274" t="s">
        <v>140</v>
      </c>
      <c r="E25" s="148" t="s">
        <v>169</v>
      </c>
      <c r="F25" s="275" t="s">
        <v>161</v>
      </c>
      <c r="G25" s="272" t="s">
        <v>233</v>
      </c>
    </row>
    <row r="26" spans="1:7" ht="30" customHeight="1" x14ac:dyDescent="0.25">
      <c r="A26" s="272"/>
      <c r="B26" s="276"/>
      <c r="C26" s="133" t="s">
        <v>178</v>
      </c>
      <c r="D26" s="274"/>
      <c r="E26" s="134" t="s">
        <v>179</v>
      </c>
      <c r="F26" s="275"/>
      <c r="G26" s="272"/>
    </row>
    <row r="27" spans="1:7" ht="21.75" customHeight="1" x14ac:dyDescent="0.25">
      <c r="A27" s="272">
        <v>13</v>
      </c>
      <c r="B27" s="276" t="s">
        <v>139</v>
      </c>
      <c r="C27" s="272">
        <v>16.46</v>
      </c>
      <c r="D27" s="274" t="s">
        <v>128</v>
      </c>
      <c r="E27" s="148" t="s">
        <v>169</v>
      </c>
      <c r="F27" s="275" t="s">
        <v>161</v>
      </c>
      <c r="G27" s="272" t="s">
        <v>233</v>
      </c>
    </row>
    <row r="28" spans="1:7" x14ac:dyDescent="0.25">
      <c r="A28" s="272"/>
      <c r="B28" s="276"/>
      <c r="C28" s="272"/>
      <c r="D28" s="274"/>
      <c r="E28" s="134" t="s">
        <v>171</v>
      </c>
      <c r="F28" s="275"/>
      <c r="G28" s="272"/>
    </row>
    <row r="29" spans="1:7" ht="35.25" customHeight="1" x14ac:dyDescent="0.25">
      <c r="A29" s="272">
        <v>14</v>
      </c>
      <c r="B29" s="276" t="s">
        <v>142</v>
      </c>
      <c r="C29" s="272">
        <v>136.6</v>
      </c>
      <c r="D29" s="274" t="s">
        <v>143</v>
      </c>
      <c r="E29" s="148" t="s">
        <v>169</v>
      </c>
      <c r="F29" s="275" t="s">
        <v>161</v>
      </c>
      <c r="G29" s="272" t="s">
        <v>233</v>
      </c>
    </row>
    <row r="30" spans="1:7" x14ac:dyDescent="0.25">
      <c r="A30" s="272"/>
      <c r="B30" s="276"/>
      <c r="C30" s="272"/>
      <c r="D30" s="274"/>
      <c r="E30" s="134" t="s">
        <v>171</v>
      </c>
      <c r="F30" s="275"/>
      <c r="G30" s="272"/>
    </row>
    <row r="31" spans="1:7" ht="25.5" customHeight="1" x14ac:dyDescent="0.25">
      <c r="A31" s="272">
        <v>15</v>
      </c>
      <c r="B31" s="276" t="s">
        <v>144</v>
      </c>
      <c r="C31" s="272">
        <v>6</v>
      </c>
      <c r="D31" s="274" t="s">
        <v>128</v>
      </c>
      <c r="E31" s="148" t="s">
        <v>169</v>
      </c>
      <c r="F31" s="275" t="s">
        <v>161</v>
      </c>
      <c r="G31" s="272" t="s">
        <v>233</v>
      </c>
    </row>
    <row r="32" spans="1:7" x14ac:dyDescent="0.25">
      <c r="A32" s="272"/>
      <c r="B32" s="276"/>
      <c r="C32" s="272"/>
      <c r="D32" s="274"/>
      <c r="E32" s="134" t="s">
        <v>180</v>
      </c>
      <c r="F32" s="275"/>
      <c r="G32" s="272"/>
    </row>
    <row r="33" spans="1:7" ht="46.5" customHeight="1" x14ac:dyDescent="0.25">
      <c r="A33" s="133">
        <v>16</v>
      </c>
      <c r="B33" s="147" t="s">
        <v>181</v>
      </c>
      <c r="C33" s="133">
        <v>400</v>
      </c>
      <c r="D33" s="150" t="s">
        <v>182</v>
      </c>
      <c r="E33" s="133" t="s">
        <v>183</v>
      </c>
      <c r="F33" s="151" t="s">
        <v>184</v>
      </c>
      <c r="G33" s="133" t="s">
        <v>315</v>
      </c>
    </row>
    <row r="34" spans="1:7" ht="25.5" customHeight="1" x14ac:dyDescent="0.25">
      <c r="A34" s="272">
        <v>17</v>
      </c>
      <c r="B34" s="273" t="s">
        <v>185</v>
      </c>
      <c r="C34" s="272">
        <v>100</v>
      </c>
      <c r="D34" s="274" t="s">
        <v>186</v>
      </c>
      <c r="E34" s="148" t="s">
        <v>187</v>
      </c>
      <c r="F34" s="275" t="s">
        <v>161</v>
      </c>
      <c r="G34" s="272" t="s">
        <v>315</v>
      </c>
    </row>
    <row r="35" spans="1:7" ht="27" customHeight="1" x14ac:dyDescent="0.25">
      <c r="A35" s="272"/>
      <c r="B35" s="273"/>
      <c r="C35" s="272"/>
      <c r="D35" s="274"/>
      <c r="E35" s="134" t="s">
        <v>188</v>
      </c>
      <c r="F35" s="275"/>
      <c r="G35" s="272"/>
    </row>
    <row r="36" spans="1:7" ht="33.75" customHeight="1" x14ac:dyDescent="0.25">
      <c r="A36" s="272">
        <v>18</v>
      </c>
      <c r="B36" s="273" t="s">
        <v>189</v>
      </c>
      <c r="C36" s="272">
        <v>100</v>
      </c>
      <c r="D36" s="274" t="s">
        <v>186</v>
      </c>
      <c r="E36" s="148" t="s">
        <v>190</v>
      </c>
      <c r="F36" s="275" t="s">
        <v>161</v>
      </c>
      <c r="G36" s="272" t="s">
        <v>315</v>
      </c>
    </row>
    <row r="37" spans="1:7" ht="24" customHeight="1" x14ac:dyDescent="0.25">
      <c r="A37" s="272"/>
      <c r="B37" s="273"/>
      <c r="C37" s="272"/>
      <c r="D37" s="274"/>
      <c r="E37" s="134" t="s">
        <v>191</v>
      </c>
      <c r="F37" s="275"/>
      <c r="G37" s="272"/>
    </row>
    <row r="38" spans="1:7" ht="20.25" customHeight="1" x14ac:dyDescent="0.25">
      <c r="A38" s="272">
        <v>19</v>
      </c>
      <c r="B38" s="273" t="s">
        <v>192</v>
      </c>
      <c r="C38" s="272">
        <v>400</v>
      </c>
      <c r="D38" s="274" t="s">
        <v>186</v>
      </c>
      <c r="E38" s="148" t="s">
        <v>193</v>
      </c>
      <c r="F38" s="275" t="s">
        <v>161</v>
      </c>
      <c r="G38" s="272" t="s">
        <v>315</v>
      </c>
    </row>
    <row r="39" spans="1:7" ht="24" customHeight="1" x14ac:dyDescent="0.25">
      <c r="A39" s="272"/>
      <c r="B39" s="273"/>
      <c r="C39" s="272"/>
      <c r="D39" s="274"/>
      <c r="E39" s="134" t="s">
        <v>194</v>
      </c>
      <c r="F39" s="275"/>
      <c r="G39" s="272"/>
    </row>
    <row r="40" spans="1:7" ht="19.5" customHeight="1" x14ac:dyDescent="0.25">
      <c r="A40" s="272">
        <v>20</v>
      </c>
      <c r="B40" s="273" t="s">
        <v>195</v>
      </c>
      <c r="C40" s="272">
        <v>200</v>
      </c>
      <c r="D40" s="274" t="s">
        <v>186</v>
      </c>
      <c r="E40" s="148" t="s">
        <v>196</v>
      </c>
      <c r="F40" s="275" t="s">
        <v>161</v>
      </c>
      <c r="G40" s="272" t="s">
        <v>315</v>
      </c>
    </row>
    <row r="41" spans="1:7" ht="22.5" customHeight="1" x14ac:dyDescent="0.25">
      <c r="A41" s="272"/>
      <c r="B41" s="273"/>
      <c r="C41" s="272"/>
      <c r="D41" s="274"/>
      <c r="E41" s="134" t="s">
        <v>197</v>
      </c>
      <c r="F41" s="275"/>
      <c r="G41" s="272"/>
    </row>
    <row r="42" spans="1:7" ht="24" customHeight="1" x14ac:dyDescent="0.25">
      <c r="A42" s="272">
        <v>21</v>
      </c>
      <c r="B42" s="273" t="s">
        <v>198</v>
      </c>
      <c r="C42" s="272">
        <v>9.5</v>
      </c>
      <c r="D42" s="274" t="s">
        <v>128</v>
      </c>
      <c r="E42" s="148" t="s">
        <v>193</v>
      </c>
      <c r="F42" s="275" t="s">
        <v>161</v>
      </c>
      <c r="G42" s="272" t="s">
        <v>233</v>
      </c>
    </row>
    <row r="43" spans="1:7" ht="27" customHeight="1" x14ac:dyDescent="0.25">
      <c r="A43" s="272"/>
      <c r="B43" s="273"/>
      <c r="C43" s="272"/>
      <c r="D43" s="274"/>
      <c r="E43" s="134" t="s">
        <v>194</v>
      </c>
      <c r="F43" s="275"/>
      <c r="G43" s="272"/>
    </row>
    <row r="44" spans="1:7" ht="21.75" customHeight="1" x14ac:dyDescent="0.25">
      <c r="A44" s="272">
        <v>22</v>
      </c>
      <c r="B44" s="273" t="s">
        <v>199</v>
      </c>
      <c r="C44" s="272">
        <v>400</v>
      </c>
      <c r="D44" s="274" t="s">
        <v>186</v>
      </c>
      <c r="E44" s="148" t="s">
        <v>200</v>
      </c>
      <c r="F44" s="275" t="s">
        <v>161</v>
      </c>
      <c r="G44" s="272" t="s">
        <v>315</v>
      </c>
    </row>
    <row r="45" spans="1:7" ht="24" customHeight="1" x14ac:dyDescent="0.25">
      <c r="A45" s="272"/>
      <c r="B45" s="273"/>
      <c r="C45" s="272"/>
      <c r="D45" s="274"/>
      <c r="E45" s="134" t="s">
        <v>201</v>
      </c>
      <c r="F45" s="275"/>
      <c r="G45" s="272"/>
    </row>
    <row r="46" spans="1:7" ht="52.5" customHeight="1" x14ac:dyDescent="0.25">
      <c r="A46" s="133">
        <v>23</v>
      </c>
      <c r="B46" s="144" t="s">
        <v>202</v>
      </c>
      <c r="C46" s="133">
        <v>800</v>
      </c>
      <c r="D46" s="133" t="s">
        <v>186</v>
      </c>
      <c r="E46" s="134" t="s">
        <v>203</v>
      </c>
      <c r="F46" s="133" t="s">
        <v>161</v>
      </c>
      <c r="G46" s="133" t="s">
        <v>233</v>
      </c>
    </row>
    <row r="47" spans="1:7" ht="55.5" customHeight="1" x14ac:dyDescent="0.25">
      <c r="A47" s="135">
        <v>24</v>
      </c>
      <c r="B47" s="144" t="s">
        <v>313</v>
      </c>
      <c r="C47" s="135">
        <v>8000</v>
      </c>
      <c r="D47" s="135" t="s">
        <v>314</v>
      </c>
      <c r="E47" s="135" t="s">
        <v>164</v>
      </c>
      <c r="F47" s="132" t="s">
        <v>161</v>
      </c>
      <c r="G47" s="132" t="s">
        <v>315</v>
      </c>
    </row>
  </sheetData>
  <mergeCells count="104">
    <mergeCell ref="A9:A10"/>
    <mergeCell ref="B9:B10"/>
    <mergeCell ref="C9:C10"/>
    <mergeCell ref="D9:D10"/>
    <mergeCell ref="F9:F10"/>
    <mergeCell ref="G9:G10"/>
    <mergeCell ref="A14:A15"/>
    <mergeCell ref="B14:B15"/>
    <mergeCell ref="C14:C15"/>
    <mergeCell ref="D14:D15"/>
    <mergeCell ref="F14:F15"/>
    <mergeCell ref="G14:G15"/>
    <mergeCell ref="A12:A13"/>
    <mergeCell ref="B12:B13"/>
    <mergeCell ref="C12:C13"/>
    <mergeCell ref="D12:D13"/>
    <mergeCell ref="F12:F13"/>
    <mergeCell ref="G12:G13"/>
    <mergeCell ref="A19:A20"/>
    <mergeCell ref="B19:B20"/>
    <mergeCell ref="C19:C20"/>
    <mergeCell ref="D19:D20"/>
    <mergeCell ref="F19:F20"/>
    <mergeCell ref="G19:G20"/>
    <mergeCell ref="A17:A18"/>
    <mergeCell ref="B17:B18"/>
    <mergeCell ref="C17:C18"/>
    <mergeCell ref="D17:D18"/>
    <mergeCell ref="F17:F18"/>
    <mergeCell ref="G17:G18"/>
    <mergeCell ref="A23:A24"/>
    <mergeCell ref="B23:B24"/>
    <mergeCell ref="C23:C24"/>
    <mergeCell ref="D23:D24"/>
    <mergeCell ref="F23:F24"/>
    <mergeCell ref="G23:G24"/>
    <mergeCell ref="A21:A22"/>
    <mergeCell ref="B21:B22"/>
    <mergeCell ref="C21:C22"/>
    <mergeCell ref="D21:D22"/>
    <mergeCell ref="F21:F22"/>
    <mergeCell ref="G21:G22"/>
    <mergeCell ref="G27:G28"/>
    <mergeCell ref="A29:A30"/>
    <mergeCell ref="B29:B30"/>
    <mergeCell ref="C29:C30"/>
    <mergeCell ref="D29:D30"/>
    <mergeCell ref="F29:F30"/>
    <mergeCell ref="G29:G30"/>
    <mergeCell ref="A25:A26"/>
    <mergeCell ref="B25:B26"/>
    <mergeCell ref="D25:D26"/>
    <mergeCell ref="F25:F26"/>
    <mergeCell ref="G25:G26"/>
    <mergeCell ref="A27:A28"/>
    <mergeCell ref="B27:B28"/>
    <mergeCell ref="C27:C28"/>
    <mergeCell ref="D27:D28"/>
    <mergeCell ref="F27:F28"/>
    <mergeCell ref="A34:A35"/>
    <mergeCell ref="B34:B35"/>
    <mergeCell ref="C34:C35"/>
    <mergeCell ref="D34:D35"/>
    <mergeCell ref="F34:F35"/>
    <mergeCell ref="G34:G35"/>
    <mergeCell ref="A31:A32"/>
    <mergeCell ref="B31:B32"/>
    <mergeCell ref="C31:C32"/>
    <mergeCell ref="D31:D32"/>
    <mergeCell ref="F31:F32"/>
    <mergeCell ref="G31:G32"/>
    <mergeCell ref="D38:D39"/>
    <mergeCell ref="F38:F39"/>
    <mergeCell ref="G38:G39"/>
    <mergeCell ref="A36:A37"/>
    <mergeCell ref="B36:B37"/>
    <mergeCell ref="C36:C37"/>
    <mergeCell ref="D36:D37"/>
    <mergeCell ref="F36:F37"/>
    <mergeCell ref="G36:G37"/>
    <mergeCell ref="A1:G1"/>
    <mergeCell ref="A3:G3"/>
    <mergeCell ref="A4:G4"/>
    <mergeCell ref="A44:A45"/>
    <mergeCell ref="B44:B45"/>
    <mergeCell ref="C44:C45"/>
    <mergeCell ref="D44:D45"/>
    <mergeCell ref="F44:F45"/>
    <mergeCell ref="G44:G45"/>
    <mergeCell ref="A42:A43"/>
    <mergeCell ref="B42:B43"/>
    <mergeCell ref="C42:C43"/>
    <mergeCell ref="D42:D43"/>
    <mergeCell ref="F42:F43"/>
    <mergeCell ref="G42:G43"/>
    <mergeCell ref="A40:A41"/>
    <mergeCell ref="B40:B41"/>
    <mergeCell ref="C40:C41"/>
    <mergeCell ref="D40:D41"/>
    <mergeCell ref="F40:F41"/>
    <mergeCell ref="G40:G41"/>
    <mergeCell ref="A38:A39"/>
    <mergeCell ref="B38:B39"/>
    <mergeCell ref="C38:C39"/>
  </mergeCells>
  <pageMargins left="0.7" right="0.7" top="0.75" bottom="0.75" header="0.3" footer="0.3"/>
  <pageSetup paperSize="9" scale="68" fitToHeight="0" orientation="landscape" r:id="rId1"/>
  <rowBreaks count="1" manualBreakCount="1">
    <brk id="22"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8"/>
  <sheetViews>
    <sheetView view="pageBreakPreview" zoomScale="120" zoomScaleNormal="100" zoomScaleSheetLayoutView="120" workbookViewId="0">
      <selection activeCell="D16" sqref="D16"/>
    </sheetView>
  </sheetViews>
  <sheetFormatPr defaultRowHeight="15" x14ac:dyDescent="0.25"/>
  <cols>
    <col min="1" max="1" width="8.7109375" customWidth="1"/>
    <col min="2" max="2" width="32.140625" customWidth="1"/>
    <col min="3" max="3" width="39" customWidth="1"/>
    <col min="4" max="4" width="49.28515625" customWidth="1"/>
  </cols>
  <sheetData>
    <row r="1" spans="1:7" x14ac:dyDescent="0.25">
      <c r="A1" s="278" t="s">
        <v>146</v>
      </c>
      <c r="B1" s="278"/>
      <c r="C1" s="278"/>
      <c r="D1" s="278"/>
      <c r="E1" s="90"/>
      <c r="F1" s="90"/>
      <c r="G1" s="90"/>
    </row>
    <row r="2" spans="1:7" ht="15" customHeight="1" x14ac:dyDescent="0.25">
      <c r="A2" s="279" t="s">
        <v>151</v>
      </c>
      <c r="B2" s="279"/>
      <c r="C2" s="279"/>
      <c r="D2" s="279"/>
      <c r="E2" s="91"/>
      <c r="F2" s="91"/>
      <c r="G2" s="91"/>
    </row>
    <row r="3" spans="1:7" x14ac:dyDescent="0.25">
      <c r="A3" s="279"/>
      <c r="B3" s="279"/>
      <c r="C3" s="279"/>
      <c r="D3" s="279"/>
      <c r="E3" s="91"/>
      <c r="F3" s="91"/>
      <c r="G3" s="91"/>
    </row>
    <row r="4" spans="1:7" x14ac:dyDescent="0.25">
      <c r="A4" s="91"/>
      <c r="B4" s="91"/>
      <c r="C4" s="91"/>
      <c r="D4" s="91"/>
      <c r="E4" s="91"/>
      <c r="F4" s="91"/>
      <c r="G4" s="91"/>
    </row>
    <row r="5" spans="1:7" ht="66.75" customHeight="1" x14ac:dyDescent="0.25">
      <c r="A5" s="277" t="s">
        <v>147</v>
      </c>
      <c r="B5" s="277" t="s">
        <v>148</v>
      </c>
      <c r="C5" s="280" t="s">
        <v>248</v>
      </c>
      <c r="D5" s="277" t="s">
        <v>149</v>
      </c>
    </row>
    <row r="6" spans="1:7" ht="4.5" customHeight="1" x14ac:dyDescent="0.25">
      <c r="A6" s="277"/>
      <c r="B6" s="277"/>
      <c r="C6" s="281"/>
      <c r="D6" s="277"/>
    </row>
    <row r="7" spans="1:7" x14ac:dyDescent="0.25">
      <c r="A7" s="94">
        <v>1</v>
      </c>
      <c r="B7" s="94">
        <v>2</v>
      </c>
      <c r="C7" s="94">
        <v>3</v>
      </c>
      <c r="D7" s="94">
        <v>4</v>
      </c>
    </row>
    <row r="8" spans="1:7" x14ac:dyDescent="0.25">
      <c r="A8" s="95">
        <v>1</v>
      </c>
      <c r="B8" s="94" t="s">
        <v>150</v>
      </c>
      <c r="C8" s="94" t="s">
        <v>150</v>
      </c>
      <c r="D8" s="94" t="s">
        <v>150</v>
      </c>
    </row>
  </sheetData>
  <mergeCells count="6">
    <mergeCell ref="A5:A6"/>
    <mergeCell ref="B5:B6"/>
    <mergeCell ref="D5:D6"/>
    <mergeCell ref="A1:D1"/>
    <mergeCell ref="A2:D3"/>
    <mergeCell ref="C5:C6"/>
  </mergeCell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19"/>
  <sheetViews>
    <sheetView view="pageBreakPreview" zoomScale="110" zoomScaleNormal="100" zoomScaleSheetLayoutView="110" workbookViewId="0">
      <selection activeCell="H10" sqref="H10:H11"/>
    </sheetView>
  </sheetViews>
  <sheetFormatPr defaultRowHeight="15" x14ac:dyDescent="0.25"/>
  <cols>
    <col min="2" max="2" width="14.140625" customWidth="1"/>
    <col min="3" max="3" width="18.42578125" customWidth="1"/>
    <col min="4" max="4" width="11.7109375" customWidth="1"/>
    <col min="5" max="5" width="16.85546875" customWidth="1"/>
    <col min="6" max="6" width="10.7109375" customWidth="1"/>
    <col min="10" max="10" width="2.5703125" customWidth="1"/>
    <col min="12" max="12" width="4.140625" customWidth="1"/>
  </cols>
  <sheetData>
    <row r="1" spans="1:12" x14ac:dyDescent="0.25">
      <c r="A1" s="278" t="s">
        <v>204</v>
      </c>
      <c r="B1" s="278"/>
      <c r="C1" s="278"/>
      <c r="D1" s="278"/>
      <c r="E1" s="278"/>
      <c r="F1" s="278"/>
      <c r="G1" s="278"/>
      <c r="H1" s="278"/>
      <c r="I1" s="278"/>
      <c r="J1" s="278"/>
      <c r="K1" s="278"/>
      <c r="L1" s="278"/>
    </row>
    <row r="2" spans="1:12" x14ac:dyDescent="0.25">
      <c r="A2" s="89"/>
    </row>
    <row r="3" spans="1:12" ht="32.25" customHeight="1" x14ac:dyDescent="0.25">
      <c r="A3" s="279" t="s">
        <v>221</v>
      </c>
      <c r="B3" s="279"/>
      <c r="C3" s="279"/>
      <c r="D3" s="279"/>
      <c r="E3" s="279"/>
      <c r="F3" s="279"/>
      <c r="G3" s="279"/>
      <c r="H3" s="279"/>
      <c r="I3" s="279"/>
      <c r="J3" s="279"/>
      <c r="K3" s="279"/>
      <c r="L3" s="279"/>
    </row>
    <row r="4" spans="1:12" x14ac:dyDescent="0.25">
      <c r="A4" s="282"/>
      <c r="B4" s="282"/>
      <c r="C4" s="282"/>
      <c r="D4" s="282"/>
      <c r="E4" s="282"/>
      <c r="F4" s="282"/>
      <c r="G4" s="282"/>
      <c r="H4" s="282"/>
      <c r="I4" s="282"/>
      <c r="J4" s="282"/>
      <c r="K4" s="282"/>
      <c r="L4" s="282"/>
    </row>
    <row r="5" spans="1:12" x14ac:dyDescent="0.25">
      <c r="A5" s="92"/>
      <c r="B5" s="93"/>
      <c r="C5" s="93"/>
      <c r="D5" s="93"/>
      <c r="E5" s="93"/>
      <c r="F5" s="93"/>
      <c r="G5" s="93"/>
      <c r="H5" s="93"/>
      <c r="I5" s="93"/>
      <c r="J5" s="93"/>
      <c r="K5" s="93"/>
      <c r="L5" s="93"/>
    </row>
    <row r="6" spans="1:12" ht="103.5" customHeight="1" x14ac:dyDescent="0.25">
      <c r="A6" s="283" t="s">
        <v>205</v>
      </c>
      <c r="B6" s="283" t="s">
        <v>206</v>
      </c>
      <c r="C6" s="283" t="s">
        <v>207</v>
      </c>
      <c r="D6" s="283" t="s">
        <v>208</v>
      </c>
      <c r="E6" s="283" t="s">
        <v>209</v>
      </c>
      <c r="F6" s="283"/>
      <c r="G6" s="283"/>
      <c r="H6" s="283"/>
      <c r="I6" s="283"/>
      <c r="J6" s="283"/>
      <c r="K6" s="283"/>
      <c r="L6" s="283"/>
    </row>
    <row r="7" spans="1:12" x14ac:dyDescent="0.25">
      <c r="A7" s="283"/>
      <c r="B7" s="283"/>
      <c r="C7" s="283"/>
      <c r="D7" s="283"/>
      <c r="E7" s="283"/>
      <c r="F7" s="283"/>
      <c r="G7" s="283"/>
      <c r="H7" s="283"/>
      <c r="I7" s="283"/>
      <c r="J7" s="283"/>
      <c r="K7" s="283"/>
      <c r="L7" s="283"/>
    </row>
    <row r="8" spans="1:12" x14ac:dyDescent="0.25">
      <c r="A8" s="283"/>
      <c r="B8" s="283"/>
      <c r="C8" s="283"/>
      <c r="D8" s="283"/>
      <c r="E8" s="283"/>
      <c r="F8" s="283"/>
      <c r="G8" s="283"/>
      <c r="H8" s="283"/>
      <c r="I8" s="283"/>
      <c r="J8" s="283"/>
      <c r="K8" s="283"/>
      <c r="L8" s="283"/>
    </row>
    <row r="9" spans="1:12" ht="30" customHeight="1" x14ac:dyDescent="0.25">
      <c r="A9" s="283"/>
      <c r="B9" s="283"/>
      <c r="C9" s="283"/>
      <c r="D9" s="283"/>
      <c r="E9" s="283"/>
      <c r="F9" s="283" t="s">
        <v>210</v>
      </c>
      <c r="G9" s="283"/>
      <c r="H9" s="283"/>
      <c r="I9" s="283"/>
      <c r="J9" s="283"/>
      <c r="K9" s="283"/>
      <c r="L9" s="283"/>
    </row>
    <row r="10" spans="1:12" x14ac:dyDescent="0.25">
      <c r="A10" s="283"/>
      <c r="B10" s="283"/>
      <c r="C10" s="283"/>
      <c r="D10" s="283"/>
      <c r="E10" s="283"/>
      <c r="F10" s="283" t="s">
        <v>211</v>
      </c>
      <c r="G10" s="283" t="s">
        <v>212</v>
      </c>
      <c r="H10" s="283" t="s">
        <v>213</v>
      </c>
      <c r="I10" s="283" t="s">
        <v>214</v>
      </c>
      <c r="J10" s="283"/>
      <c r="K10" s="283" t="s">
        <v>215</v>
      </c>
      <c r="L10" s="283"/>
    </row>
    <row r="11" spans="1:12" x14ac:dyDescent="0.25">
      <c r="A11" s="283"/>
      <c r="B11" s="283"/>
      <c r="C11" s="283"/>
      <c r="D11" s="283"/>
      <c r="E11" s="283"/>
      <c r="F11" s="283"/>
      <c r="G11" s="283"/>
      <c r="H11" s="283"/>
      <c r="I11" s="283"/>
      <c r="J11" s="283"/>
      <c r="K11" s="283"/>
      <c r="L11" s="283"/>
    </row>
    <row r="12" spans="1:12" x14ac:dyDescent="0.25">
      <c r="A12" s="96">
        <v>1</v>
      </c>
      <c r="B12" s="96" t="s">
        <v>64</v>
      </c>
      <c r="C12" s="96" t="s">
        <v>216</v>
      </c>
      <c r="D12" s="283" t="s">
        <v>217</v>
      </c>
      <c r="E12" s="283"/>
      <c r="F12" s="283"/>
      <c r="G12" s="283"/>
      <c r="H12" s="283"/>
      <c r="I12" s="283"/>
      <c r="J12" s="283"/>
      <c r="K12" s="283"/>
      <c r="L12" s="283"/>
    </row>
    <row r="13" spans="1:12" x14ac:dyDescent="0.25">
      <c r="A13" s="96" t="s">
        <v>51</v>
      </c>
      <c r="B13" s="96" t="s">
        <v>51</v>
      </c>
      <c r="C13" s="96" t="s">
        <v>51</v>
      </c>
      <c r="D13" s="96" t="s">
        <v>64</v>
      </c>
      <c r="E13" s="96" t="s">
        <v>218</v>
      </c>
      <c r="F13" s="96" t="s">
        <v>150</v>
      </c>
      <c r="G13" s="96" t="s">
        <v>150</v>
      </c>
      <c r="H13" s="96" t="s">
        <v>150</v>
      </c>
      <c r="I13" s="283" t="s">
        <v>150</v>
      </c>
      <c r="J13" s="283"/>
      <c r="K13" s="283" t="s">
        <v>150</v>
      </c>
      <c r="L13" s="283"/>
    </row>
    <row r="14" spans="1:12" ht="15" customHeight="1" x14ac:dyDescent="0.25">
      <c r="A14" s="96" t="s">
        <v>51</v>
      </c>
      <c r="B14" s="100"/>
      <c r="C14" s="100"/>
      <c r="D14" s="283" t="s">
        <v>51</v>
      </c>
      <c r="E14" s="283"/>
      <c r="F14" s="283"/>
      <c r="G14" s="283"/>
      <c r="H14" s="283"/>
      <c r="I14" s="283"/>
      <c r="J14" s="283"/>
      <c r="K14" s="283"/>
      <c r="L14" s="283"/>
    </row>
    <row r="15" spans="1:12" x14ac:dyDescent="0.25">
      <c r="A15" s="96" t="s">
        <v>51</v>
      </c>
      <c r="B15" s="100"/>
      <c r="C15" s="100"/>
      <c r="D15" s="283" t="s">
        <v>219</v>
      </c>
      <c r="E15" s="283"/>
      <c r="F15" s="283"/>
      <c r="G15" s="283"/>
      <c r="H15" s="283"/>
      <c r="I15" s="283"/>
      <c r="J15" s="283"/>
      <c r="K15" s="283"/>
      <c r="L15" s="283"/>
    </row>
    <row r="16" spans="1:12" x14ac:dyDescent="0.25">
      <c r="A16" s="100"/>
      <c r="B16" s="100"/>
      <c r="C16" s="100"/>
      <c r="D16" s="96" t="s">
        <v>150</v>
      </c>
      <c r="E16" s="96" t="s">
        <v>150</v>
      </c>
      <c r="F16" s="96" t="s">
        <v>150</v>
      </c>
      <c r="G16" s="96" t="s">
        <v>150</v>
      </c>
      <c r="H16" s="96" t="s">
        <v>150</v>
      </c>
      <c r="I16" s="283" t="s">
        <v>150</v>
      </c>
      <c r="J16" s="283"/>
      <c r="K16" s="283" t="s">
        <v>150</v>
      </c>
      <c r="L16" s="283"/>
    </row>
    <row r="17" spans="1:12" x14ac:dyDescent="0.25">
      <c r="A17" s="284" t="s">
        <v>220</v>
      </c>
      <c r="B17" s="284"/>
      <c r="C17" s="284"/>
      <c r="D17" s="284"/>
      <c r="E17" s="284"/>
      <c r="F17" s="284"/>
      <c r="G17" s="284"/>
      <c r="H17" s="284"/>
      <c r="I17" s="284"/>
      <c r="J17" s="285"/>
      <c r="K17" s="285"/>
      <c r="L17" s="99"/>
    </row>
    <row r="18" spans="1:12" x14ac:dyDescent="0.25">
      <c r="A18" s="97"/>
      <c r="B18" s="97"/>
      <c r="C18" s="97"/>
      <c r="D18" s="97"/>
      <c r="E18" s="97"/>
      <c r="F18" s="97"/>
      <c r="G18" s="97"/>
      <c r="H18" s="97"/>
      <c r="I18" s="97"/>
      <c r="J18" s="97"/>
      <c r="K18" s="97"/>
      <c r="L18" s="97"/>
    </row>
    <row r="19" spans="1:12" x14ac:dyDescent="0.25">
      <c r="A19" s="98"/>
    </row>
  </sheetData>
  <mergeCells count="26">
    <mergeCell ref="I16:J16"/>
    <mergeCell ref="K16:L16"/>
    <mergeCell ref="A17:I17"/>
    <mergeCell ref="J17:K17"/>
    <mergeCell ref="G10:G11"/>
    <mergeCell ref="H10:H11"/>
    <mergeCell ref="I10:J11"/>
    <mergeCell ref="K10:L11"/>
    <mergeCell ref="D12:L12"/>
    <mergeCell ref="I13:J13"/>
    <mergeCell ref="K13:L13"/>
    <mergeCell ref="A6:A11"/>
    <mergeCell ref="B6:B11"/>
    <mergeCell ref="C6:C11"/>
    <mergeCell ref="D6:D11"/>
    <mergeCell ref="E6:E11"/>
    <mergeCell ref="A1:L1"/>
    <mergeCell ref="A3:L3"/>
    <mergeCell ref="A4:L4"/>
    <mergeCell ref="D14:L14"/>
    <mergeCell ref="D15:L15"/>
    <mergeCell ref="F6:L6"/>
    <mergeCell ref="F7:L7"/>
    <mergeCell ref="F8:L8"/>
    <mergeCell ref="F9:L9"/>
    <mergeCell ref="F10:F11"/>
  </mergeCells>
  <pageMargins left="0.7" right="0.7" top="0.75" bottom="0.75" header="0.3" footer="0.3"/>
  <pageSetup paperSize="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H20"/>
  <sheetViews>
    <sheetView view="pageBreakPreview" zoomScaleNormal="100" zoomScaleSheetLayoutView="100" workbookViewId="0">
      <selection activeCell="D12" sqref="D12:G18"/>
    </sheetView>
  </sheetViews>
  <sheetFormatPr defaultRowHeight="15" x14ac:dyDescent="0.25"/>
  <cols>
    <col min="1" max="1" width="6.28515625" style="101" customWidth="1"/>
    <col min="2" max="2" width="62.140625" style="101" customWidth="1"/>
    <col min="3" max="3" width="13.85546875" style="101" customWidth="1"/>
    <col min="4" max="4" width="11.42578125" style="101" customWidth="1"/>
    <col min="5" max="5" width="10.85546875" style="101" customWidth="1"/>
    <col min="6" max="6" width="11" style="101" customWidth="1"/>
    <col min="7" max="7" width="11.42578125" style="101" customWidth="1"/>
    <col min="8" max="8" width="22.5703125" style="101" customWidth="1"/>
    <col min="9" max="16384" width="9.140625" style="101"/>
  </cols>
  <sheetData>
    <row r="1" spans="1:8" x14ac:dyDescent="0.25">
      <c r="H1" s="102" t="s">
        <v>222</v>
      </c>
    </row>
    <row r="2" spans="1:8" x14ac:dyDescent="0.25">
      <c r="A2" s="287" t="s">
        <v>223</v>
      </c>
      <c r="B2" s="287"/>
      <c r="C2" s="287"/>
      <c r="D2" s="287"/>
      <c r="E2" s="287"/>
      <c r="F2" s="287"/>
      <c r="G2" s="287"/>
      <c r="H2" s="287"/>
    </row>
    <row r="4" spans="1:8" x14ac:dyDescent="0.25">
      <c r="A4" s="267" t="s">
        <v>93</v>
      </c>
      <c r="B4" s="267" t="s">
        <v>224</v>
      </c>
      <c r="C4" s="267" t="s">
        <v>225</v>
      </c>
      <c r="D4" s="288" t="s">
        <v>226</v>
      </c>
      <c r="E4" s="289"/>
      <c r="F4" s="289"/>
      <c r="G4" s="289"/>
      <c r="H4" s="267" t="s">
        <v>227</v>
      </c>
    </row>
    <row r="5" spans="1:8" x14ac:dyDescent="0.25">
      <c r="A5" s="267"/>
      <c r="B5" s="267"/>
      <c r="C5" s="267"/>
      <c r="D5" s="72" t="s">
        <v>8</v>
      </c>
      <c r="E5" s="72" t="s">
        <v>9</v>
      </c>
      <c r="F5" s="72" t="s">
        <v>10</v>
      </c>
      <c r="G5" s="72" t="s">
        <v>11</v>
      </c>
      <c r="H5" s="267"/>
    </row>
    <row r="6" spans="1:8" ht="15" customHeight="1" x14ac:dyDescent="0.25">
      <c r="A6" s="103">
        <v>1</v>
      </c>
      <c r="B6" s="103">
        <v>2</v>
      </c>
      <c r="C6" s="103">
        <v>3</v>
      </c>
      <c r="D6" s="103">
        <v>4</v>
      </c>
      <c r="E6" s="103">
        <v>5</v>
      </c>
      <c r="F6" s="103">
        <v>6</v>
      </c>
      <c r="G6" s="103">
        <v>7</v>
      </c>
      <c r="H6" s="103">
        <v>9</v>
      </c>
    </row>
    <row r="7" spans="1:8" ht="45" x14ac:dyDescent="0.25">
      <c r="A7" s="72" t="s">
        <v>228</v>
      </c>
      <c r="B7" s="104" t="s">
        <v>162</v>
      </c>
      <c r="C7" s="58">
        <v>2.5</v>
      </c>
      <c r="D7" s="58">
        <v>2.7</v>
      </c>
      <c r="E7" s="58">
        <v>2.8</v>
      </c>
      <c r="F7" s="58">
        <v>2.9</v>
      </c>
      <c r="G7" s="58">
        <v>3</v>
      </c>
      <c r="H7" s="58">
        <v>3.3</v>
      </c>
    </row>
    <row r="8" spans="1:8" ht="30" x14ac:dyDescent="0.25">
      <c r="A8" s="72" t="s">
        <v>229</v>
      </c>
      <c r="B8" s="104" t="s">
        <v>318</v>
      </c>
      <c r="C8" s="143">
        <v>80</v>
      </c>
      <c r="D8" s="143">
        <v>80</v>
      </c>
      <c r="E8" s="143">
        <v>83</v>
      </c>
      <c r="F8" s="143">
        <v>107</v>
      </c>
      <c r="G8" s="143">
        <v>107</v>
      </c>
      <c r="H8" s="72">
        <v>107</v>
      </c>
    </row>
    <row r="9" spans="1:8" x14ac:dyDescent="0.25">
      <c r="A9" s="72" t="s">
        <v>230</v>
      </c>
      <c r="B9" s="104" t="s">
        <v>231</v>
      </c>
      <c r="C9" s="106">
        <v>100</v>
      </c>
      <c r="D9" s="106">
        <v>100</v>
      </c>
      <c r="E9" s="106">
        <v>100</v>
      </c>
      <c r="F9" s="106">
        <v>100</v>
      </c>
      <c r="G9" s="106">
        <v>100</v>
      </c>
      <c r="H9" s="106">
        <v>100</v>
      </c>
    </row>
    <row r="10" spans="1:8" ht="45" x14ac:dyDescent="0.25">
      <c r="A10" s="72" t="s">
        <v>232</v>
      </c>
      <c r="B10" s="104" t="s">
        <v>233</v>
      </c>
      <c r="C10" s="130">
        <v>88.7</v>
      </c>
      <c r="D10" s="58">
        <v>93.9</v>
      </c>
      <c r="E10" s="58">
        <v>94.1</v>
      </c>
      <c r="F10" s="58">
        <v>94.3</v>
      </c>
      <c r="G10" s="58">
        <v>94.4</v>
      </c>
      <c r="H10" s="58">
        <v>95.1</v>
      </c>
    </row>
    <row r="11" spans="1:8" ht="30" x14ac:dyDescent="0.25">
      <c r="A11" s="72"/>
      <c r="B11" s="107" t="s">
        <v>234</v>
      </c>
      <c r="C11" s="108"/>
      <c r="D11" s="105"/>
      <c r="E11" s="105"/>
      <c r="F11" s="105"/>
      <c r="G11" s="105"/>
      <c r="H11" s="72"/>
    </row>
    <row r="12" spans="1:8" ht="45" x14ac:dyDescent="0.25">
      <c r="A12" s="72" t="s">
        <v>235</v>
      </c>
      <c r="B12" s="107" t="s">
        <v>236</v>
      </c>
      <c r="C12" s="109">
        <v>0.2</v>
      </c>
      <c r="D12" s="340">
        <v>0.2</v>
      </c>
      <c r="E12" s="340">
        <v>0.2</v>
      </c>
      <c r="F12" s="340">
        <v>0.2</v>
      </c>
      <c r="G12" s="340">
        <v>0.2</v>
      </c>
      <c r="H12" s="109">
        <v>0.2</v>
      </c>
    </row>
    <row r="13" spans="1:8" x14ac:dyDescent="0.25">
      <c r="A13" s="72"/>
      <c r="B13" s="107" t="s">
        <v>237</v>
      </c>
      <c r="C13" s="108"/>
      <c r="D13" s="152"/>
      <c r="E13" s="152"/>
      <c r="F13" s="152"/>
      <c r="G13" s="152"/>
      <c r="H13" s="72"/>
    </row>
    <row r="14" spans="1:8" ht="30" x14ac:dyDescent="0.25">
      <c r="A14" s="72" t="s">
        <v>238</v>
      </c>
      <c r="B14" s="107" t="s">
        <v>239</v>
      </c>
      <c r="C14" s="109">
        <v>0.28000000000000003</v>
      </c>
      <c r="D14" s="340">
        <v>0.28000000000000003</v>
      </c>
      <c r="E14" s="340">
        <v>0.27</v>
      </c>
      <c r="F14" s="340">
        <v>0.27</v>
      </c>
      <c r="G14" s="340">
        <v>0.27</v>
      </c>
      <c r="H14" s="109">
        <v>0.27</v>
      </c>
    </row>
    <row r="15" spans="1:8" ht="30" x14ac:dyDescent="0.25">
      <c r="A15" s="72" t="s">
        <v>240</v>
      </c>
      <c r="B15" s="107" t="s">
        <v>241</v>
      </c>
      <c r="C15" s="109">
        <v>15</v>
      </c>
      <c r="D15" s="340">
        <v>14.96</v>
      </c>
      <c r="E15" s="152">
        <v>14.91</v>
      </c>
      <c r="F15" s="152">
        <v>14.85</v>
      </c>
      <c r="G15" s="152">
        <v>14.85</v>
      </c>
      <c r="H15" s="72">
        <v>14.85</v>
      </c>
    </row>
    <row r="16" spans="1:8" ht="30" x14ac:dyDescent="0.25">
      <c r="A16" s="72" t="s">
        <v>242</v>
      </c>
      <c r="B16" s="107" t="s">
        <v>243</v>
      </c>
      <c r="C16" s="109">
        <v>7.6</v>
      </c>
      <c r="D16" s="340">
        <v>7.52</v>
      </c>
      <c r="E16" s="340">
        <v>7.5</v>
      </c>
      <c r="F16" s="340">
        <v>7.46</v>
      </c>
      <c r="G16" s="340">
        <v>7.46</v>
      </c>
      <c r="H16" s="109">
        <v>7.46</v>
      </c>
    </row>
    <row r="17" spans="1:8" x14ac:dyDescent="0.25">
      <c r="A17" s="72" t="s">
        <v>244</v>
      </c>
      <c r="B17" s="104" t="s">
        <v>245</v>
      </c>
      <c r="C17" s="58">
        <v>141</v>
      </c>
      <c r="D17" s="152">
        <v>145</v>
      </c>
      <c r="E17" s="152">
        <v>148</v>
      </c>
      <c r="F17" s="152">
        <v>151</v>
      </c>
      <c r="G17" s="152">
        <v>153</v>
      </c>
      <c r="H17" s="58">
        <v>159</v>
      </c>
    </row>
    <row r="18" spans="1:8" ht="30" x14ac:dyDescent="0.25">
      <c r="A18" s="72" t="s">
        <v>246</v>
      </c>
      <c r="B18" s="104" t="s">
        <v>247</v>
      </c>
      <c r="C18" s="110">
        <v>100</v>
      </c>
      <c r="D18" s="110">
        <v>100</v>
      </c>
      <c r="E18" s="110">
        <v>100</v>
      </c>
      <c r="F18" s="110">
        <v>100</v>
      </c>
      <c r="G18" s="110">
        <v>100</v>
      </c>
      <c r="H18" s="110">
        <v>100</v>
      </c>
    </row>
    <row r="20" spans="1:8" x14ac:dyDescent="0.25">
      <c r="B20" s="286"/>
      <c r="C20" s="286"/>
      <c r="D20" s="286"/>
      <c r="E20" s="286"/>
      <c r="F20" s="286"/>
      <c r="G20" s="286"/>
      <c r="H20" s="286"/>
    </row>
  </sheetData>
  <mergeCells count="7">
    <mergeCell ref="B20:H20"/>
    <mergeCell ref="A2:H2"/>
    <mergeCell ref="A4:A5"/>
    <mergeCell ref="B4:B5"/>
    <mergeCell ref="C4:C5"/>
    <mergeCell ref="D4:G4"/>
    <mergeCell ref="H4:H5"/>
  </mergeCells>
  <pageMargins left="0.7" right="0.7" top="0.75" bottom="0.75" header="0.3" footer="0.3"/>
  <pageSetup paperSize="9" scale="87"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N29"/>
  <sheetViews>
    <sheetView view="pageBreakPreview" zoomScale="60" zoomScaleNormal="100" workbookViewId="0">
      <selection activeCell="O36" sqref="O36"/>
    </sheetView>
  </sheetViews>
  <sheetFormatPr defaultRowHeight="15" x14ac:dyDescent="0.25"/>
  <cols>
    <col min="1" max="1" width="9.140625" style="114"/>
    <col min="2" max="2" width="5.140625" style="114" customWidth="1"/>
    <col min="3" max="10" width="9.140625" style="114"/>
    <col min="11" max="11" width="10.140625" style="114" customWidth="1"/>
    <col min="12" max="12" width="9.7109375" style="114" customWidth="1"/>
    <col min="13" max="13" width="9.140625" style="114"/>
    <col min="14" max="14" width="9" style="114" customWidth="1"/>
    <col min="15" max="16384" width="9.140625" style="114"/>
  </cols>
  <sheetData>
    <row r="1" spans="1:12" x14ac:dyDescent="0.25">
      <c r="A1" s="293" t="s">
        <v>249</v>
      </c>
      <c r="B1" s="293"/>
      <c r="C1" s="293"/>
      <c r="D1" s="293"/>
      <c r="E1" s="293"/>
      <c r="F1" s="293"/>
      <c r="G1" s="293"/>
      <c r="H1" s="293"/>
      <c r="I1" s="293"/>
      <c r="J1" s="293"/>
      <c r="K1" s="293"/>
    </row>
    <row r="2" spans="1:12" x14ac:dyDescent="0.25">
      <c r="A2" s="293"/>
      <c r="B2" s="293"/>
      <c r="C2" s="293"/>
      <c r="D2" s="293"/>
      <c r="E2" s="293"/>
      <c r="F2" s="293"/>
      <c r="G2" s="293"/>
      <c r="H2" s="293"/>
      <c r="I2" s="293"/>
      <c r="J2" s="293"/>
      <c r="K2" s="293"/>
    </row>
    <row r="3" spans="1:12" ht="29.25" x14ac:dyDescent="0.25">
      <c r="B3" s="115" t="s">
        <v>147</v>
      </c>
      <c r="C3" s="294" t="s">
        <v>250</v>
      </c>
      <c r="D3" s="295"/>
      <c r="E3" s="295"/>
      <c r="F3" s="295"/>
      <c r="G3" s="295"/>
      <c r="H3" s="295"/>
      <c r="I3" s="295"/>
      <c r="J3" s="295"/>
      <c r="K3" s="296"/>
    </row>
    <row r="4" spans="1:12" x14ac:dyDescent="0.25">
      <c r="B4" s="297" t="s">
        <v>211</v>
      </c>
      <c r="C4" s="298"/>
      <c r="D4" s="298"/>
      <c r="E4" s="298"/>
      <c r="F4" s="298"/>
      <c r="G4" s="298"/>
      <c r="H4" s="298"/>
      <c r="I4" s="298"/>
      <c r="J4" s="298"/>
      <c r="K4" s="299"/>
    </row>
    <row r="5" spans="1:12" x14ac:dyDescent="0.25">
      <c r="B5" s="112">
        <v>1</v>
      </c>
      <c r="C5" s="300" t="s">
        <v>251</v>
      </c>
      <c r="D5" s="300"/>
      <c r="E5" s="300"/>
      <c r="F5" s="300"/>
      <c r="G5" s="300"/>
      <c r="H5" s="300"/>
      <c r="I5" s="300"/>
      <c r="J5" s="300"/>
      <c r="K5" s="300"/>
      <c r="L5" s="116"/>
    </row>
    <row r="6" spans="1:12" x14ac:dyDescent="0.25">
      <c r="B6" s="112">
        <v>2</v>
      </c>
      <c r="C6" s="300" t="s">
        <v>252</v>
      </c>
      <c r="D6" s="300"/>
      <c r="E6" s="300"/>
      <c r="F6" s="300"/>
      <c r="G6" s="300"/>
      <c r="H6" s="300"/>
      <c r="I6" s="300"/>
      <c r="J6" s="300"/>
      <c r="K6" s="300"/>
      <c r="L6" s="116"/>
    </row>
    <row r="7" spans="1:12" s="116" customFormat="1" x14ac:dyDescent="0.25">
      <c r="B7" s="111">
        <v>3</v>
      </c>
      <c r="C7" s="301" t="s">
        <v>253</v>
      </c>
      <c r="D7" s="301"/>
      <c r="E7" s="301"/>
      <c r="F7" s="301"/>
      <c r="G7" s="301"/>
      <c r="H7" s="301"/>
      <c r="I7" s="301"/>
      <c r="J7" s="301"/>
      <c r="K7" s="301"/>
    </row>
    <row r="8" spans="1:12" s="116" customFormat="1" x14ac:dyDescent="0.25">
      <c r="B8" s="111">
        <v>4</v>
      </c>
      <c r="C8" s="301" t="s">
        <v>254</v>
      </c>
      <c r="D8" s="301"/>
      <c r="E8" s="301"/>
      <c r="F8" s="301"/>
      <c r="G8" s="301"/>
      <c r="H8" s="301"/>
      <c r="I8" s="301"/>
      <c r="J8" s="301"/>
      <c r="K8" s="301"/>
    </row>
    <row r="9" spans="1:12" s="116" customFormat="1" x14ac:dyDescent="0.25">
      <c r="B9" s="290" t="s">
        <v>212</v>
      </c>
      <c r="C9" s="291"/>
      <c r="D9" s="291"/>
      <c r="E9" s="291"/>
      <c r="F9" s="291"/>
      <c r="G9" s="291"/>
      <c r="H9" s="291"/>
      <c r="I9" s="291"/>
      <c r="J9" s="291"/>
      <c r="K9" s="292"/>
    </row>
    <row r="10" spans="1:12" s="116" customFormat="1" x14ac:dyDescent="0.25">
      <c r="B10" s="74">
        <v>1</v>
      </c>
      <c r="C10" s="301" t="s">
        <v>255</v>
      </c>
      <c r="D10" s="301"/>
      <c r="E10" s="301"/>
      <c r="F10" s="301"/>
      <c r="G10" s="301"/>
      <c r="H10" s="301"/>
      <c r="I10" s="301"/>
      <c r="J10" s="301"/>
      <c r="K10" s="301"/>
    </row>
    <row r="11" spans="1:12" s="116" customFormat="1" x14ac:dyDescent="0.25">
      <c r="B11" s="74">
        <v>2</v>
      </c>
      <c r="C11" s="302" t="s">
        <v>256</v>
      </c>
      <c r="D11" s="303"/>
      <c r="E11" s="303"/>
      <c r="F11" s="303"/>
      <c r="G11" s="303"/>
      <c r="H11" s="303"/>
      <c r="I11" s="303"/>
      <c r="J11" s="303"/>
      <c r="K11" s="304"/>
    </row>
    <row r="12" spans="1:12" s="116" customFormat="1" x14ac:dyDescent="0.25">
      <c r="B12" s="74">
        <v>3</v>
      </c>
      <c r="C12" s="301" t="s">
        <v>257</v>
      </c>
      <c r="D12" s="301"/>
      <c r="E12" s="301"/>
      <c r="F12" s="301"/>
      <c r="G12" s="301"/>
      <c r="H12" s="301"/>
      <c r="I12" s="301"/>
      <c r="J12" s="301"/>
      <c r="K12" s="301"/>
    </row>
    <row r="13" spans="1:12" s="116" customFormat="1" x14ac:dyDescent="0.25">
      <c r="B13" s="290" t="s">
        <v>213</v>
      </c>
      <c r="C13" s="291"/>
      <c r="D13" s="291"/>
      <c r="E13" s="291"/>
      <c r="F13" s="291"/>
      <c r="G13" s="291"/>
      <c r="H13" s="291"/>
      <c r="I13" s="291"/>
      <c r="J13" s="291"/>
      <c r="K13" s="292"/>
    </row>
    <row r="14" spans="1:12" s="116" customFormat="1" x14ac:dyDescent="0.25">
      <c r="B14" s="111">
        <v>1</v>
      </c>
      <c r="C14" s="241" t="s">
        <v>258</v>
      </c>
      <c r="D14" s="241"/>
      <c r="E14" s="241"/>
      <c r="F14" s="241"/>
      <c r="G14" s="241"/>
      <c r="H14" s="241"/>
      <c r="I14" s="241"/>
      <c r="J14" s="241"/>
      <c r="K14" s="241"/>
    </row>
    <row r="15" spans="1:12" s="116" customFormat="1" x14ac:dyDescent="0.25">
      <c r="B15" s="111">
        <v>2</v>
      </c>
      <c r="C15" s="306" t="s">
        <v>259</v>
      </c>
      <c r="D15" s="307"/>
      <c r="E15" s="307"/>
      <c r="F15" s="307"/>
      <c r="G15" s="307"/>
      <c r="H15" s="307"/>
      <c r="I15" s="307"/>
      <c r="J15" s="307"/>
      <c r="K15" s="308"/>
    </row>
    <row r="16" spans="1:12" s="116" customFormat="1" x14ac:dyDescent="0.25">
      <c r="B16" s="111">
        <v>3</v>
      </c>
      <c r="C16" s="241" t="s">
        <v>260</v>
      </c>
      <c r="D16" s="241"/>
      <c r="E16" s="241"/>
      <c r="F16" s="241"/>
      <c r="G16" s="241"/>
      <c r="H16" s="241"/>
      <c r="I16" s="241"/>
      <c r="J16" s="241"/>
      <c r="K16" s="241"/>
    </row>
    <row r="17" spans="1:14" s="116" customFormat="1" x14ac:dyDescent="0.25">
      <c r="B17" s="309" t="s">
        <v>214</v>
      </c>
      <c r="C17" s="310"/>
      <c r="D17" s="310"/>
      <c r="E17" s="310"/>
      <c r="F17" s="310"/>
      <c r="G17" s="310"/>
      <c r="H17" s="310"/>
      <c r="I17" s="310"/>
      <c r="J17" s="310"/>
      <c r="K17" s="311"/>
    </row>
    <row r="18" spans="1:14" s="117" customFormat="1" ht="15" customHeight="1" x14ac:dyDescent="0.25">
      <c r="B18" s="118">
        <v>1</v>
      </c>
      <c r="C18" s="306" t="s">
        <v>261</v>
      </c>
      <c r="D18" s="307"/>
      <c r="E18" s="307"/>
      <c r="F18" s="307"/>
      <c r="G18" s="307"/>
      <c r="H18" s="307"/>
      <c r="I18" s="307"/>
      <c r="J18" s="307"/>
      <c r="K18" s="308"/>
    </row>
    <row r="19" spans="1:14" s="117" customFormat="1" ht="15" customHeight="1" x14ac:dyDescent="0.25">
      <c r="B19" s="118">
        <v>2</v>
      </c>
      <c r="C19" s="306" t="s">
        <v>262</v>
      </c>
      <c r="D19" s="307"/>
      <c r="E19" s="307"/>
      <c r="F19" s="307"/>
      <c r="G19" s="307"/>
      <c r="H19" s="307"/>
      <c r="I19" s="307"/>
      <c r="J19" s="307"/>
      <c r="K19" s="308"/>
    </row>
    <row r="20" spans="1:14" s="116" customFormat="1" x14ac:dyDescent="0.25">
      <c r="B20" s="119"/>
      <c r="C20" s="291" t="s">
        <v>263</v>
      </c>
      <c r="D20" s="291"/>
      <c r="E20" s="291"/>
      <c r="F20" s="291"/>
      <c r="G20" s="291"/>
      <c r="H20" s="291"/>
      <c r="I20" s="291"/>
      <c r="J20" s="291"/>
      <c r="K20" s="292"/>
    </row>
    <row r="21" spans="1:14" s="116" customFormat="1" ht="15" customHeight="1" x14ac:dyDescent="0.25">
      <c r="B21" s="118">
        <v>1</v>
      </c>
      <c r="C21" s="306" t="s">
        <v>264</v>
      </c>
      <c r="D21" s="307"/>
      <c r="E21" s="307"/>
      <c r="F21" s="307"/>
      <c r="G21" s="307"/>
      <c r="H21" s="307"/>
      <c r="I21" s="307"/>
      <c r="J21" s="307"/>
      <c r="K21" s="308"/>
    </row>
    <row r="22" spans="1:14" s="116" customFormat="1" ht="15" customHeight="1" x14ac:dyDescent="0.25">
      <c r="B22" s="111">
        <v>2</v>
      </c>
      <c r="C22" s="302" t="s">
        <v>265</v>
      </c>
      <c r="D22" s="303"/>
      <c r="E22" s="303"/>
      <c r="F22" s="303"/>
      <c r="G22" s="303"/>
      <c r="H22" s="303"/>
      <c r="I22" s="303"/>
      <c r="J22" s="303"/>
      <c r="K22" s="304"/>
    </row>
    <row r="23" spans="1:14" s="116" customFormat="1" x14ac:dyDescent="0.25">
      <c r="B23" s="312" t="s">
        <v>266</v>
      </c>
      <c r="C23" s="312"/>
      <c r="D23" s="312"/>
      <c r="E23" s="312"/>
      <c r="F23" s="312"/>
      <c r="G23" s="312"/>
      <c r="H23" s="312"/>
      <c r="I23" s="312"/>
      <c r="J23" s="312"/>
      <c r="K23" s="312"/>
    </row>
    <row r="24" spans="1:14" s="116" customFormat="1" x14ac:dyDescent="0.25">
      <c r="B24" s="111">
        <v>1</v>
      </c>
      <c r="C24" s="313" t="s">
        <v>267</v>
      </c>
      <c r="D24" s="313"/>
      <c r="E24" s="313"/>
      <c r="F24" s="313"/>
      <c r="G24" s="313"/>
      <c r="H24" s="313"/>
      <c r="I24" s="313"/>
      <c r="J24" s="313"/>
      <c r="K24" s="313"/>
      <c r="M24" s="305"/>
      <c r="N24" s="305"/>
    </row>
    <row r="25" spans="1:14" x14ac:dyDescent="0.25">
      <c r="B25" s="74">
        <v>2</v>
      </c>
      <c r="C25" s="314" t="s">
        <v>268</v>
      </c>
      <c r="D25" s="315"/>
      <c r="E25" s="315"/>
      <c r="F25" s="315"/>
      <c r="G25" s="315"/>
      <c r="H25" s="315"/>
      <c r="I25" s="315"/>
      <c r="J25" s="315"/>
      <c r="K25" s="316"/>
    </row>
    <row r="26" spans="1:14" s="116" customFormat="1" x14ac:dyDescent="0.25">
      <c r="A26" s="114"/>
      <c r="B26" s="312" t="s">
        <v>269</v>
      </c>
      <c r="C26" s="312"/>
      <c r="D26" s="312"/>
      <c r="E26" s="312"/>
      <c r="F26" s="312"/>
      <c r="G26" s="312"/>
      <c r="H26" s="312"/>
      <c r="I26" s="312"/>
      <c r="J26" s="312"/>
      <c r="K26" s="312"/>
    </row>
    <row r="27" spans="1:14" x14ac:dyDescent="0.25">
      <c r="B27" s="111">
        <v>1</v>
      </c>
      <c r="C27" s="313" t="s">
        <v>270</v>
      </c>
      <c r="D27" s="313"/>
      <c r="E27" s="313"/>
      <c r="F27" s="313"/>
      <c r="G27" s="313"/>
      <c r="H27" s="313"/>
      <c r="I27" s="313"/>
      <c r="J27" s="313"/>
      <c r="K27" s="313"/>
      <c r="M27" s="116"/>
      <c r="N27" s="120"/>
    </row>
    <row r="28" spans="1:14" x14ac:dyDescent="0.25">
      <c r="B28" s="312" t="s">
        <v>271</v>
      </c>
      <c r="C28" s="312"/>
      <c r="D28" s="312"/>
      <c r="E28" s="312"/>
      <c r="F28" s="312"/>
      <c r="G28" s="312"/>
      <c r="H28" s="312"/>
      <c r="I28" s="312"/>
      <c r="J28" s="312"/>
      <c r="K28" s="312"/>
    </row>
    <row r="29" spans="1:14" x14ac:dyDescent="0.25">
      <c r="B29" s="111">
        <v>1</v>
      </c>
      <c r="C29" s="313" t="s">
        <v>272</v>
      </c>
      <c r="D29" s="313"/>
      <c r="E29" s="313"/>
      <c r="F29" s="313"/>
      <c r="G29" s="313"/>
      <c r="H29" s="313"/>
      <c r="I29" s="313"/>
      <c r="J29" s="313"/>
      <c r="K29" s="313"/>
    </row>
  </sheetData>
  <mergeCells count="29">
    <mergeCell ref="C25:K25"/>
    <mergeCell ref="B26:K26"/>
    <mergeCell ref="C27:K27"/>
    <mergeCell ref="B28:K28"/>
    <mergeCell ref="C29:K29"/>
    <mergeCell ref="M24:N24"/>
    <mergeCell ref="C14:K14"/>
    <mergeCell ref="C15:K15"/>
    <mergeCell ref="C16:K16"/>
    <mergeCell ref="B17:K17"/>
    <mergeCell ref="C18:K18"/>
    <mergeCell ref="C19:K19"/>
    <mergeCell ref="C20:K20"/>
    <mergeCell ref="C21:K21"/>
    <mergeCell ref="C22:K22"/>
    <mergeCell ref="B23:K23"/>
    <mergeCell ref="C24:K24"/>
    <mergeCell ref="B13:K13"/>
    <mergeCell ref="A1:K2"/>
    <mergeCell ref="C3:K3"/>
    <mergeCell ref="B4:K4"/>
    <mergeCell ref="C5:K5"/>
    <mergeCell ref="C6:K6"/>
    <mergeCell ref="C7:K7"/>
    <mergeCell ref="C8:K8"/>
    <mergeCell ref="B9:K9"/>
    <mergeCell ref="C10:K10"/>
    <mergeCell ref="C11:K11"/>
    <mergeCell ref="C12:K12"/>
  </mergeCells>
  <pageMargins left="0.7" right="0.7" top="0.75" bottom="0.75" header="0.3" footer="0.3"/>
  <pageSetup paperSize="9" scale="89" orientation="portrait" r:id="rId1"/>
  <colBreaks count="1" manualBreakCount="1">
    <brk id="11"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V19"/>
  <sheetViews>
    <sheetView tabSelected="1" view="pageBreakPreview" zoomScale="60" zoomScaleNormal="100" workbookViewId="0">
      <selection sqref="A1:K1"/>
    </sheetView>
  </sheetViews>
  <sheetFormatPr defaultRowHeight="15" x14ac:dyDescent="0.25"/>
  <cols>
    <col min="2" max="2" width="5.140625" customWidth="1"/>
    <col min="11" max="11" width="10.140625" customWidth="1"/>
    <col min="14" max="14" width="10" customWidth="1"/>
  </cols>
  <sheetData>
    <row r="1" spans="1:22" x14ac:dyDescent="0.25">
      <c r="A1" s="320"/>
      <c r="B1" s="320"/>
      <c r="C1" s="320"/>
      <c r="D1" s="320"/>
      <c r="E1" s="320"/>
      <c r="F1" s="320"/>
      <c r="G1" s="320"/>
      <c r="H1" s="320"/>
      <c r="I1" s="320"/>
      <c r="J1" s="320"/>
      <c r="K1" s="320"/>
    </row>
    <row r="2" spans="1:22" x14ac:dyDescent="0.25">
      <c r="A2" s="321" t="s">
        <v>286</v>
      </c>
      <c r="B2" s="321"/>
      <c r="C2" s="321"/>
      <c r="D2" s="321"/>
      <c r="E2" s="321"/>
      <c r="F2" s="321"/>
      <c r="G2" s="321"/>
      <c r="H2" s="321"/>
      <c r="I2" s="321"/>
      <c r="J2" s="321"/>
      <c r="K2" s="321"/>
    </row>
    <row r="3" spans="1:22" ht="28.5" x14ac:dyDescent="0.25">
      <c r="B3" s="121" t="s">
        <v>147</v>
      </c>
      <c r="C3" s="317" t="s">
        <v>287</v>
      </c>
      <c r="D3" s="318"/>
      <c r="E3" s="318"/>
      <c r="F3" s="318"/>
      <c r="G3" s="318"/>
      <c r="H3" s="318"/>
      <c r="I3" s="318"/>
      <c r="J3" s="318"/>
      <c r="K3" s="319"/>
    </row>
    <row r="4" spans="1:22" s="123" customFormat="1" x14ac:dyDescent="0.25">
      <c r="A4" s="122"/>
      <c r="B4" s="322" t="s">
        <v>211</v>
      </c>
      <c r="C4" s="323"/>
      <c r="D4" s="323"/>
      <c r="E4" s="323"/>
      <c r="F4" s="323"/>
      <c r="G4" s="323"/>
      <c r="H4" s="323"/>
      <c r="I4" s="323"/>
      <c r="J4" s="323"/>
      <c r="K4" s="324"/>
    </row>
    <row r="5" spans="1:22" s="123" customFormat="1" x14ac:dyDescent="0.25">
      <c r="B5" s="124" t="s">
        <v>228</v>
      </c>
      <c r="C5" s="325" t="s">
        <v>288</v>
      </c>
      <c r="D5" s="326"/>
      <c r="E5" s="326"/>
      <c r="F5" s="326"/>
      <c r="G5" s="326"/>
      <c r="H5" s="326"/>
      <c r="I5" s="326"/>
      <c r="J5" s="326"/>
      <c r="K5" s="327"/>
    </row>
    <row r="6" spans="1:22" x14ac:dyDescent="0.25">
      <c r="B6" s="317" t="s">
        <v>212</v>
      </c>
      <c r="C6" s="318"/>
      <c r="D6" s="318"/>
      <c r="E6" s="318"/>
      <c r="F6" s="318"/>
      <c r="G6" s="318"/>
      <c r="H6" s="318"/>
      <c r="I6" s="318"/>
      <c r="J6" s="318"/>
      <c r="K6" s="319"/>
    </row>
    <row r="7" spans="1:22" x14ac:dyDescent="0.25">
      <c r="B7" s="113" t="s">
        <v>228</v>
      </c>
      <c r="C7" s="328" t="s">
        <v>64</v>
      </c>
      <c r="D7" s="328"/>
      <c r="E7" s="328"/>
      <c r="F7" s="328"/>
      <c r="G7" s="328"/>
      <c r="H7" s="328"/>
      <c r="I7" s="328"/>
      <c r="J7" s="328"/>
      <c r="K7" s="328"/>
    </row>
    <row r="8" spans="1:22" x14ac:dyDescent="0.25">
      <c r="B8" s="329" t="s">
        <v>213</v>
      </c>
      <c r="C8" s="330"/>
      <c r="D8" s="330"/>
      <c r="E8" s="330"/>
      <c r="F8" s="330"/>
      <c r="G8" s="330"/>
      <c r="H8" s="330"/>
      <c r="I8" s="330"/>
      <c r="J8" s="330"/>
      <c r="K8" s="331"/>
    </row>
    <row r="9" spans="1:22" s="123" customFormat="1" x14ac:dyDescent="0.25">
      <c r="B9" s="125" t="s">
        <v>228</v>
      </c>
      <c r="C9" s="332" t="s">
        <v>64</v>
      </c>
      <c r="D9" s="332"/>
      <c r="E9" s="332"/>
      <c r="F9" s="332"/>
      <c r="G9" s="332"/>
      <c r="H9" s="332"/>
      <c r="I9" s="332"/>
      <c r="J9" s="332"/>
      <c r="K9" s="332"/>
      <c r="M9" s="333"/>
      <c r="N9" s="333"/>
      <c r="O9" s="333"/>
      <c r="P9" s="333"/>
      <c r="Q9" s="333"/>
      <c r="R9" s="333"/>
    </row>
    <row r="10" spans="1:22" s="123" customFormat="1" ht="15" customHeight="1" x14ac:dyDescent="0.25">
      <c r="B10" s="322" t="s">
        <v>214</v>
      </c>
      <c r="C10" s="323"/>
      <c r="D10" s="323"/>
      <c r="E10" s="323"/>
      <c r="F10" s="323"/>
      <c r="G10" s="323"/>
      <c r="H10" s="323"/>
      <c r="I10" s="323"/>
      <c r="J10" s="323"/>
      <c r="K10" s="324"/>
      <c r="M10" s="333"/>
      <c r="N10" s="333"/>
      <c r="O10" s="333"/>
      <c r="P10" s="333"/>
      <c r="Q10" s="333"/>
      <c r="R10" s="333"/>
    </row>
    <row r="11" spans="1:22" s="123" customFormat="1" ht="15" customHeight="1" x14ac:dyDescent="0.25">
      <c r="B11" s="125" t="s">
        <v>228</v>
      </c>
      <c r="C11" s="332" t="s">
        <v>64</v>
      </c>
      <c r="D11" s="332"/>
      <c r="E11" s="332"/>
      <c r="F11" s="332"/>
      <c r="G11" s="332"/>
      <c r="H11" s="332"/>
      <c r="I11" s="332"/>
      <c r="J11" s="332"/>
      <c r="K11" s="332"/>
      <c r="M11" s="126"/>
      <c r="N11" s="126"/>
      <c r="O11" s="126"/>
      <c r="P11" s="126"/>
      <c r="Q11" s="126"/>
      <c r="R11" s="126"/>
    </row>
    <row r="12" spans="1:22" s="123" customFormat="1" x14ac:dyDescent="0.25">
      <c r="B12" s="337" t="s">
        <v>263</v>
      </c>
      <c r="C12" s="338"/>
      <c r="D12" s="338"/>
      <c r="E12" s="338"/>
      <c r="F12" s="338"/>
      <c r="G12" s="338"/>
      <c r="H12" s="338"/>
      <c r="I12" s="338"/>
      <c r="J12" s="338"/>
      <c r="K12" s="339"/>
      <c r="V12" s="127"/>
    </row>
    <row r="13" spans="1:22" s="123" customFormat="1" x14ac:dyDescent="0.25">
      <c r="B13" s="124" t="s">
        <v>228</v>
      </c>
      <c r="C13" s="325" t="s">
        <v>64</v>
      </c>
      <c r="D13" s="326"/>
      <c r="E13" s="326"/>
      <c r="F13" s="326"/>
      <c r="G13" s="326"/>
      <c r="H13" s="326"/>
      <c r="I13" s="326"/>
      <c r="J13" s="326"/>
      <c r="K13" s="327"/>
      <c r="V13" s="127"/>
    </row>
    <row r="14" spans="1:22" s="123" customFormat="1" x14ac:dyDescent="0.25">
      <c r="A14" s="122"/>
      <c r="B14" s="322" t="s">
        <v>289</v>
      </c>
      <c r="C14" s="323"/>
      <c r="D14" s="323"/>
      <c r="E14" s="323"/>
      <c r="F14" s="323"/>
      <c r="G14" s="323"/>
      <c r="H14" s="323"/>
      <c r="I14" s="323"/>
      <c r="J14" s="323"/>
      <c r="K14" s="324"/>
    </row>
    <row r="15" spans="1:22" s="123" customFormat="1" x14ac:dyDescent="0.25">
      <c r="B15" s="124" t="s">
        <v>228</v>
      </c>
      <c r="C15" s="325" t="s">
        <v>64</v>
      </c>
      <c r="D15" s="326"/>
      <c r="E15" s="326"/>
      <c r="F15" s="326"/>
      <c r="G15" s="326"/>
      <c r="H15" s="326"/>
      <c r="I15" s="326"/>
      <c r="J15" s="326"/>
      <c r="K15" s="327"/>
    </row>
    <row r="16" spans="1:22" s="123" customFormat="1" x14ac:dyDescent="0.25">
      <c r="B16" s="322" t="s">
        <v>290</v>
      </c>
      <c r="C16" s="323"/>
      <c r="D16" s="323"/>
      <c r="E16" s="323"/>
      <c r="F16" s="323"/>
      <c r="G16" s="323"/>
      <c r="H16" s="323"/>
      <c r="I16" s="323"/>
      <c r="J16" s="323"/>
      <c r="K16" s="324"/>
    </row>
    <row r="17" spans="2:12" s="123" customFormat="1" x14ac:dyDescent="0.25">
      <c r="B17" s="125" t="s">
        <v>228</v>
      </c>
      <c r="C17" s="334" t="s">
        <v>64</v>
      </c>
      <c r="D17" s="335"/>
      <c r="E17" s="335"/>
      <c r="F17" s="335"/>
      <c r="G17" s="335"/>
      <c r="H17" s="335"/>
      <c r="I17" s="335"/>
      <c r="J17" s="335"/>
      <c r="K17" s="336"/>
    </row>
    <row r="18" spans="2:12" s="123" customFormat="1" x14ac:dyDescent="0.25">
      <c r="B18" s="322" t="s">
        <v>291</v>
      </c>
      <c r="C18" s="323"/>
      <c r="D18" s="323"/>
      <c r="E18" s="323"/>
      <c r="F18" s="323"/>
      <c r="G18" s="323"/>
      <c r="H18" s="323"/>
      <c r="I18" s="323"/>
      <c r="J18" s="323"/>
      <c r="K18" s="324"/>
    </row>
    <row r="19" spans="2:12" s="123" customFormat="1" x14ac:dyDescent="0.25">
      <c r="B19" s="125" t="s">
        <v>228</v>
      </c>
      <c r="C19" s="334" t="s">
        <v>64</v>
      </c>
      <c r="D19" s="335"/>
      <c r="E19" s="335"/>
      <c r="F19" s="335"/>
      <c r="G19" s="335"/>
      <c r="H19" s="335"/>
      <c r="I19" s="335"/>
      <c r="J19" s="335"/>
      <c r="K19" s="336"/>
      <c r="L19" s="123" t="s">
        <v>292</v>
      </c>
    </row>
  </sheetData>
  <mergeCells count="21">
    <mergeCell ref="C17:K17"/>
    <mergeCell ref="B18:K18"/>
    <mergeCell ref="C19:K19"/>
    <mergeCell ref="C11:K11"/>
    <mergeCell ref="B12:K12"/>
    <mergeCell ref="C13:K13"/>
    <mergeCell ref="B14:K14"/>
    <mergeCell ref="C15:K15"/>
    <mergeCell ref="B16:K16"/>
    <mergeCell ref="C7:K7"/>
    <mergeCell ref="B8:K8"/>
    <mergeCell ref="C9:K9"/>
    <mergeCell ref="M9:R9"/>
    <mergeCell ref="B10:K10"/>
    <mergeCell ref="M10:R10"/>
    <mergeCell ref="B6:K6"/>
    <mergeCell ref="A1:K1"/>
    <mergeCell ref="A2:K2"/>
    <mergeCell ref="C3:K3"/>
    <mergeCell ref="B4:K4"/>
    <mergeCell ref="C5:K5"/>
  </mergeCells>
  <pageMargins left="0.7" right="0.7" top="0.75" bottom="0.75" header="0.3" footer="0.3"/>
  <pageSetup paperSize="9" scale="81" orientation="portrait" r:id="rId1"/>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6</vt:i4>
      </vt:variant>
    </vt:vector>
  </HeadingPairs>
  <TitlesOfParts>
    <vt:vector size="15" baseType="lpstr">
      <vt:lpstr>таблица 2</vt:lpstr>
      <vt:lpstr>таблица 3</vt:lpstr>
      <vt:lpstr>таблица 4</vt:lpstr>
      <vt:lpstr>таблица 5</vt:lpstr>
      <vt:lpstr>таблица 6</vt:lpstr>
      <vt:lpstr>таблица 7</vt:lpstr>
      <vt:lpstr>таблица 8</vt:lpstr>
      <vt:lpstr>ДТ</vt:lpstr>
      <vt:lpstr>ОТ</vt:lpstr>
      <vt:lpstr>ДТ!Область_печати</vt:lpstr>
      <vt:lpstr>ОТ!Область_печати</vt:lpstr>
      <vt:lpstr>'таблица 2'!Область_печати</vt:lpstr>
      <vt:lpstr>'таблица 4'!Область_печати</vt:lpstr>
      <vt:lpstr>'таблица 5'!Область_печати</vt:lpstr>
      <vt:lpstr>'таблица 6'!Область_печати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2022-10-28T08:27:47Z</dcterms:modified>
</cp:coreProperties>
</file>