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855" windowWidth="19035" windowHeight="11175"/>
  </bookViews>
  <sheets>
    <sheet name="Мероприятия" sheetId="1" r:id="rId1"/>
  </sheets>
  <definedNames>
    <definedName name="_xlnm._FilterDatabase" localSheetId="0" hidden="1">Мероприятия!$A$10:$O$187</definedName>
    <definedName name="_xlnm.Print_Area" localSheetId="0">Мероприятия!$A$1:$L$195</definedName>
  </definedNames>
  <calcPr calcId="144525"/>
</workbook>
</file>

<file path=xl/calcChain.xml><?xml version="1.0" encoding="utf-8"?>
<calcChain xmlns="http://schemas.openxmlformats.org/spreadsheetml/2006/main">
  <c r="F151" i="1" l="1"/>
  <c r="F180" i="1" l="1"/>
  <c r="F174" i="1"/>
  <c r="F192" i="1"/>
  <c r="J173" i="1"/>
  <c r="K173" i="1"/>
  <c r="L173" i="1"/>
  <c r="F70" i="1" l="1"/>
  <c r="F71" i="1" l="1"/>
  <c r="F153" i="1" s="1"/>
  <c r="F191" i="1" s="1"/>
  <c r="E65" i="1"/>
  <c r="F49" i="1"/>
  <c r="F154" i="1" s="1"/>
  <c r="F176" i="1" s="1"/>
  <c r="E19" i="1"/>
  <c r="G16" i="1"/>
  <c r="H16" i="1"/>
  <c r="I16" i="1"/>
  <c r="J16" i="1"/>
  <c r="K16" i="1"/>
  <c r="L16" i="1"/>
  <c r="F16" i="1"/>
  <c r="E192" i="1" l="1"/>
  <c r="E71" i="1"/>
  <c r="E153" i="1"/>
  <c r="E176" i="1"/>
  <c r="E177" i="1"/>
  <c r="I170" i="1"/>
  <c r="J170" i="1"/>
  <c r="K170" i="1"/>
  <c r="L170" i="1"/>
  <c r="I169" i="1"/>
  <c r="J169" i="1"/>
  <c r="K169" i="1"/>
  <c r="L169" i="1"/>
  <c r="G170" i="1"/>
  <c r="H170" i="1"/>
  <c r="H175" i="1" s="1"/>
  <c r="F170" i="1"/>
  <c r="G169" i="1"/>
  <c r="H169" i="1"/>
  <c r="F169" i="1"/>
  <c r="F181" i="1" l="1"/>
  <c r="F175" i="1"/>
  <c r="E175" i="1"/>
  <c r="E169" i="1"/>
  <c r="F168" i="1"/>
  <c r="E170" i="1"/>
  <c r="E168" i="1" s="1"/>
  <c r="H168" i="1"/>
  <c r="F105" i="1" l="1"/>
  <c r="I21" i="1" l="1"/>
  <c r="E97" i="1" l="1"/>
  <c r="E37" i="1" l="1"/>
  <c r="G81" i="1" l="1"/>
  <c r="E120" i="1" l="1"/>
  <c r="G114" i="1"/>
  <c r="E116" i="1"/>
  <c r="E115" i="1"/>
  <c r="H81" i="1"/>
  <c r="H143" i="1" s="1"/>
  <c r="F91" i="1"/>
  <c r="E114" i="1" l="1"/>
  <c r="J21" i="1"/>
  <c r="K21" i="1"/>
  <c r="L21" i="1"/>
  <c r="E20" i="1"/>
  <c r="F190" i="1" l="1"/>
  <c r="E191" i="1"/>
  <c r="F186" i="1"/>
  <c r="E186" i="1" s="1"/>
  <c r="E190" i="1" l="1"/>
  <c r="F189" i="1"/>
  <c r="E189" i="1" s="1"/>
  <c r="F184" i="1"/>
  <c r="E184" i="1" s="1"/>
  <c r="H61" i="1"/>
  <c r="E43" i="1" l="1"/>
  <c r="E44" i="1"/>
  <c r="G49" i="1"/>
  <c r="G29" i="1"/>
  <c r="I48" i="1"/>
  <c r="I47" i="1"/>
  <c r="H80" i="1"/>
  <c r="H79" i="1"/>
  <c r="H69" i="1"/>
  <c r="H48" i="1"/>
  <c r="H47" i="1"/>
  <c r="I42" i="1"/>
  <c r="H42" i="1"/>
  <c r="G42" i="1"/>
  <c r="G48" i="1"/>
  <c r="E42" i="1" l="1"/>
  <c r="G149" i="1"/>
  <c r="H149" i="1"/>
  <c r="I149" i="1"/>
  <c r="E148" i="1"/>
  <c r="E147" i="1"/>
  <c r="F66" i="1"/>
  <c r="E67" i="1"/>
  <c r="E66" i="1" s="1"/>
  <c r="F98" i="1"/>
  <c r="F95" i="1" s="1"/>
  <c r="F122" i="1"/>
  <c r="F114" i="1"/>
  <c r="F118" i="1"/>
  <c r="E118" i="1" s="1"/>
  <c r="E149" i="1" l="1"/>
  <c r="I73" i="1"/>
  <c r="J73" i="1"/>
  <c r="K73" i="1"/>
  <c r="L73" i="1"/>
  <c r="H73" i="1"/>
  <c r="G73" i="1"/>
  <c r="F64" i="1"/>
  <c r="E63" i="1"/>
  <c r="K61" i="1"/>
  <c r="G61" i="1"/>
  <c r="F73" i="1" l="1"/>
  <c r="F68" i="1" s="1"/>
  <c r="F61" i="1"/>
  <c r="E64" i="1"/>
  <c r="E61" i="1" s="1"/>
  <c r="F47" i="1"/>
  <c r="F141" i="1"/>
  <c r="F80" i="1"/>
  <c r="F142" i="1" s="1"/>
  <c r="F173" i="1" l="1"/>
  <c r="E49" i="1"/>
  <c r="E31" i="1"/>
  <c r="F48" i="1"/>
  <c r="F152" i="1" s="1"/>
  <c r="E127" i="1" l="1"/>
  <c r="F126" i="1"/>
  <c r="E126" i="1" s="1"/>
  <c r="F81" i="1" l="1"/>
  <c r="F143" i="1" s="1"/>
  <c r="G99" i="1" l="1"/>
  <c r="H99" i="1"/>
  <c r="I99" i="1"/>
  <c r="G154" i="1"/>
  <c r="G182" i="1" s="1"/>
  <c r="H182" i="1"/>
  <c r="I182" i="1"/>
  <c r="K182" i="1"/>
  <c r="F182" i="1"/>
  <c r="F53" i="1"/>
  <c r="G53" i="1"/>
  <c r="H53" i="1"/>
  <c r="I53" i="1"/>
  <c r="J53" i="1"/>
  <c r="K53" i="1"/>
  <c r="L53" i="1"/>
  <c r="E102" i="1"/>
  <c r="E99" i="1" s="1"/>
  <c r="L68" i="1" l="1"/>
  <c r="L182" i="1"/>
  <c r="J68" i="1"/>
  <c r="J182" i="1"/>
  <c r="E182" i="1" s="1"/>
  <c r="K68" i="1"/>
  <c r="I68" i="1"/>
  <c r="E154" i="1"/>
  <c r="H68" i="1"/>
  <c r="G68" i="1"/>
  <c r="G89" i="1" l="1"/>
  <c r="H89" i="1"/>
  <c r="F89" i="1"/>
  <c r="E124" i="1"/>
  <c r="E92" i="1"/>
  <c r="E91" i="1"/>
  <c r="E90" i="1"/>
  <c r="G57" i="1"/>
  <c r="H57" i="1"/>
  <c r="I57" i="1"/>
  <c r="J57" i="1"/>
  <c r="K57" i="1"/>
  <c r="L57" i="1"/>
  <c r="E54" i="1"/>
  <c r="E56" i="1"/>
  <c r="E55" i="1"/>
  <c r="E89" i="1" l="1"/>
  <c r="E81" i="1"/>
  <c r="G36" i="1"/>
  <c r="H36" i="1"/>
  <c r="I36" i="1"/>
  <c r="E35" i="1"/>
  <c r="E34" i="1"/>
  <c r="G33" i="1"/>
  <c r="H33" i="1"/>
  <c r="I33" i="1"/>
  <c r="J33" i="1"/>
  <c r="K33" i="1"/>
  <c r="L33" i="1"/>
  <c r="F33" i="1"/>
  <c r="G50" i="1"/>
  <c r="H50" i="1"/>
  <c r="I50" i="1"/>
  <c r="J50" i="1"/>
  <c r="K50" i="1"/>
  <c r="L50" i="1"/>
  <c r="G47" i="1"/>
  <c r="E47" i="1" l="1"/>
  <c r="E48" i="1"/>
  <c r="F107" i="1"/>
  <c r="G107" i="1"/>
  <c r="E108" i="1"/>
  <c r="E109" i="1"/>
  <c r="E110" i="1"/>
  <c r="F111" i="1"/>
  <c r="E111" i="1" s="1"/>
  <c r="E112" i="1"/>
  <c r="E113" i="1"/>
  <c r="G46" i="1"/>
  <c r="I46" i="1"/>
  <c r="K46" i="1"/>
  <c r="E122" i="1"/>
  <c r="E107" i="1" l="1"/>
  <c r="L46" i="1"/>
  <c r="J46" i="1"/>
  <c r="H46" i="1"/>
  <c r="E98" i="1"/>
  <c r="E33" i="1"/>
  <c r="E40" i="1"/>
  <c r="F39" i="1"/>
  <c r="E39" i="1" s="1"/>
  <c r="E95" i="1" l="1"/>
  <c r="F93" i="1" l="1"/>
  <c r="E94" i="1"/>
  <c r="E93" i="1" s="1"/>
  <c r="H21" i="1" l="1"/>
  <c r="F29" i="1" l="1"/>
  <c r="G21" i="1" l="1"/>
  <c r="F21" i="1"/>
  <c r="E22" i="1"/>
  <c r="E27" i="1" l="1"/>
  <c r="G105" i="1" l="1"/>
  <c r="H142" i="1"/>
  <c r="H152" i="1" s="1"/>
  <c r="H181" i="1" s="1"/>
  <c r="G79" i="1"/>
  <c r="G141" i="1" s="1"/>
  <c r="G151" i="1" s="1"/>
  <c r="H151" i="1"/>
  <c r="I151" i="1"/>
  <c r="J180" i="1"/>
  <c r="K180" i="1"/>
  <c r="L180" i="1"/>
  <c r="I180" i="1" l="1"/>
  <c r="I174" i="1"/>
  <c r="I173" i="1" s="1"/>
  <c r="G180" i="1"/>
  <c r="G174" i="1"/>
  <c r="G173" i="1" s="1"/>
  <c r="H180" i="1"/>
  <c r="H174" i="1"/>
  <c r="H173" i="1" s="1"/>
  <c r="E180" i="1"/>
  <c r="E79" i="1"/>
  <c r="E104" i="1"/>
  <c r="E105" i="1"/>
  <c r="E59" i="1"/>
  <c r="E70" i="1" s="1"/>
  <c r="E60" i="1"/>
  <c r="E73" i="1" s="1"/>
  <c r="E58" i="1"/>
  <c r="E69" i="1" s="1"/>
  <c r="G26" i="1"/>
  <c r="H26" i="1"/>
  <c r="I26" i="1"/>
  <c r="J26" i="1"/>
  <c r="K26" i="1"/>
  <c r="L26" i="1"/>
  <c r="F26" i="1"/>
  <c r="E18" i="1"/>
  <c r="E17" i="1"/>
  <c r="E53" i="1"/>
  <c r="E16" i="1" l="1"/>
  <c r="E68" i="1"/>
  <c r="E141" i="1"/>
  <c r="E151" i="1" s="1"/>
  <c r="E174" i="1" s="1"/>
  <c r="E173" i="1" s="1"/>
  <c r="E57" i="1"/>
  <c r="E32" i="1"/>
  <c r="E30" i="1"/>
  <c r="L29" i="1"/>
  <c r="K29" i="1"/>
  <c r="J29" i="1"/>
  <c r="I29" i="1"/>
  <c r="H29" i="1"/>
  <c r="E29" i="1" l="1"/>
  <c r="G80" i="1" l="1"/>
  <c r="G142" i="1" s="1"/>
  <c r="G152" i="1" s="1"/>
  <c r="E152" i="1" s="1"/>
  <c r="I152" i="1"/>
  <c r="I181" i="1" s="1"/>
  <c r="J181" i="1"/>
  <c r="K181" i="1"/>
  <c r="L181" i="1"/>
  <c r="H85" i="1"/>
  <c r="G82" i="1"/>
  <c r="H82" i="1"/>
  <c r="F82" i="1"/>
  <c r="G181" i="1" l="1"/>
  <c r="E80" i="1"/>
  <c r="L155" i="1"/>
  <c r="L183" i="1" s="1"/>
  <c r="L179" i="1" s="1"/>
  <c r="K155" i="1"/>
  <c r="K183" i="1" s="1"/>
  <c r="K179" i="1" s="1"/>
  <c r="J155" i="1"/>
  <c r="J183" i="1" s="1"/>
  <c r="J179" i="1" s="1"/>
  <c r="I143" i="1"/>
  <c r="I155" i="1" s="1"/>
  <c r="I183" i="1" s="1"/>
  <c r="I179" i="1" s="1"/>
  <c r="H155" i="1"/>
  <c r="H183" i="1" s="1"/>
  <c r="H179" i="1" s="1"/>
  <c r="G143" i="1"/>
  <c r="G155" i="1" s="1"/>
  <c r="G183" i="1" s="1"/>
  <c r="E28" i="1"/>
  <c r="E181" i="1" l="1"/>
  <c r="G179" i="1"/>
  <c r="G103" i="1"/>
  <c r="E103" i="1"/>
  <c r="E142" i="1"/>
  <c r="F103" i="1"/>
  <c r="E26" i="1"/>
  <c r="E143" i="1" l="1"/>
  <c r="G140" i="1"/>
  <c r="H150" i="1"/>
  <c r="H140" i="1"/>
  <c r="L150" i="1"/>
  <c r="F140" i="1"/>
  <c r="J150" i="1"/>
  <c r="K150" i="1"/>
  <c r="I140" i="1"/>
  <c r="I150" i="1"/>
  <c r="H78" i="1"/>
  <c r="G78" i="1"/>
  <c r="E84" i="1"/>
  <c r="E87" i="1"/>
  <c r="E88" i="1"/>
  <c r="E83" i="1"/>
  <c r="E23" i="1"/>
  <c r="E24" i="1"/>
  <c r="E25" i="1"/>
  <c r="E140" i="1" l="1"/>
  <c r="G150" i="1"/>
  <c r="E85" i="1"/>
  <c r="E82" i="1"/>
  <c r="F78" i="1"/>
  <c r="E21" i="1"/>
  <c r="E78" i="1" l="1"/>
  <c r="E38" i="1"/>
  <c r="E36" i="1" s="1"/>
  <c r="F36" i="1"/>
  <c r="F50" i="1"/>
  <c r="F155" i="1" s="1"/>
  <c r="F150" i="1" s="1"/>
  <c r="F183" i="1" l="1"/>
  <c r="F179" i="1" s="1"/>
  <c r="E50" i="1"/>
  <c r="F46" i="1"/>
  <c r="E46" i="1" l="1"/>
  <c r="E155" i="1"/>
  <c r="E150" i="1" s="1"/>
  <c r="E183" i="1"/>
  <c r="E179" i="1" s="1"/>
</calcChain>
</file>

<file path=xl/sharedStrings.xml><?xml version="1.0" encoding="utf-8"?>
<sst xmlns="http://schemas.openxmlformats.org/spreadsheetml/2006/main" count="976" uniqueCount="128">
  <si>
    <t>№ п/п</t>
  </si>
  <si>
    <t>Источник финансирования</t>
  </si>
  <si>
    <t>Финасовые затраты на реализацию (тыс.рублей)</t>
  </si>
  <si>
    <t>в том числе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</si>
  <si>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</si>
  <si>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</si>
  <si>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</si>
  <si>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</si>
  <si>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</si>
  <si>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</si>
  <si>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</si>
  <si>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</si>
  <si>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бюджет автономного округа</t>
  </si>
  <si>
    <t>местный бюджет</t>
  </si>
  <si>
    <t>Реконструкция, расширение, модернизация, строительство объектов коммунального комплекса</t>
  </si>
  <si>
    <t>1.1</t>
  </si>
  <si>
    <t>1.2</t>
  </si>
  <si>
    <t>3.1</t>
  </si>
  <si>
    <t>бюджет поселений</t>
  </si>
  <si>
    <t>Замена светильников уличного освещения на энергосберегающие</t>
  </si>
  <si>
    <t>3.2</t>
  </si>
  <si>
    <t>Повышение энергетической эффективности в бюджетной сфере Нефтеюганского района</t>
  </si>
  <si>
    <t>Реализация мероприятий по результатам проведенных энергетических обследований бюджетных муниципальных учреждений</t>
  </si>
  <si>
    <t>Проведение обязательных энергетических обследований бюджетных муниципальных учреждений (дополнительно, с периодичностью не реже 1 раза в 5 лет)</t>
  </si>
  <si>
    <t>Разработка схем водоснабжения и водоотведения</t>
  </si>
  <si>
    <t>Разработка схем теплоснабжения</t>
  </si>
  <si>
    <t xml:space="preserve">всего </t>
  </si>
  <si>
    <t>Капитальный ремонт систем теплоснабжения, водоснабжения, водоотведения, электроснабжения для подготовки к осенне-зимнему периоду.</t>
  </si>
  <si>
    <t>2.1</t>
  </si>
  <si>
    <t>Таблица 2</t>
  </si>
  <si>
    <t>Цель 1 "Повышение надежности и качества предоставления жилищно-коммунальных услуг"</t>
  </si>
  <si>
    <t>Задача 1 "Обеспечение коммунальной инфраструктурой территорий жилой застройки и объектов соцкультбыта"</t>
  </si>
  <si>
    <t>1.3</t>
  </si>
  <si>
    <t>Цель 2 "Повышение эффективности использования энергетических ресурсов"</t>
  </si>
  <si>
    <t>3.1.1</t>
  </si>
  <si>
    <t>3.2.1</t>
  </si>
  <si>
    <t>3.2.2</t>
  </si>
  <si>
    <t>Итого по подпрограмме 1</t>
  </si>
  <si>
    <t>Итого по подпрограмме 2</t>
  </si>
  <si>
    <t>Итого по подпрограмме 3</t>
  </si>
  <si>
    <t>Задача 2 "Улучшение технического состояния многоквартирных домов"</t>
  </si>
  <si>
    <t>Задача 3 "Развитие энергосбережения и повышение энергоэффективности"</t>
  </si>
  <si>
    <t>Подпрограмма 1 "Создание условий для обеспечения качественными коммунальными услугами"</t>
  </si>
  <si>
    <t>Подпрограмма  3 "Энергосбережение и повышение энергоэффективности"</t>
  </si>
  <si>
    <t xml:space="preserve"> Ответственный исполнитель/соисполнитель</t>
  </si>
  <si>
    <t>3.1.2</t>
  </si>
  <si>
    <t>3.1.3</t>
  </si>
  <si>
    <t>Основные мероприятия муниципальной программы</t>
  </si>
  <si>
    <t>Всего по муниципальной программе</t>
  </si>
  <si>
    <t>иные внебюджетные источники</t>
  </si>
  <si>
    <t>1.4</t>
  </si>
  <si>
    <t>Выполнение функций заказчика в сфере строительства, реконструкции, технического перевооружения, капитального ремонта капитального строительства, жилищно-коммунального комплекса на территории Нефтеюганкого района, охраны окружающей среды.</t>
  </si>
  <si>
    <t>2.2</t>
  </si>
  <si>
    <t>Благоустройство дворовых территорий МКД</t>
  </si>
  <si>
    <t>В выделенных ячейках -формулы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</si>
  <si>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МКУ "УКСиЖКК НР"</t>
  </si>
  <si>
    <t>Департамент строительства и ЖКК НР/                                          МКУ "УКСиЖКК НР", Администрации городского и сельских поселений</t>
  </si>
  <si>
    <t>1.6</t>
  </si>
  <si>
    <t>1.5.</t>
  </si>
  <si>
    <t>в т.ч. средства Салым Петролеум</t>
  </si>
  <si>
    <t>Приобретение специального автомобиля (нефтевоз)</t>
  </si>
  <si>
    <t>Обеспечение деятельности департамента строительства и жилищно-коммунального комплекса Нефтеюганского района</t>
  </si>
  <si>
    <t>Наладка, балансировка систем отопления; установка балансировочных вентилей</t>
  </si>
  <si>
    <t>Предоставление субсидий на возмещение недополученных доходов организациям, осуществляющим реализацию населению сжиженного газа</t>
  </si>
  <si>
    <t>Проведение капитального ремонта общего имущества в  многоквартирных домах, расположенных на территории муниципального образования Нефтеюганский район</t>
  </si>
  <si>
    <t>Предоставление субсидии на услуги по теплоснабжению</t>
  </si>
  <si>
    <t>Проведение конкурса на звание"Самый благоустроенный город, поселок, село ХМАО-Югры" за 2013 гп.Пойковский</t>
  </si>
  <si>
    <t>3.3</t>
  </si>
  <si>
    <t>3.4</t>
  </si>
  <si>
    <t>3.5</t>
  </si>
  <si>
    <t>3.6</t>
  </si>
  <si>
    <t>Субсидии организациям на оснащение жилищного фонда коллективными (общедомовыми) приборами учета энергоресурсов.</t>
  </si>
  <si>
    <t>Приобретение и установка  программы ГИС ZuluServer версия 7.0</t>
  </si>
  <si>
    <t>1.5</t>
  </si>
  <si>
    <t>3.7</t>
  </si>
  <si>
    <t>Подпрограмма 2 "Капитальный ремонт многоквартирных домов"</t>
  </si>
  <si>
    <t>Департамент строительства и ЖКК НР/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</si>
  <si>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</si>
  <si>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 "УКСиЖКК НР"</t>
  </si>
  <si>
    <t>Департамент строительства и ЖКК  НР/                                                                                                                               "УКСиЖКК НР", Администрации городского и сельских поселений, Департамент образования и молодежной политики НР, Департамент культуры и спорта НР</t>
  </si>
  <si>
    <t>Департамент строительства и ЖКК НР/                                                                                                                                                                "УКСиЖКК НР"</t>
  </si>
  <si>
    <t>Региональный конкурс "Лучшие достижения в области энергосбережения среди муниципальных образований ХМАО-Югры", в т.ч.:                                                                               -Установка системы автоматического управления теплопотребления в здании УКСиЖКК по адресу ул.Нефтяников, 10                                                                                                                                   -Замена задвижек в тепловом узле системы теплоснабжения здания УКСиЖКК по адресу ул.Нефтяников, здание 8</t>
  </si>
  <si>
    <t>Департамент строительства и ЖКК НР/                            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</si>
  <si>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"УКСиЖКК НР"</t>
  </si>
  <si>
    <t>Департамент строительства и ЖКК НР,                                          "УКСиЖКК НР", администрации городского и сельских поселений</t>
  </si>
  <si>
    <t>Подпрограмма  4 «Содержание на территории муниципального района межпоселенческих мест захоронения»</t>
  </si>
  <si>
    <t>4.1.</t>
  </si>
  <si>
    <t>4.2.</t>
  </si>
  <si>
    <t>Вывоз ТБО</t>
  </si>
  <si>
    <t>Завоз воды</t>
  </si>
  <si>
    <t>Итого по подпрограмме 4</t>
  </si>
  <si>
    <t>1.7.</t>
  </si>
  <si>
    <t>Департамент строительства и ЖКК НР</t>
  </si>
  <si>
    <t>2.3.</t>
  </si>
  <si>
    <t>Департамент строительства и ЖКК НР,                                          "УКСиЖКК НР"</t>
  </si>
  <si>
    <t>3.8.</t>
  </si>
  <si>
    <t>3.5.1</t>
  </si>
  <si>
    <t>3.5.2.</t>
  </si>
  <si>
    <t>Технологические разработки:</t>
  </si>
  <si>
    <t>схемы водоснабжения и водоотведения</t>
  </si>
  <si>
    <t>схемы теплоснабжения</t>
  </si>
  <si>
    <t>Департамент строительства и ЖКК НР/                                                                                                                                                           Департамент образования и молодежной политики НР</t>
  </si>
  <si>
    <t>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</t>
  </si>
  <si>
    <t>Заключение энергосервисных контрактов</t>
  </si>
  <si>
    <t>Департамент строительства и ЖКК НР/ Департамент образования и молодежной политики НР, Департамент кульиуры и спорта НР                                                                                                                                                          "УКСиЖКК НР"</t>
  </si>
  <si>
    <t>в том числе:</t>
  </si>
  <si>
    <t>прочие расходы</t>
  </si>
  <si>
    <t>Ответственный исполнитель (наименование органа муниципальной власти)</t>
  </si>
  <si>
    <t>Соисполнитель 1 (наименование органа исполнительной власти)</t>
  </si>
  <si>
    <t>Соисполнитель 2 (наименование органа исполнительной власти)</t>
  </si>
  <si>
    <t>ДСиЖКК НР</t>
  </si>
  <si>
    <t>Департамент имущественных отношений Нефтеюганского района</t>
  </si>
  <si>
    <t>мероприятие не требующее финансирования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</si>
  <si>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 "УКСиЖКК НР"/ДИО</t>
  </si>
  <si>
    <t>0</t>
  </si>
  <si>
    <t>Задача 4 "Благоустройство территории межпоселенческого кладбища."</t>
  </si>
  <si>
    <t>Цель 3 "Создание условий для улучшения внешнего вида территории межпоселенческого кладбища."</t>
  </si>
  <si>
    <t>Департамент строительства и ЖКК НР/                                                                                                                                                                       "УКСиЖКК НР"</t>
  </si>
  <si>
    <t>Перечень программных мероприятий</t>
  </si>
  <si>
    <t>Выполнение работ по ремонту мест общего пользования и наружной стены жилого дома № 20 по ул.Центральная с.п.Карткатеевы Нефтеюганского района</t>
  </si>
  <si>
    <t>инвестиции в объекты муниципальной и муниципальной собственности</t>
  </si>
  <si>
    <t>межбюджетные трансферты</t>
  </si>
  <si>
    <t>Департамент финансов НР</t>
  </si>
  <si>
    <t>средства поселений</t>
  </si>
  <si>
    <t>в т.ч. межбюджетные трансферты</t>
  </si>
  <si>
    <t>местный бюджет:</t>
  </si>
  <si>
    <t>3.9.</t>
  </si>
  <si>
    <t>Информационная поддрежка и пропаганда энергосбережения и повышение энергетической эффективности на территории муниципального образовани Нефтеюганский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</si>
</sst>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0"/>
    <numFmt numFmtId="166" formatCode="#,##0.00000"/>
    <numFmt numFmtId="167" formatCode="#,##0.0000"/>
    <numFmt numFmtId="168" formatCode="#,##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164" fontId="5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 wrapText="1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6" borderId="0" xfId="0" applyFont="1" applyFill="1" applyBorder="1" applyAlignment="1">
      <alignment vertical="center"/>
    </xf>
    <xf numFmtId="0" fontId="1" fillId="6" borderId="0" xfId="0" applyFont="1" applyFill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vertical="center"/>
    </xf>
    <xf numFmtId="4" fontId="4" fillId="7" borderId="1" xfId="0" applyNumberFormat="1" applyFont="1" applyFill="1" applyBorder="1" applyAlignment="1">
      <alignment vertical="center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vertical="center"/>
    </xf>
    <xf numFmtId="166" fontId="1" fillId="7" borderId="1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164" fontId="1" fillId="7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164" fontId="4" fillId="7" borderId="1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4" fontId="4" fillId="8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9" borderId="0" xfId="0" applyNumberFormat="1" applyFont="1" applyFill="1" applyBorder="1" applyAlignment="1">
      <alignment vertical="center"/>
    </xf>
    <xf numFmtId="0" fontId="2" fillId="9" borderId="0" xfId="0" applyFont="1" applyFill="1" applyBorder="1" applyAlignment="1">
      <alignment vertical="center"/>
    </xf>
    <xf numFmtId="0" fontId="1" fillId="9" borderId="0" xfId="0" applyFont="1" applyFill="1" applyBorder="1" applyAlignment="1">
      <alignment vertical="center"/>
    </xf>
    <xf numFmtId="0" fontId="1" fillId="9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166" fontId="4" fillId="8" borderId="1" xfId="0" applyNumberFormat="1" applyFont="1" applyFill="1" applyBorder="1" applyAlignment="1">
      <alignment horizontal="center" vertical="center"/>
    </xf>
    <xf numFmtId="168" fontId="4" fillId="8" borderId="1" xfId="0" applyNumberFormat="1" applyFont="1" applyFill="1" applyBorder="1" applyAlignment="1">
      <alignment horizontal="center" vertical="center"/>
    </xf>
    <xf numFmtId="168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165" fontId="1" fillId="7" borderId="1" xfId="0" applyNumberFormat="1" applyFont="1" applyFill="1" applyBorder="1" applyAlignment="1">
      <alignment vertical="center"/>
    </xf>
    <xf numFmtId="166" fontId="4" fillId="7" borderId="1" xfId="0" applyNumberFormat="1" applyFont="1" applyFill="1" applyBorder="1" applyAlignment="1">
      <alignment vertical="center"/>
    </xf>
    <xf numFmtId="165" fontId="1" fillId="7" borderId="1" xfId="0" applyNumberFormat="1" applyFont="1" applyFill="1" applyBorder="1" applyAlignment="1">
      <alignment horizontal="right" vertical="center"/>
    </xf>
    <xf numFmtId="168" fontId="1" fillId="7" borderId="1" xfId="0" applyNumberFormat="1" applyFont="1" applyFill="1" applyBorder="1" applyAlignment="1">
      <alignment horizontal="right" vertical="center"/>
    </xf>
    <xf numFmtId="168" fontId="1" fillId="7" borderId="1" xfId="0" applyNumberFormat="1" applyFont="1" applyFill="1" applyBorder="1" applyAlignment="1">
      <alignment vertical="center"/>
    </xf>
    <xf numFmtId="168" fontId="1" fillId="0" borderId="1" xfId="0" applyNumberFormat="1" applyFont="1" applyFill="1" applyBorder="1" applyAlignment="1">
      <alignment vertical="center"/>
    </xf>
    <xf numFmtId="168" fontId="1" fillId="2" borderId="1" xfId="0" applyNumberFormat="1" applyFont="1" applyFill="1" applyBorder="1" applyAlignment="1">
      <alignment horizontal="right" vertical="center"/>
    </xf>
    <xf numFmtId="165" fontId="4" fillId="8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vertical="center"/>
    </xf>
    <xf numFmtId="168" fontId="4" fillId="2" borderId="1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right" vertical="center"/>
    </xf>
    <xf numFmtId="166" fontId="1" fillId="7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165" fontId="4" fillId="7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8" borderId="1" xfId="0" applyNumberFormat="1" applyFont="1" applyFill="1" applyBorder="1" applyAlignment="1">
      <alignment horizontal="center" vertical="center"/>
    </xf>
    <xf numFmtId="167" fontId="4" fillId="7" borderId="1" xfId="0" applyNumberFormat="1" applyFont="1" applyFill="1" applyBorder="1" applyAlignment="1">
      <alignment vertical="center"/>
    </xf>
    <xf numFmtId="168" fontId="4" fillId="7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right" vertical="center"/>
    </xf>
    <xf numFmtId="168" fontId="4" fillId="7" borderId="1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167" fontId="4" fillId="7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" fontId="1" fillId="2" borderId="1" xfId="0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vertical="center"/>
    </xf>
    <xf numFmtId="49" fontId="1" fillId="8" borderId="1" xfId="0" applyNumberFormat="1" applyFont="1" applyFill="1" applyBorder="1" applyAlignment="1">
      <alignment vertical="center"/>
    </xf>
    <xf numFmtId="167" fontId="4" fillId="2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6" fontId="1" fillId="2" borderId="0" xfId="0" applyNumberFormat="1" applyFont="1" applyFill="1" applyAlignment="1">
      <alignment vertical="center"/>
    </xf>
    <xf numFmtId="164" fontId="1" fillId="7" borderId="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 wrapText="1"/>
    </xf>
    <xf numFmtId="166" fontId="4" fillId="7" borderId="1" xfId="0" applyNumberFormat="1" applyFont="1" applyFill="1" applyBorder="1" applyAlignment="1">
      <alignment horizontal="center" vertical="center"/>
    </xf>
    <xf numFmtId="167" fontId="1" fillId="2" borderId="0" xfId="0" applyNumberFormat="1" applyFont="1" applyFill="1" applyAlignment="1">
      <alignment vertical="center"/>
    </xf>
    <xf numFmtId="166" fontId="4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16" fontId="1" fillId="2" borderId="10" xfId="0" applyNumberFormat="1" applyFont="1" applyFill="1" applyBorder="1" applyAlignment="1">
      <alignment horizontal="center" vertical="center"/>
    </xf>
    <xf numFmtId="16" fontId="1" fillId="2" borderId="1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16" fontId="1" fillId="2" borderId="1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11"/>
  <sheetViews>
    <sheetView showZeros="0" tabSelected="1" view="pageBreakPreview" topLeftCell="C1" zoomScale="80" zoomScaleNormal="80" zoomScaleSheetLayoutView="80" workbookViewId="0">
      <pane ySplit="12" topLeftCell="A13" activePane="bottomLeft" state="frozen"/>
      <selection pane="bottomLeft" activeCell="A189" sqref="A1:L194"/>
    </sheetView>
  </sheetViews>
  <sheetFormatPr defaultRowHeight="15" x14ac:dyDescent="0.25"/>
  <cols>
    <col min="1" max="1" width="9.5703125" style="5" bestFit="1" customWidth="1"/>
    <col min="2" max="2" width="40.5703125" style="6" customWidth="1"/>
    <col min="3" max="3" width="29.28515625" style="17" customWidth="1"/>
    <col min="4" max="4" width="32" style="6" customWidth="1"/>
    <col min="5" max="5" width="16.85546875" style="2" customWidth="1"/>
    <col min="6" max="6" width="16.140625" style="7" customWidth="1"/>
    <col min="7" max="7" width="16" style="7" customWidth="1"/>
    <col min="8" max="8" width="17.85546875" style="7" customWidth="1"/>
    <col min="9" max="11" width="15.42578125" style="7" customWidth="1"/>
    <col min="12" max="12" width="15.28515625" style="10" customWidth="1"/>
    <col min="13" max="13" width="27.5703125" style="13" customWidth="1"/>
    <col min="14" max="14" width="11.28515625" style="8" customWidth="1"/>
    <col min="15" max="15" width="21.85546875" style="8" customWidth="1"/>
    <col min="16" max="20" width="9.140625" style="1"/>
    <col min="21" max="16384" width="9.140625" style="2"/>
  </cols>
  <sheetData>
    <row r="1" spans="1:135" ht="20.25" customHeight="1" x14ac:dyDescent="0.25">
      <c r="B1" s="130" t="s">
        <v>54</v>
      </c>
      <c r="C1" s="130"/>
      <c r="L1" s="13"/>
    </row>
    <row r="2" spans="1:135" hidden="1" x14ac:dyDescent="0.25">
      <c r="L2" s="13"/>
    </row>
    <row r="3" spans="1:135" x14ac:dyDescent="0.25">
      <c r="L3" s="13"/>
    </row>
    <row r="4" spans="1:135" x14ac:dyDescent="0.25">
      <c r="L4" s="13"/>
    </row>
    <row r="5" spans="1:135" x14ac:dyDescent="0.25">
      <c r="L5" s="13"/>
    </row>
    <row r="6" spans="1:135" x14ac:dyDescent="0.25">
      <c r="L6" s="13"/>
    </row>
    <row r="7" spans="1:135" x14ac:dyDescent="0.25">
      <c r="L7" s="13" t="s">
        <v>29</v>
      </c>
    </row>
    <row r="8" spans="1:135" ht="18.75" x14ac:dyDescent="0.25">
      <c r="A8" s="137" t="s">
        <v>118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35" x14ac:dyDescent="0.25">
      <c r="J9" s="131"/>
      <c r="K9" s="131"/>
      <c r="L9" s="131"/>
    </row>
    <row r="10" spans="1:135" ht="15" customHeight="1" x14ac:dyDescent="0.25">
      <c r="A10" s="117" t="s">
        <v>0</v>
      </c>
      <c r="B10" s="132" t="s">
        <v>47</v>
      </c>
      <c r="C10" s="134" t="s">
        <v>44</v>
      </c>
      <c r="D10" s="132" t="s">
        <v>1</v>
      </c>
      <c r="E10" s="135" t="s">
        <v>2</v>
      </c>
      <c r="F10" s="135"/>
      <c r="G10" s="135"/>
      <c r="H10" s="135"/>
      <c r="I10" s="135"/>
      <c r="J10" s="135"/>
      <c r="K10" s="135"/>
      <c r="L10" s="135"/>
      <c r="M10" s="11"/>
    </row>
    <row r="11" spans="1:135" ht="33" customHeight="1" x14ac:dyDescent="0.25">
      <c r="A11" s="117"/>
      <c r="B11" s="132"/>
      <c r="C11" s="134"/>
      <c r="D11" s="132"/>
      <c r="E11" s="132" t="s">
        <v>4</v>
      </c>
      <c r="F11" s="136" t="s">
        <v>3</v>
      </c>
      <c r="G11" s="136"/>
      <c r="H11" s="136"/>
      <c r="I11" s="136"/>
      <c r="J11" s="136"/>
      <c r="K11" s="136"/>
      <c r="L11" s="136"/>
      <c r="M11" s="12"/>
    </row>
    <row r="12" spans="1:135" x14ac:dyDescent="0.25">
      <c r="A12" s="117"/>
      <c r="B12" s="132"/>
      <c r="C12" s="134"/>
      <c r="D12" s="132"/>
      <c r="E12" s="132"/>
      <c r="F12" s="32" t="s">
        <v>5</v>
      </c>
      <c r="G12" s="32" t="s">
        <v>6</v>
      </c>
      <c r="H12" s="32" t="s">
        <v>7</v>
      </c>
      <c r="I12" s="32" t="s">
        <v>8</v>
      </c>
      <c r="J12" s="32" t="s">
        <v>9</v>
      </c>
      <c r="K12" s="32" t="s">
        <v>10</v>
      </c>
      <c r="L12" s="32" t="s">
        <v>11</v>
      </c>
      <c r="M12" s="12"/>
    </row>
    <row r="13" spans="1:135" s="3" customFormat="1" x14ac:dyDescent="0.25">
      <c r="A13" s="82" t="s">
        <v>30</v>
      </c>
      <c r="B13" s="36"/>
      <c r="C13" s="83"/>
      <c r="D13" s="36"/>
      <c r="E13" s="36"/>
      <c r="F13" s="84"/>
      <c r="G13" s="84"/>
      <c r="H13" s="84"/>
      <c r="I13" s="84"/>
      <c r="J13" s="84"/>
      <c r="K13" s="84"/>
      <c r="L13" s="84"/>
      <c r="M13" s="13"/>
      <c r="N13" s="8"/>
      <c r="O13" s="8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4"/>
    </row>
    <row r="14" spans="1:135" s="29" customFormat="1" x14ac:dyDescent="0.25">
      <c r="A14" s="82" t="s">
        <v>42</v>
      </c>
      <c r="B14" s="36"/>
      <c r="C14" s="83"/>
      <c r="D14" s="36"/>
      <c r="E14" s="36"/>
      <c r="F14" s="84"/>
      <c r="G14" s="84"/>
      <c r="H14" s="84"/>
      <c r="I14" s="84"/>
      <c r="J14" s="84"/>
      <c r="K14" s="84"/>
      <c r="L14" s="84"/>
      <c r="M14" s="13"/>
      <c r="N14" s="8"/>
      <c r="O14" s="8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4"/>
    </row>
    <row r="15" spans="1:135" s="3" customFormat="1" ht="26.25" customHeight="1" x14ac:dyDescent="0.25">
      <c r="A15" s="82" t="s">
        <v>31</v>
      </c>
      <c r="B15" s="36"/>
      <c r="C15" s="83"/>
      <c r="D15" s="36"/>
      <c r="E15" s="36"/>
      <c r="F15" s="84"/>
      <c r="G15" s="84"/>
      <c r="H15" s="84"/>
      <c r="I15" s="84"/>
      <c r="J15" s="84"/>
      <c r="K15" s="84"/>
      <c r="L15" s="84"/>
      <c r="M15" s="13"/>
      <c r="N15" s="8"/>
      <c r="O15" s="8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</row>
    <row r="16" spans="1:135" s="18" customFormat="1" ht="28.5" customHeight="1" x14ac:dyDescent="0.25">
      <c r="A16" s="117" t="s">
        <v>15</v>
      </c>
      <c r="B16" s="115" t="s">
        <v>14</v>
      </c>
      <c r="C16" s="116" t="s">
        <v>76</v>
      </c>
      <c r="D16" s="30" t="s">
        <v>4</v>
      </c>
      <c r="E16" s="39">
        <f>E17+E18+E19+E20</f>
        <v>1563000.0550199999</v>
      </c>
      <c r="F16" s="39">
        <f>F17+F18+F19+F20</f>
        <v>3596.8210200000003</v>
      </c>
      <c r="G16" s="63">
        <f t="shared" ref="G16:L16" si="0">G17+G18+G19+G20</f>
        <v>226905.568</v>
      </c>
      <c r="H16" s="63">
        <f t="shared" si="0"/>
        <v>348567.50799999997</v>
      </c>
      <c r="I16" s="63">
        <f t="shared" si="0"/>
        <v>204118.158</v>
      </c>
      <c r="J16" s="33">
        <f t="shared" si="0"/>
        <v>174966</v>
      </c>
      <c r="K16" s="33">
        <f t="shared" si="0"/>
        <v>302423</v>
      </c>
      <c r="L16" s="33">
        <f t="shared" si="0"/>
        <v>302423</v>
      </c>
      <c r="M16" s="13"/>
      <c r="N16" s="8"/>
      <c r="O16" s="8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</row>
    <row r="17" spans="1:135" s="18" customFormat="1" ht="25.5" customHeight="1" x14ac:dyDescent="0.25">
      <c r="A17" s="117"/>
      <c r="B17" s="115"/>
      <c r="C17" s="116"/>
      <c r="D17" s="30" t="s">
        <v>12</v>
      </c>
      <c r="E17" s="42">
        <f>F17+G17+H17+I17+J17+K17+L17</f>
        <v>27993</v>
      </c>
      <c r="F17" s="40" t="s">
        <v>114</v>
      </c>
      <c r="G17" s="61" t="s">
        <v>114</v>
      </c>
      <c r="H17" s="24">
        <v>27993</v>
      </c>
      <c r="I17" s="61" t="s">
        <v>114</v>
      </c>
      <c r="J17" s="61" t="s">
        <v>114</v>
      </c>
      <c r="K17" s="61" t="s">
        <v>114</v>
      </c>
      <c r="L17" s="61" t="s">
        <v>114</v>
      </c>
      <c r="M17" s="13"/>
      <c r="N17" s="8"/>
      <c r="O17" s="8"/>
      <c r="P17" s="1"/>
      <c r="Q17" s="1"/>
      <c r="R17" s="1"/>
      <c r="S17" s="1"/>
      <c r="T17" s="1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</row>
    <row r="18" spans="1:135" s="18" customFormat="1" ht="23.25" customHeight="1" x14ac:dyDescent="0.25">
      <c r="A18" s="117"/>
      <c r="B18" s="115"/>
      <c r="C18" s="116"/>
      <c r="D18" s="30" t="s">
        <v>13</v>
      </c>
      <c r="E18" s="39">
        <f>F18+G18+H18+I18+J18+K18+L18</f>
        <v>3739.63571</v>
      </c>
      <c r="F18" s="40">
        <v>2266.63571</v>
      </c>
      <c r="G18" s="61" t="s">
        <v>114</v>
      </c>
      <c r="H18" s="24">
        <v>1473</v>
      </c>
      <c r="I18" s="61" t="s">
        <v>114</v>
      </c>
      <c r="J18" s="61" t="s">
        <v>114</v>
      </c>
      <c r="K18" s="61" t="s">
        <v>114</v>
      </c>
      <c r="L18" s="61" t="s">
        <v>114</v>
      </c>
      <c r="M18" s="13"/>
      <c r="N18" s="8"/>
      <c r="O18" s="8"/>
      <c r="P18" s="1"/>
      <c r="Q18" s="1"/>
      <c r="R18" s="1"/>
      <c r="S18" s="1"/>
      <c r="T18" s="1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</row>
    <row r="19" spans="1:135" s="18" customFormat="1" ht="23.25" customHeight="1" x14ac:dyDescent="0.25">
      <c r="A19" s="117"/>
      <c r="B19" s="115"/>
      <c r="C19" s="116"/>
      <c r="D19" s="30" t="s">
        <v>123</v>
      </c>
      <c r="E19" s="39">
        <f>F19+G19+H19+I19+J19+K19+L19</f>
        <v>1330.1853100000001</v>
      </c>
      <c r="F19" s="85">
        <v>1330.1853100000001</v>
      </c>
      <c r="G19" s="61" t="s">
        <v>114</v>
      </c>
      <c r="H19" s="24" t="s">
        <v>114</v>
      </c>
      <c r="I19" s="61" t="s">
        <v>114</v>
      </c>
      <c r="J19" s="61" t="s">
        <v>114</v>
      </c>
      <c r="K19" s="61" t="s">
        <v>114</v>
      </c>
      <c r="L19" s="61" t="s">
        <v>114</v>
      </c>
      <c r="M19" s="13"/>
      <c r="N19" s="8"/>
      <c r="O19" s="8"/>
      <c r="P19" s="1"/>
      <c r="Q19" s="1"/>
      <c r="R19" s="1"/>
      <c r="S19" s="1"/>
      <c r="T19" s="1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</row>
    <row r="20" spans="1:135" s="18" customFormat="1" ht="30.75" customHeight="1" x14ac:dyDescent="0.25">
      <c r="A20" s="117"/>
      <c r="B20" s="115"/>
      <c r="C20" s="116"/>
      <c r="D20" s="30" t="s">
        <v>49</v>
      </c>
      <c r="E20" s="33">
        <f>F20+G20+H20+I20+J20+K20+L20</f>
        <v>1529937.2339999999</v>
      </c>
      <c r="F20" s="61" t="s">
        <v>114</v>
      </c>
      <c r="G20" s="38">
        <v>226905.568</v>
      </c>
      <c r="H20" s="38">
        <v>319101.50799999997</v>
      </c>
      <c r="I20" s="38">
        <v>204118.158</v>
      </c>
      <c r="J20" s="43">
        <v>174966</v>
      </c>
      <c r="K20" s="43">
        <v>302423</v>
      </c>
      <c r="L20" s="43">
        <v>302423</v>
      </c>
      <c r="M20" s="13"/>
      <c r="N20" s="8"/>
      <c r="O20" s="8"/>
      <c r="P20" s="1"/>
      <c r="Q20" s="1"/>
      <c r="R20" s="1"/>
      <c r="S20" s="1"/>
      <c r="T20" s="1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</row>
    <row r="21" spans="1:135" s="18" customFormat="1" ht="24" customHeight="1" x14ac:dyDescent="0.25">
      <c r="A21" s="117" t="s">
        <v>16</v>
      </c>
      <c r="B21" s="115" t="s">
        <v>27</v>
      </c>
      <c r="C21" s="116" t="s">
        <v>76</v>
      </c>
      <c r="D21" s="30" t="s">
        <v>4</v>
      </c>
      <c r="E21" s="63">
        <f t="shared" ref="E21:E25" si="1">SUM(F21:L21)</f>
        <v>839618.43584000005</v>
      </c>
      <c r="F21" s="63">
        <f t="shared" ref="F21:L21" si="2">F22+F23+F24+F25</f>
        <v>137420.93300000002</v>
      </c>
      <c r="G21" s="33">
        <f t="shared" si="2"/>
        <v>137695.95000000001</v>
      </c>
      <c r="H21" s="39">
        <f>H22+H23+H24+H25</f>
        <v>129449.82642</v>
      </c>
      <c r="I21" s="39">
        <f>I22+I23+I24</f>
        <v>94467.726419999992</v>
      </c>
      <c r="J21" s="42">
        <f t="shared" si="2"/>
        <v>113528</v>
      </c>
      <c r="K21" s="42">
        <f t="shared" si="2"/>
        <v>113528</v>
      </c>
      <c r="L21" s="42">
        <f t="shared" si="2"/>
        <v>113528</v>
      </c>
      <c r="M21" s="13"/>
      <c r="N21" s="8"/>
      <c r="O21" s="8"/>
      <c r="P21" s="1"/>
      <c r="Q21" s="1"/>
      <c r="R21" s="1"/>
      <c r="S21" s="1"/>
      <c r="T21" s="1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</row>
    <row r="22" spans="1:135" s="18" customFormat="1" ht="25.5" customHeight="1" x14ac:dyDescent="0.25">
      <c r="A22" s="117"/>
      <c r="B22" s="115"/>
      <c r="C22" s="116"/>
      <c r="D22" s="30" t="s">
        <v>12</v>
      </c>
      <c r="E22" s="63">
        <f>SUM(F22:L22)</f>
        <v>209047.82800000004</v>
      </c>
      <c r="F22" s="42">
        <v>51009</v>
      </c>
      <c r="G22" s="33">
        <v>17576.54</v>
      </c>
      <c r="H22" s="63">
        <v>73037.588000000003</v>
      </c>
      <c r="I22" s="42">
        <v>67424.7</v>
      </c>
      <c r="J22" s="99" t="s">
        <v>114</v>
      </c>
      <c r="K22" s="99" t="s">
        <v>114</v>
      </c>
      <c r="L22" s="99" t="s">
        <v>114</v>
      </c>
      <c r="M22" s="13"/>
      <c r="N22" s="8"/>
      <c r="O22" s="8"/>
      <c r="P22" s="1"/>
      <c r="Q22" s="1"/>
      <c r="R22" s="1"/>
      <c r="S22" s="1"/>
      <c r="T22" s="1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</row>
    <row r="23" spans="1:135" s="18" customFormat="1" ht="30.75" customHeight="1" x14ac:dyDescent="0.25">
      <c r="A23" s="117"/>
      <c r="B23" s="115"/>
      <c r="C23" s="116"/>
      <c r="D23" s="30" t="s">
        <v>13</v>
      </c>
      <c r="E23" s="39">
        <f t="shared" si="1"/>
        <v>100680.42784</v>
      </c>
      <c r="F23" s="38">
        <v>40998.262999999999</v>
      </c>
      <c r="G23" s="24">
        <v>11387.08</v>
      </c>
      <c r="H23" s="40">
        <v>21252.058420000001</v>
      </c>
      <c r="I23" s="40">
        <v>27043.026419999998</v>
      </c>
      <c r="J23" s="61" t="s">
        <v>114</v>
      </c>
      <c r="K23" s="61" t="s">
        <v>114</v>
      </c>
      <c r="L23" s="61" t="s">
        <v>114</v>
      </c>
      <c r="M23" s="13"/>
      <c r="N23" s="8"/>
      <c r="O23" s="8"/>
      <c r="P23" s="1"/>
      <c r="Q23" s="1"/>
      <c r="R23" s="1"/>
      <c r="S23" s="1"/>
      <c r="T23" s="1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</row>
    <row r="24" spans="1:135" s="18" customFormat="1" ht="28.5" customHeight="1" x14ac:dyDescent="0.25">
      <c r="A24" s="117"/>
      <c r="B24" s="115"/>
      <c r="C24" s="116"/>
      <c r="D24" s="30" t="s">
        <v>123</v>
      </c>
      <c r="E24" s="63">
        <f t="shared" si="1"/>
        <v>646.04300000000001</v>
      </c>
      <c r="F24" s="38">
        <v>646.04300000000001</v>
      </c>
      <c r="G24" s="61" t="s">
        <v>114</v>
      </c>
      <c r="H24" s="61" t="s">
        <v>114</v>
      </c>
      <c r="I24" s="61" t="s">
        <v>114</v>
      </c>
      <c r="J24" s="61" t="s">
        <v>114</v>
      </c>
      <c r="K24" s="61" t="s">
        <v>114</v>
      </c>
      <c r="L24" s="61" t="s">
        <v>114</v>
      </c>
      <c r="M24" s="13"/>
      <c r="N24" s="8"/>
      <c r="O24" s="8"/>
      <c r="P24" s="1"/>
      <c r="Q24" s="1"/>
      <c r="R24" s="1"/>
      <c r="S24" s="1"/>
      <c r="T24" s="1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</row>
    <row r="25" spans="1:135" s="18" customFormat="1" ht="31.5" customHeight="1" x14ac:dyDescent="0.25">
      <c r="A25" s="117"/>
      <c r="B25" s="115"/>
      <c r="C25" s="116"/>
      <c r="D25" s="30" t="s">
        <v>49</v>
      </c>
      <c r="E25" s="39">
        <f t="shared" si="1"/>
        <v>548304.41058000003</v>
      </c>
      <c r="F25" s="38">
        <v>44767.627</v>
      </c>
      <c r="G25" s="24">
        <v>108732.33</v>
      </c>
      <c r="H25" s="24">
        <v>35160.18</v>
      </c>
      <c r="I25" s="40">
        <v>19060.273580000001</v>
      </c>
      <c r="J25" s="24">
        <v>113528</v>
      </c>
      <c r="K25" s="24">
        <v>113528</v>
      </c>
      <c r="L25" s="24">
        <v>113528</v>
      </c>
      <c r="M25" s="13"/>
      <c r="N25" s="8"/>
      <c r="O25" s="8"/>
      <c r="P25" s="1"/>
      <c r="Q25" s="1"/>
      <c r="R25" s="1"/>
      <c r="S25" s="1"/>
      <c r="T25" s="1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</row>
    <row r="26" spans="1:135" s="18" customFormat="1" ht="33" customHeight="1" x14ac:dyDescent="0.25">
      <c r="A26" s="117" t="s">
        <v>32</v>
      </c>
      <c r="B26" s="133" t="s">
        <v>63</v>
      </c>
      <c r="C26" s="116" t="s">
        <v>77</v>
      </c>
      <c r="D26" s="30" t="s">
        <v>4</v>
      </c>
      <c r="E26" s="33">
        <f>E27+E28</f>
        <v>9502.2999999999993</v>
      </c>
      <c r="F26" s="33">
        <f>F27+F28</f>
        <v>634.5</v>
      </c>
      <c r="G26" s="33">
        <f t="shared" ref="G26:L26" si="3">G27+G28</f>
        <v>1481.4</v>
      </c>
      <c r="H26" s="33">
        <f t="shared" si="3"/>
        <v>1562.6</v>
      </c>
      <c r="I26" s="33">
        <f t="shared" si="3"/>
        <v>1636.7</v>
      </c>
      <c r="J26" s="33">
        <f t="shared" si="3"/>
        <v>1395.7</v>
      </c>
      <c r="K26" s="33">
        <f t="shared" si="3"/>
        <v>1395.7</v>
      </c>
      <c r="L26" s="33">
        <f t="shared" si="3"/>
        <v>1395.7</v>
      </c>
      <c r="M26" s="13"/>
      <c r="N26" s="8"/>
      <c r="O26" s="8"/>
      <c r="P26" s="1"/>
      <c r="Q26" s="1"/>
      <c r="R26" s="1"/>
      <c r="S26" s="1"/>
      <c r="T26" s="1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</row>
    <row r="27" spans="1:135" s="18" customFormat="1" ht="32.25" customHeight="1" x14ac:dyDescent="0.25">
      <c r="A27" s="117"/>
      <c r="B27" s="133"/>
      <c r="C27" s="116"/>
      <c r="D27" s="30" t="s">
        <v>12</v>
      </c>
      <c r="E27" s="33">
        <f>F27+G27+H27+I27+J27+K27+L27</f>
        <v>5315.2</v>
      </c>
      <c r="F27" s="24">
        <v>634.5</v>
      </c>
      <c r="G27" s="24">
        <v>1481.4</v>
      </c>
      <c r="H27" s="24">
        <v>1562.6</v>
      </c>
      <c r="I27" s="24">
        <v>1636.7</v>
      </c>
      <c r="J27" s="61" t="s">
        <v>114</v>
      </c>
      <c r="K27" s="61" t="s">
        <v>114</v>
      </c>
      <c r="L27" s="61" t="s">
        <v>114</v>
      </c>
      <c r="M27" s="13"/>
      <c r="N27" s="8"/>
      <c r="O27" s="8"/>
      <c r="P27" s="1"/>
      <c r="Q27" s="1"/>
      <c r="R27" s="1"/>
      <c r="S27" s="1"/>
      <c r="T27" s="1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</row>
    <row r="28" spans="1:135" s="18" customFormat="1" ht="42.75" customHeight="1" x14ac:dyDescent="0.25">
      <c r="A28" s="117"/>
      <c r="B28" s="133"/>
      <c r="C28" s="116"/>
      <c r="D28" s="30" t="s">
        <v>49</v>
      </c>
      <c r="E28" s="33">
        <f>SUM(F28:L28)</f>
        <v>4187.1000000000004</v>
      </c>
      <c r="F28" s="61" t="s">
        <v>114</v>
      </c>
      <c r="G28" s="61" t="s">
        <v>114</v>
      </c>
      <c r="H28" s="61" t="s">
        <v>114</v>
      </c>
      <c r="I28" s="61" t="s">
        <v>114</v>
      </c>
      <c r="J28" s="24">
        <v>1395.7</v>
      </c>
      <c r="K28" s="24">
        <v>1395.7</v>
      </c>
      <c r="L28" s="24">
        <v>1395.7</v>
      </c>
      <c r="M28" s="13"/>
      <c r="N28" s="8"/>
      <c r="O28" s="8"/>
      <c r="P28" s="1"/>
      <c r="Q28" s="1"/>
      <c r="R28" s="1"/>
      <c r="S28" s="1"/>
      <c r="T28" s="1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</row>
    <row r="29" spans="1:135" s="18" customFormat="1" ht="33.75" customHeight="1" x14ac:dyDescent="0.25">
      <c r="A29" s="114" t="s">
        <v>50</v>
      </c>
      <c r="B29" s="115" t="s">
        <v>51</v>
      </c>
      <c r="C29" s="116" t="s">
        <v>78</v>
      </c>
      <c r="D29" s="30" t="s">
        <v>4</v>
      </c>
      <c r="E29" s="39">
        <f>E30+E31+E32</f>
        <v>421098.35467000003</v>
      </c>
      <c r="F29" s="39">
        <f>F30+F31+F32</f>
        <v>59539.28125</v>
      </c>
      <c r="G29" s="39">
        <f>G30+G31+G32</f>
        <v>60087.755420000001</v>
      </c>
      <c r="H29" s="63">
        <f t="shared" ref="H29:L29" si="4">H30+H32</f>
        <v>61679.209000000003</v>
      </c>
      <c r="I29" s="63">
        <f t="shared" si="4"/>
        <v>62311.209000000003</v>
      </c>
      <c r="J29" s="33">
        <f t="shared" si="4"/>
        <v>59160.3</v>
      </c>
      <c r="K29" s="33">
        <f t="shared" si="4"/>
        <v>59160.3</v>
      </c>
      <c r="L29" s="33">
        <f t="shared" si="4"/>
        <v>59160.3</v>
      </c>
      <c r="M29" s="13"/>
      <c r="N29" s="8"/>
      <c r="O29" s="8"/>
      <c r="P29" s="1"/>
      <c r="Q29" s="1"/>
      <c r="R29" s="1"/>
      <c r="S29" s="1"/>
      <c r="T29" s="1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</row>
    <row r="30" spans="1:135" s="18" customFormat="1" ht="35.25" customHeight="1" x14ac:dyDescent="0.25">
      <c r="A30" s="114"/>
      <c r="B30" s="115"/>
      <c r="C30" s="116"/>
      <c r="D30" s="30" t="s">
        <v>13</v>
      </c>
      <c r="E30" s="39">
        <f t="shared" ref="E30:E35" si="5">SUM(F30:L30)</f>
        <v>217855.30467000001</v>
      </c>
      <c r="F30" s="40">
        <v>46843.78125</v>
      </c>
      <c r="G30" s="40">
        <v>47021.10542</v>
      </c>
      <c r="H30" s="38">
        <v>61679.209000000003</v>
      </c>
      <c r="I30" s="38">
        <v>62311.209000000003</v>
      </c>
      <c r="J30" s="61" t="s">
        <v>114</v>
      </c>
      <c r="K30" s="61" t="s">
        <v>114</v>
      </c>
      <c r="L30" s="61" t="s">
        <v>114</v>
      </c>
      <c r="M30" s="13"/>
      <c r="N30" s="8"/>
      <c r="O30" s="8"/>
      <c r="P30" s="1"/>
      <c r="Q30" s="1"/>
      <c r="R30" s="1"/>
      <c r="S30" s="1"/>
      <c r="T30" s="1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</row>
    <row r="31" spans="1:135" s="18" customFormat="1" ht="35.25" customHeight="1" x14ac:dyDescent="0.25">
      <c r="A31" s="114"/>
      <c r="B31" s="115"/>
      <c r="C31" s="116"/>
      <c r="D31" s="30" t="s">
        <v>123</v>
      </c>
      <c r="E31" s="33">
        <f t="shared" si="5"/>
        <v>25391</v>
      </c>
      <c r="F31" s="24">
        <v>12695.5</v>
      </c>
      <c r="G31" s="24">
        <v>12695.5</v>
      </c>
      <c r="H31" s="61" t="s">
        <v>114</v>
      </c>
      <c r="I31" s="61" t="s">
        <v>114</v>
      </c>
      <c r="J31" s="61" t="s">
        <v>114</v>
      </c>
      <c r="K31" s="61" t="s">
        <v>114</v>
      </c>
      <c r="L31" s="61" t="s">
        <v>114</v>
      </c>
      <c r="M31" s="13"/>
      <c r="N31" s="8"/>
      <c r="O31" s="8"/>
      <c r="P31" s="1"/>
      <c r="Q31" s="1"/>
      <c r="R31" s="1"/>
      <c r="S31" s="1"/>
      <c r="T31" s="1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</row>
    <row r="32" spans="1:135" s="18" customFormat="1" ht="37.5" customHeight="1" x14ac:dyDescent="0.25">
      <c r="A32" s="114"/>
      <c r="B32" s="115"/>
      <c r="C32" s="116"/>
      <c r="D32" s="30" t="s">
        <v>49</v>
      </c>
      <c r="E32" s="33">
        <f t="shared" si="5"/>
        <v>177852.05</v>
      </c>
      <c r="F32" s="61" t="s">
        <v>114</v>
      </c>
      <c r="G32" s="24">
        <v>371.15</v>
      </c>
      <c r="H32" s="61" t="s">
        <v>114</v>
      </c>
      <c r="I32" s="61" t="s">
        <v>114</v>
      </c>
      <c r="J32" s="24">
        <v>59160.3</v>
      </c>
      <c r="K32" s="24">
        <v>59160.3</v>
      </c>
      <c r="L32" s="24">
        <v>59160.3</v>
      </c>
      <c r="M32" s="13"/>
      <c r="N32" s="8"/>
      <c r="O32" s="8"/>
      <c r="P32" s="1"/>
      <c r="Q32" s="1"/>
      <c r="R32" s="1"/>
      <c r="S32" s="1"/>
      <c r="T32" s="1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</row>
    <row r="33" spans="1:71" s="18" customFormat="1" ht="37.5" hidden="1" customHeight="1" x14ac:dyDescent="0.25">
      <c r="A33" s="114" t="s">
        <v>58</v>
      </c>
      <c r="B33" s="115" t="s">
        <v>61</v>
      </c>
      <c r="C33" s="116" t="s">
        <v>55</v>
      </c>
      <c r="D33" s="30" t="s">
        <v>4</v>
      </c>
      <c r="E33" s="85">
        <f t="shared" si="5"/>
        <v>0</v>
      </c>
      <c r="F33" s="85">
        <f>F34+F35</f>
        <v>0</v>
      </c>
      <c r="G33" s="85">
        <f t="shared" ref="G33:L33" si="6">G34+G35</f>
        <v>0</v>
      </c>
      <c r="H33" s="40">
        <f t="shared" si="6"/>
        <v>0</v>
      </c>
      <c r="I33" s="40">
        <f t="shared" si="6"/>
        <v>0</v>
      </c>
      <c r="J33" s="40">
        <f t="shared" si="6"/>
        <v>0</v>
      </c>
      <c r="K33" s="40">
        <f t="shared" si="6"/>
        <v>0</v>
      </c>
      <c r="L33" s="40">
        <f t="shared" si="6"/>
        <v>0</v>
      </c>
      <c r="M33" s="13"/>
      <c r="N33" s="8"/>
      <c r="O33" s="8"/>
      <c r="P33" s="1"/>
      <c r="Q33" s="1"/>
      <c r="R33" s="1"/>
      <c r="S33" s="1"/>
      <c r="T33" s="1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</row>
    <row r="34" spans="1:71" s="18" customFormat="1" ht="37.5" hidden="1" customHeight="1" x14ac:dyDescent="0.25">
      <c r="A34" s="114"/>
      <c r="B34" s="115"/>
      <c r="C34" s="116"/>
      <c r="D34" s="30" t="s">
        <v>13</v>
      </c>
      <c r="E34" s="85">
        <f t="shared" si="5"/>
        <v>0</v>
      </c>
      <c r="F34" s="85"/>
      <c r="G34" s="85"/>
      <c r="H34" s="40"/>
      <c r="I34" s="40"/>
      <c r="J34" s="40"/>
      <c r="K34" s="40"/>
      <c r="L34" s="40"/>
      <c r="M34" s="13"/>
      <c r="N34" s="8"/>
      <c r="O34" s="8"/>
      <c r="P34" s="1"/>
      <c r="Q34" s="1"/>
      <c r="R34" s="1"/>
      <c r="S34" s="1"/>
      <c r="T34" s="1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</row>
    <row r="35" spans="1:71" s="18" customFormat="1" ht="37.5" hidden="1" customHeight="1" x14ac:dyDescent="0.25">
      <c r="A35" s="114"/>
      <c r="B35" s="115"/>
      <c r="C35" s="116"/>
      <c r="D35" s="30" t="s">
        <v>49</v>
      </c>
      <c r="E35" s="85">
        <f t="shared" si="5"/>
        <v>0</v>
      </c>
      <c r="F35" s="85"/>
      <c r="G35" s="85"/>
      <c r="H35" s="40"/>
      <c r="I35" s="40"/>
      <c r="J35" s="40"/>
      <c r="K35" s="40"/>
      <c r="L35" s="40"/>
      <c r="M35" s="13"/>
      <c r="N35" s="8"/>
      <c r="O35" s="8"/>
      <c r="P35" s="1"/>
      <c r="Q35" s="1"/>
      <c r="R35" s="1"/>
      <c r="S35" s="1"/>
      <c r="T35" s="1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</row>
    <row r="36" spans="1:71" s="18" customFormat="1" ht="37.5" customHeight="1" x14ac:dyDescent="0.25">
      <c r="A36" s="114" t="s">
        <v>73</v>
      </c>
      <c r="B36" s="115" t="s">
        <v>65</v>
      </c>
      <c r="C36" s="116" t="s">
        <v>92</v>
      </c>
      <c r="D36" s="30" t="s">
        <v>4</v>
      </c>
      <c r="E36" s="39">
        <f>E37+E38</f>
        <v>38629.441500000001</v>
      </c>
      <c r="F36" s="39">
        <f>F37+F38</f>
        <v>9657.3614999999991</v>
      </c>
      <c r="G36" s="33">
        <f t="shared" ref="G36:I36" si="7">G37+G38</f>
        <v>9657.36</v>
      </c>
      <c r="H36" s="33">
        <f t="shared" si="7"/>
        <v>9657.36</v>
      </c>
      <c r="I36" s="33">
        <f t="shared" si="7"/>
        <v>9657.36</v>
      </c>
      <c r="J36" s="99" t="s">
        <v>114</v>
      </c>
      <c r="K36" s="99" t="s">
        <v>114</v>
      </c>
      <c r="L36" s="99" t="s">
        <v>114</v>
      </c>
      <c r="M36" s="13"/>
      <c r="N36" s="8"/>
      <c r="O36" s="8"/>
      <c r="P36" s="1"/>
      <c r="Q36" s="1"/>
      <c r="R36" s="1"/>
      <c r="S36" s="1"/>
      <c r="T36" s="1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</row>
    <row r="37" spans="1:71" s="18" customFormat="1" ht="37.5" customHeight="1" x14ac:dyDescent="0.25">
      <c r="A37" s="114"/>
      <c r="B37" s="115"/>
      <c r="C37" s="116"/>
      <c r="D37" s="30" t="s">
        <v>13</v>
      </c>
      <c r="E37" s="39">
        <f>F37+G37+H37+I37+J37+K37+L37</f>
        <v>5713.8374199999998</v>
      </c>
      <c r="F37" s="85">
        <v>5713.8374199999998</v>
      </c>
      <c r="G37" s="61" t="s">
        <v>114</v>
      </c>
      <c r="H37" s="61" t="s">
        <v>114</v>
      </c>
      <c r="I37" s="61" t="s">
        <v>114</v>
      </c>
      <c r="J37" s="61" t="s">
        <v>114</v>
      </c>
      <c r="K37" s="61" t="s">
        <v>114</v>
      </c>
      <c r="L37" s="61" t="s">
        <v>114</v>
      </c>
      <c r="M37" s="13"/>
      <c r="N37" s="8"/>
      <c r="O37" s="8"/>
      <c r="P37" s="1"/>
      <c r="Q37" s="1"/>
      <c r="R37" s="1"/>
      <c r="S37" s="1"/>
      <c r="T37" s="1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</row>
    <row r="38" spans="1:71" s="18" customFormat="1" ht="37.5" customHeight="1" x14ac:dyDescent="0.25">
      <c r="A38" s="114"/>
      <c r="B38" s="115"/>
      <c r="C38" s="116"/>
      <c r="D38" s="30" t="s">
        <v>49</v>
      </c>
      <c r="E38" s="39">
        <f>F38+G38+H38+I38</f>
        <v>32915.604080000005</v>
      </c>
      <c r="F38" s="85">
        <v>3943.5240800000001</v>
      </c>
      <c r="G38" s="88">
        <v>9657.36</v>
      </c>
      <c r="H38" s="24">
        <v>9657.36</v>
      </c>
      <c r="I38" s="24">
        <v>9657.36</v>
      </c>
      <c r="J38" s="61" t="s">
        <v>114</v>
      </c>
      <c r="K38" s="61" t="s">
        <v>114</v>
      </c>
      <c r="L38" s="61" t="s">
        <v>114</v>
      </c>
      <c r="M38" s="13"/>
      <c r="N38" s="8"/>
      <c r="O38" s="8"/>
      <c r="P38" s="1"/>
      <c r="Q38" s="1"/>
      <c r="R38" s="1"/>
      <c r="S38" s="1"/>
      <c r="T38" s="1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</row>
    <row r="39" spans="1:71" s="18" customFormat="1" ht="37.5" customHeight="1" x14ac:dyDescent="0.25">
      <c r="A39" s="114" t="s">
        <v>57</v>
      </c>
      <c r="B39" s="115" t="s">
        <v>60</v>
      </c>
      <c r="C39" s="116" t="s">
        <v>113</v>
      </c>
      <c r="D39" s="30" t="s">
        <v>4</v>
      </c>
      <c r="E39" s="33">
        <f>F39+G39+H39+I39+J39+K39+L39</f>
        <v>3300</v>
      </c>
      <c r="F39" s="33">
        <f>F40</f>
        <v>3300</v>
      </c>
      <c r="G39" s="99" t="s">
        <v>114</v>
      </c>
      <c r="H39" s="99" t="s">
        <v>114</v>
      </c>
      <c r="I39" s="99" t="s">
        <v>114</v>
      </c>
      <c r="J39" s="99" t="s">
        <v>114</v>
      </c>
      <c r="K39" s="99" t="s">
        <v>114</v>
      </c>
      <c r="L39" s="99" t="s">
        <v>114</v>
      </c>
      <c r="M39" s="13"/>
      <c r="N39" s="8"/>
      <c r="O39" s="8"/>
      <c r="P39" s="1"/>
      <c r="Q39" s="1"/>
      <c r="R39" s="1"/>
      <c r="S39" s="1"/>
      <c r="T39" s="1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</row>
    <row r="40" spans="1:71" s="18" customFormat="1" ht="37.5" customHeight="1" x14ac:dyDescent="0.25">
      <c r="A40" s="114"/>
      <c r="B40" s="115"/>
      <c r="C40" s="116"/>
      <c r="D40" s="30" t="s">
        <v>13</v>
      </c>
      <c r="E40" s="33">
        <f t="shared" ref="E40" si="8">F40+G40+H40+I40+J40+K40+L40</f>
        <v>3300</v>
      </c>
      <c r="F40" s="24">
        <v>3300</v>
      </c>
      <c r="G40" s="61" t="s">
        <v>114</v>
      </c>
      <c r="H40" s="61" t="s">
        <v>114</v>
      </c>
      <c r="I40" s="61" t="s">
        <v>114</v>
      </c>
      <c r="J40" s="61" t="s">
        <v>114</v>
      </c>
      <c r="K40" s="61" t="s">
        <v>114</v>
      </c>
      <c r="L40" s="61" t="s">
        <v>114</v>
      </c>
      <c r="M40" s="13"/>
      <c r="N40" s="8"/>
      <c r="O40" s="8"/>
      <c r="P40" s="1"/>
      <c r="Q40" s="1"/>
      <c r="R40" s="1"/>
      <c r="S40" s="1"/>
      <c r="T40" s="1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</row>
    <row r="41" spans="1:71" s="18" customFormat="1" ht="37.5" customHeight="1" x14ac:dyDescent="0.25">
      <c r="A41" s="114"/>
      <c r="B41" s="115"/>
      <c r="C41" s="116"/>
      <c r="D41" s="30" t="s">
        <v>49</v>
      </c>
      <c r="E41" s="99" t="s">
        <v>114</v>
      </c>
      <c r="F41" s="61" t="s">
        <v>114</v>
      </c>
      <c r="G41" s="61" t="s">
        <v>114</v>
      </c>
      <c r="H41" s="61" t="s">
        <v>114</v>
      </c>
      <c r="I41" s="61" t="s">
        <v>114</v>
      </c>
      <c r="J41" s="61" t="s">
        <v>114</v>
      </c>
      <c r="K41" s="61" t="s">
        <v>114</v>
      </c>
      <c r="L41" s="61" t="s">
        <v>114</v>
      </c>
      <c r="M41" s="13"/>
      <c r="N41" s="8"/>
      <c r="O41" s="8"/>
      <c r="P41" s="1"/>
      <c r="Q41" s="1"/>
      <c r="R41" s="1"/>
      <c r="S41" s="1"/>
      <c r="T41" s="1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</row>
    <row r="42" spans="1:71" s="54" customFormat="1" ht="37.5" customHeight="1" x14ac:dyDescent="0.25">
      <c r="A42" s="118" t="s">
        <v>91</v>
      </c>
      <c r="B42" s="119" t="s">
        <v>61</v>
      </c>
      <c r="C42" s="122" t="s">
        <v>92</v>
      </c>
      <c r="D42" s="50" t="s">
        <v>4</v>
      </c>
      <c r="E42" s="33">
        <f>F42+G42+H42+I42+J42+K42+L42</f>
        <v>85767.1</v>
      </c>
      <c r="F42" s="99" t="s">
        <v>114</v>
      </c>
      <c r="G42" s="74">
        <f>G43+G44</f>
        <v>29099.7</v>
      </c>
      <c r="H42" s="74">
        <f>H43</f>
        <v>28184.1</v>
      </c>
      <c r="I42" s="74">
        <f>I43+I44+I45</f>
        <v>28483.3</v>
      </c>
      <c r="J42" s="99" t="s">
        <v>114</v>
      </c>
      <c r="K42" s="99" t="s">
        <v>114</v>
      </c>
      <c r="L42" s="99" t="s">
        <v>114</v>
      </c>
      <c r="M42" s="51"/>
      <c r="N42" s="52"/>
      <c r="O42" s="52"/>
      <c r="P42" s="53"/>
      <c r="Q42" s="53"/>
      <c r="R42" s="53"/>
      <c r="S42" s="53"/>
      <c r="T42" s="53"/>
    </row>
    <row r="43" spans="1:71" s="54" customFormat="1" ht="37.5" customHeight="1" x14ac:dyDescent="0.25">
      <c r="A43" s="118"/>
      <c r="B43" s="119"/>
      <c r="C43" s="122"/>
      <c r="D43" s="50" t="s">
        <v>13</v>
      </c>
      <c r="E43" s="33">
        <f t="shared" ref="E43:E44" si="9">F43+G43+H43+I43+J43+K43+L43</f>
        <v>81441.8</v>
      </c>
      <c r="F43" s="61" t="s">
        <v>114</v>
      </c>
      <c r="G43" s="87">
        <v>24774.400000000001</v>
      </c>
      <c r="H43" s="87">
        <v>28184.1</v>
      </c>
      <c r="I43" s="87">
        <v>28483.3</v>
      </c>
      <c r="J43" s="61" t="s">
        <v>114</v>
      </c>
      <c r="K43" s="61" t="s">
        <v>114</v>
      </c>
      <c r="L43" s="61" t="s">
        <v>114</v>
      </c>
      <c r="M43" s="51"/>
      <c r="N43" s="52"/>
      <c r="O43" s="52"/>
      <c r="P43" s="53"/>
      <c r="Q43" s="53"/>
      <c r="R43" s="53"/>
      <c r="S43" s="53"/>
      <c r="T43" s="53"/>
    </row>
    <row r="44" spans="1:71" s="54" customFormat="1" ht="37.5" customHeight="1" x14ac:dyDescent="0.25">
      <c r="A44" s="118"/>
      <c r="B44" s="119"/>
      <c r="C44" s="122"/>
      <c r="D44" s="30" t="s">
        <v>123</v>
      </c>
      <c r="E44" s="33">
        <f t="shared" si="9"/>
        <v>4325.3</v>
      </c>
      <c r="F44" s="61" t="s">
        <v>114</v>
      </c>
      <c r="G44" s="87">
        <v>4325.3</v>
      </c>
      <c r="H44" s="61" t="s">
        <v>114</v>
      </c>
      <c r="I44" s="61" t="s">
        <v>114</v>
      </c>
      <c r="J44" s="61" t="s">
        <v>114</v>
      </c>
      <c r="K44" s="61" t="s">
        <v>114</v>
      </c>
      <c r="L44" s="61" t="s">
        <v>114</v>
      </c>
      <c r="M44" s="51"/>
      <c r="N44" s="52"/>
      <c r="O44" s="52"/>
      <c r="P44" s="53"/>
      <c r="Q44" s="53"/>
      <c r="R44" s="53"/>
      <c r="S44" s="53"/>
      <c r="T44" s="53"/>
    </row>
    <row r="45" spans="1:71" s="54" customFormat="1" ht="37.5" customHeight="1" x14ac:dyDescent="0.25">
      <c r="A45" s="118"/>
      <c r="B45" s="119"/>
      <c r="C45" s="122"/>
      <c r="D45" s="50" t="s">
        <v>49</v>
      </c>
      <c r="E45" s="99" t="s">
        <v>114</v>
      </c>
      <c r="F45" s="61" t="s">
        <v>114</v>
      </c>
      <c r="G45" s="61" t="s">
        <v>114</v>
      </c>
      <c r="H45" s="61" t="s">
        <v>114</v>
      </c>
      <c r="I45" s="61" t="s">
        <v>114</v>
      </c>
      <c r="J45" s="61" t="s">
        <v>114</v>
      </c>
      <c r="K45" s="61" t="s">
        <v>114</v>
      </c>
      <c r="L45" s="61" t="s">
        <v>114</v>
      </c>
      <c r="M45" s="51"/>
      <c r="N45" s="52"/>
      <c r="O45" s="52"/>
      <c r="P45" s="53"/>
      <c r="Q45" s="53"/>
      <c r="R45" s="53"/>
      <c r="S45" s="53"/>
      <c r="T45" s="53"/>
    </row>
    <row r="46" spans="1:71" ht="22.5" customHeight="1" x14ac:dyDescent="0.25">
      <c r="A46" s="132" t="s">
        <v>37</v>
      </c>
      <c r="B46" s="132"/>
      <c r="C46" s="132"/>
      <c r="D46" s="31" t="s">
        <v>4</v>
      </c>
      <c r="E46" s="64">
        <f>SUM(E47:E50)</f>
        <v>2979975.96061</v>
      </c>
      <c r="F46" s="64">
        <f>F47+F48+F49+F50</f>
        <v>214148.89677000002</v>
      </c>
      <c r="G46" s="81">
        <f t="shared" ref="G46:L46" si="10">G47+G48+G49+G50</f>
        <v>464927.73342</v>
      </c>
      <c r="H46" s="64">
        <f t="shared" si="10"/>
        <v>579100.60341999994</v>
      </c>
      <c r="I46" s="77">
        <f t="shared" si="10"/>
        <v>419734.72700000001</v>
      </c>
      <c r="J46" s="45">
        <f t="shared" si="10"/>
        <v>349050</v>
      </c>
      <c r="K46" s="45">
        <f t="shared" si="10"/>
        <v>476507</v>
      </c>
      <c r="L46" s="45">
        <f t="shared" si="10"/>
        <v>476507</v>
      </c>
    </row>
    <row r="47" spans="1:71" ht="28.5" customHeight="1" x14ac:dyDescent="0.25">
      <c r="A47" s="132"/>
      <c r="B47" s="132"/>
      <c r="C47" s="132"/>
      <c r="D47" s="31" t="s">
        <v>12</v>
      </c>
      <c r="E47" s="77">
        <f>SUM(F47:L47)</f>
        <v>242356.02800000002</v>
      </c>
      <c r="F47" s="34">
        <f t="shared" ref="F47:G47" si="11">F17+F22+F27</f>
        <v>51643.5</v>
      </c>
      <c r="G47" s="34">
        <f t="shared" si="11"/>
        <v>19057.940000000002</v>
      </c>
      <c r="H47" s="77">
        <f>H27+H22+H17</f>
        <v>102593.18800000001</v>
      </c>
      <c r="I47" s="34">
        <f>I17+I22+I27</f>
        <v>69061.399999999994</v>
      </c>
      <c r="J47" s="99" t="s">
        <v>114</v>
      </c>
      <c r="K47" s="99" t="s">
        <v>114</v>
      </c>
      <c r="L47" s="99" t="s">
        <v>114</v>
      </c>
    </row>
    <row r="48" spans="1:71" ht="24" customHeight="1" x14ac:dyDescent="0.25">
      <c r="A48" s="132"/>
      <c r="B48" s="132"/>
      <c r="C48" s="132"/>
      <c r="D48" s="31" t="s">
        <v>13</v>
      </c>
      <c r="E48" s="64">
        <f>SUM(F48:L48)</f>
        <v>412731.00563999999</v>
      </c>
      <c r="F48" s="64">
        <f>F18+F23+F30+F37+F40</f>
        <v>99122.517380000005</v>
      </c>
      <c r="G48" s="81">
        <f>G18+G23+G30+G34+G37+G40+G43</f>
        <v>83182.585420000003</v>
      </c>
      <c r="H48" s="81">
        <f>H43+H40+H37+H30+H23+H18</f>
        <v>112588.36742000001</v>
      </c>
      <c r="I48" s="64">
        <f>I18+I23+I30+I34+I37+I40+I43</f>
        <v>117837.53542</v>
      </c>
      <c r="J48" s="99" t="s">
        <v>114</v>
      </c>
      <c r="K48" s="99" t="s">
        <v>114</v>
      </c>
      <c r="L48" s="99" t="s">
        <v>114</v>
      </c>
    </row>
    <row r="49" spans="1:49" ht="24" customHeight="1" x14ac:dyDescent="0.25">
      <c r="A49" s="132"/>
      <c r="B49" s="132"/>
      <c r="C49" s="132"/>
      <c r="D49" s="31" t="s">
        <v>123</v>
      </c>
      <c r="E49" s="64">
        <f>SUM(F49:L49)</f>
        <v>31692.528310000002</v>
      </c>
      <c r="F49" s="64">
        <f>F19+F24++F31+F44</f>
        <v>14671.72831</v>
      </c>
      <c r="G49" s="34">
        <f>G44+G31+G24</f>
        <v>17020.8</v>
      </c>
      <c r="H49" s="99" t="s">
        <v>114</v>
      </c>
      <c r="I49" s="99" t="s">
        <v>114</v>
      </c>
      <c r="J49" s="99" t="s">
        <v>114</v>
      </c>
      <c r="K49" s="99" t="s">
        <v>114</v>
      </c>
      <c r="L49" s="99" t="s">
        <v>114</v>
      </c>
    </row>
    <row r="50" spans="1:49" ht="30.75" customHeight="1" x14ac:dyDescent="0.25">
      <c r="A50" s="132"/>
      <c r="B50" s="132"/>
      <c r="C50" s="132"/>
      <c r="D50" s="31" t="s">
        <v>49</v>
      </c>
      <c r="E50" s="64">
        <f>SUM(F50:L50)</f>
        <v>2293196.3986599999</v>
      </c>
      <c r="F50" s="64">
        <f t="shared" ref="F50:L50" si="12">F20+F25+F28+F32+F35+F38+F41</f>
        <v>48711.151080000003</v>
      </c>
      <c r="G50" s="34">
        <f t="shared" si="12"/>
        <v>345666.408</v>
      </c>
      <c r="H50" s="34">
        <f t="shared" si="12"/>
        <v>363919.04799999995</v>
      </c>
      <c r="I50" s="64">
        <f t="shared" si="12"/>
        <v>232835.79158000002</v>
      </c>
      <c r="J50" s="45">
        <f t="shared" si="12"/>
        <v>349050</v>
      </c>
      <c r="K50" s="45">
        <f t="shared" si="12"/>
        <v>476507</v>
      </c>
      <c r="L50" s="45">
        <f t="shared" si="12"/>
        <v>476507</v>
      </c>
    </row>
    <row r="51" spans="1:49" ht="24" customHeight="1" x14ac:dyDescent="0.25">
      <c r="A51" s="115" t="s">
        <v>75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</row>
    <row r="52" spans="1:49" s="3" customFormat="1" ht="27.75" customHeight="1" x14ac:dyDescent="0.25">
      <c r="A52" s="115" t="s">
        <v>40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3"/>
      <c r="N52" s="8"/>
      <c r="O52" s="8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4"/>
    </row>
    <row r="53" spans="1:49" s="28" customFormat="1" ht="27.75" hidden="1" customHeight="1" x14ac:dyDescent="0.25">
      <c r="A53" s="117" t="s">
        <v>28</v>
      </c>
      <c r="B53" s="115" t="s">
        <v>53</v>
      </c>
      <c r="C53" s="123" t="s">
        <v>56</v>
      </c>
      <c r="D53" s="29" t="s">
        <v>4</v>
      </c>
      <c r="E53" s="33">
        <f>E54+E55+E56</f>
        <v>0</v>
      </c>
      <c r="F53" s="33">
        <f t="shared" ref="F53:L53" si="13">F55+F56</f>
        <v>0</v>
      </c>
      <c r="G53" s="33">
        <f t="shared" si="13"/>
        <v>0</v>
      </c>
      <c r="H53" s="33">
        <f t="shared" si="13"/>
        <v>0</v>
      </c>
      <c r="I53" s="33">
        <f t="shared" si="13"/>
        <v>0</v>
      </c>
      <c r="J53" s="33">
        <f t="shared" si="13"/>
        <v>0</v>
      </c>
      <c r="K53" s="33">
        <f t="shared" si="13"/>
        <v>0</v>
      </c>
      <c r="L53" s="33">
        <f t="shared" si="13"/>
        <v>0</v>
      </c>
      <c r="M53" s="13"/>
      <c r="N53" s="8"/>
      <c r="O53" s="8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4"/>
    </row>
    <row r="54" spans="1:49" s="28" customFormat="1" ht="27.75" hidden="1" customHeight="1" x14ac:dyDescent="0.25">
      <c r="A54" s="117"/>
      <c r="B54" s="115"/>
      <c r="C54" s="123"/>
      <c r="D54" s="29" t="s">
        <v>12</v>
      </c>
      <c r="E54" s="33">
        <f>SUM(F54:L54)</f>
        <v>0</v>
      </c>
      <c r="F54" s="24"/>
      <c r="G54" s="24"/>
      <c r="H54" s="24"/>
      <c r="I54" s="24"/>
      <c r="J54" s="24"/>
      <c r="K54" s="24"/>
      <c r="L54" s="24"/>
      <c r="M54" s="13"/>
      <c r="N54" s="8"/>
      <c r="O54" s="8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4"/>
    </row>
    <row r="55" spans="1:49" s="28" customFormat="1" ht="27.75" hidden="1" customHeight="1" x14ac:dyDescent="0.25">
      <c r="A55" s="117"/>
      <c r="B55" s="115"/>
      <c r="C55" s="123"/>
      <c r="D55" s="29" t="s">
        <v>18</v>
      </c>
      <c r="E55" s="33">
        <f>SUM(F55:L55)</f>
        <v>0</v>
      </c>
      <c r="F55" s="24"/>
      <c r="G55" s="24"/>
      <c r="H55" s="24"/>
      <c r="I55" s="24"/>
      <c r="J55" s="24"/>
      <c r="K55" s="24"/>
      <c r="L55" s="24"/>
      <c r="M55" s="13"/>
      <c r="N55" s="8"/>
      <c r="O55" s="8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4"/>
    </row>
    <row r="56" spans="1:49" s="28" customFormat="1" ht="33" hidden="1" customHeight="1" x14ac:dyDescent="0.25">
      <c r="A56" s="117"/>
      <c r="B56" s="115"/>
      <c r="C56" s="123"/>
      <c r="D56" s="30" t="s">
        <v>49</v>
      </c>
      <c r="E56" s="33">
        <f>SUM(F56:L56)</f>
        <v>0</v>
      </c>
      <c r="F56" s="24"/>
      <c r="G56" s="24"/>
      <c r="H56" s="24"/>
      <c r="I56" s="24"/>
      <c r="J56" s="24"/>
      <c r="K56" s="24"/>
      <c r="L56" s="24"/>
      <c r="M56" s="13"/>
      <c r="N56" s="8"/>
      <c r="O56" s="8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4"/>
    </row>
    <row r="57" spans="1:49" s="1" customFormat="1" ht="27.75" customHeight="1" x14ac:dyDescent="0.25">
      <c r="A57" s="117" t="s">
        <v>28</v>
      </c>
      <c r="B57" s="115" t="s">
        <v>53</v>
      </c>
      <c r="C57" s="123" t="s">
        <v>84</v>
      </c>
      <c r="D57" s="29" t="s">
        <v>4</v>
      </c>
      <c r="E57" s="33">
        <f>SUM(E58:E60)</f>
        <v>3841.8999999999996</v>
      </c>
      <c r="F57" s="33" t="s">
        <v>114</v>
      </c>
      <c r="G57" s="33">
        <f t="shared" ref="G57:L57" si="14">G58+G59+G60</f>
        <v>785.6</v>
      </c>
      <c r="H57" s="33">
        <f t="shared" si="14"/>
        <v>611.5</v>
      </c>
      <c r="I57" s="33">
        <f t="shared" si="14"/>
        <v>611.20000000000005</v>
      </c>
      <c r="J57" s="33">
        <f t="shared" si="14"/>
        <v>611.20000000000005</v>
      </c>
      <c r="K57" s="33">
        <f t="shared" si="14"/>
        <v>611.20000000000005</v>
      </c>
      <c r="L57" s="33">
        <f t="shared" si="14"/>
        <v>611.20000000000005</v>
      </c>
      <c r="M57" s="13"/>
      <c r="N57" s="8"/>
      <c r="O57" s="8"/>
    </row>
    <row r="58" spans="1:49" s="1" customFormat="1" ht="27.75" customHeight="1" x14ac:dyDescent="0.25">
      <c r="A58" s="117"/>
      <c r="B58" s="115"/>
      <c r="C58" s="123"/>
      <c r="D58" s="29" t="s">
        <v>12</v>
      </c>
      <c r="E58" s="33">
        <f>SUM(F58:L58)</f>
        <v>574.20000000000005</v>
      </c>
      <c r="F58" s="61" t="s">
        <v>114</v>
      </c>
      <c r="G58" s="61" t="s">
        <v>114</v>
      </c>
      <c r="H58" s="24">
        <v>574.20000000000005</v>
      </c>
      <c r="I58" s="61" t="s">
        <v>114</v>
      </c>
      <c r="J58" s="61" t="s">
        <v>114</v>
      </c>
      <c r="K58" s="61" t="s">
        <v>114</v>
      </c>
      <c r="L58" s="61" t="s">
        <v>114</v>
      </c>
      <c r="M58" s="13"/>
      <c r="N58" s="8"/>
      <c r="O58" s="8"/>
    </row>
    <row r="59" spans="1:49" s="1" customFormat="1" ht="27.75" customHeight="1" x14ac:dyDescent="0.25">
      <c r="A59" s="117"/>
      <c r="B59" s="115"/>
      <c r="C59" s="123"/>
      <c r="D59" s="29" t="s">
        <v>13</v>
      </c>
      <c r="E59" s="67">
        <f>SUM(F59:L59)</f>
        <v>0</v>
      </c>
      <c r="F59" s="61" t="s">
        <v>114</v>
      </c>
      <c r="G59" s="61" t="s">
        <v>114</v>
      </c>
      <c r="H59" s="61" t="s">
        <v>114</v>
      </c>
      <c r="I59" s="61" t="s">
        <v>114</v>
      </c>
      <c r="J59" s="61" t="s">
        <v>114</v>
      </c>
      <c r="K59" s="61" t="s">
        <v>114</v>
      </c>
      <c r="L59" s="61" t="s">
        <v>114</v>
      </c>
      <c r="M59" s="13"/>
      <c r="N59" s="8"/>
      <c r="O59" s="8"/>
    </row>
    <row r="60" spans="1:49" s="1" customFormat="1" ht="33.75" customHeight="1" x14ac:dyDescent="0.25">
      <c r="A60" s="117"/>
      <c r="B60" s="115"/>
      <c r="C60" s="123"/>
      <c r="D60" s="30" t="s">
        <v>49</v>
      </c>
      <c r="E60" s="33">
        <f>SUM(F60:L60)</f>
        <v>3267.7</v>
      </c>
      <c r="F60" s="61" t="s">
        <v>114</v>
      </c>
      <c r="G60" s="88">
        <v>785.6</v>
      </c>
      <c r="H60" s="88">
        <v>37.299999999999997</v>
      </c>
      <c r="I60" s="88">
        <v>611.20000000000005</v>
      </c>
      <c r="J60" s="24">
        <v>611.20000000000005</v>
      </c>
      <c r="K60" s="24">
        <v>611.20000000000005</v>
      </c>
      <c r="L60" s="24">
        <v>611.20000000000005</v>
      </c>
      <c r="M60" s="13"/>
      <c r="N60" s="8"/>
      <c r="O60" s="8"/>
    </row>
    <row r="61" spans="1:49" s="1" customFormat="1" ht="30" customHeight="1" x14ac:dyDescent="0.25">
      <c r="A61" s="148" t="s">
        <v>52</v>
      </c>
      <c r="B61" s="151" t="s">
        <v>64</v>
      </c>
      <c r="C61" s="154" t="s">
        <v>84</v>
      </c>
      <c r="D61" s="30" t="s">
        <v>4</v>
      </c>
      <c r="E61" s="39">
        <f>E62+E63+E64+E65</f>
        <v>199186.65939000002</v>
      </c>
      <c r="F61" s="39">
        <f>F62+F63+F64+F65</f>
        <v>29508.774389999999</v>
      </c>
      <c r="G61" s="63">
        <f t="shared" ref="G61:K61" si="15">G62+G63+G64</f>
        <v>22674.71</v>
      </c>
      <c r="H61" s="33">
        <f t="shared" si="15"/>
        <v>45520.5</v>
      </c>
      <c r="I61" s="99" t="s">
        <v>114</v>
      </c>
      <c r="J61" s="99" t="s">
        <v>114</v>
      </c>
      <c r="K61" s="63">
        <f t="shared" si="15"/>
        <v>101482.675</v>
      </c>
      <c r="L61" s="99" t="s">
        <v>114</v>
      </c>
      <c r="M61" s="13"/>
      <c r="N61" s="8"/>
      <c r="O61" s="8"/>
    </row>
    <row r="62" spans="1:49" s="1" customFormat="1" ht="27" customHeight="1" x14ac:dyDescent="0.25">
      <c r="A62" s="149"/>
      <c r="B62" s="152"/>
      <c r="C62" s="155"/>
      <c r="D62" s="30" t="s">
        <v>12</v>
      </c>
      <c r="E62" s="99" t="s">
        <v>114</v>
      </c>
      <c r="F62" s="61" t="s">
        <v>114</v>
      </c>
      <c r="G62" s="61" t="s">
        <v>114</v>
      </c>
      <c r="H62" s="61" t="s">
        <v>114</v>
      </c>
      <c r="I62" s="61" t="s">
        <v>114</v>
      </c>
      <c r="J62" s="61" t="s">
        <v>114</v>
      </c>
      <c r="K62" s="61" t="s">
        <v>114</v>
      </c>
      <c r="L62" s="61" t="s">
        <v>114</v>
      </c>
      <c r="M62" s="13"/>
      <c r="N62" s="8"/>
      <c r="O62" s="8"/>
    </row>
    <row r="63" spans="1:49" s="1" customFormat="1" ht="30" customHeight="1" x14ac:dyDescent="0.25">
      <c r="A63" s="149"/>
      <c r="B63" s="152"/>
      <c r="C63" s="155"/>
      <c r="D63" s="30" t="s">
        <v>13</v>
      </c>
      <c r="E63" s="33">
        <f>SUM(F63:L63)</f>
        <v>663</v>
      </c>
      <c r="F63" s="24">
        <v>663</v>
      </c>
      <c r="G63" s="61" t="s">
        <v>114</v>
      </c>
      <c r="H63" s="61" t="s">
        <v>114</v>
      </c>
      <c r="I63" s="61" t="s">
        <v>114</v>
      </c>
      <c r="J63" s="61" t="s">
        <v>114</v>
      </c>
      <c r="K63" s="61" t="s">
        <v>114</v>
      </c>
      <c r="L63" s="61" t="s">
        <v>114</v>
      </c>
      <c r="M63" s="13"/>
      <c r="N63" s="8"/>
      <c r="O63" s="8"/>
    </row>
    <row r="64" spans="1:49" s="1" customFormat="1" ht="39" customHeight="1" x14ac:dyDescent="0.25">
      <c r="A64" s="149"/>
      <c r="B64" s="152"/>
      <c r="C64" s="156"/>
      <c r="D64" s="29" t="s">
        <v>49</v>
      </c>
      <c r="E64" s="39">
        <f>SUM(F64:L64)</f>
        <v>197629.25539000001</v>
      </c>
      <c r="F64" s="85">
        <f>25842.34703+2109.02336</f>
        <v>27951.37039</v>
      </c>
      <c r="G64" s="86">
        <v>22674.71</v>
      </c>
      <c r="H64" s="88">
        <v>45520.5</v>
      </c>
      <c r="I64" s="61" t="s">
        <v>114</v>
      </c>
      <c r="J64" s="61" t="s">
        <v>114</v>
      </c>
      <c r="K64" s="38">
        <v>101482.675</v>
      </c>
      <c r="L64" s="61" t="s">
        <v>114</v>
      </c>
      <c r="M64" s="13"/>
      <c r="N64" s="8"/>
      <c r="O64" s="8"/>
    </row>
    <row r="65" spans="1:76" s="1" customFormat="1" ht="39" customHeight="1" x14ac:dyDescent="0.25">
      <c r="A65" s="150"/>
      <c r="B65" s="153"/>
      <c r="C65" s="106" t="s">
        <v>122</v>
      </c>
      <c r="D65" s="29" t="s">
        <v>121</v>
      </c>
      <c r="E65" s="42">
        <f>F65</f>
        <v>894.404</v>
      </c>
      <c r="F65" s="86">
        <v>894.404</v>
      </c>
      <c r="G65" s="86"/>
      <c r="H65" s="88"/>
      <c r="I65" s="61"/>
      <c r="J65" s="61"/>
      <c r="K65" s="38"/>
      <c r="L65" s="61"/>
      <c r="M65" s="13"/>
      <c r="N65" s="8"/>
      <c r="O65" s="8"/>
    </row>
    <row r="66" spans="1:76" s="53" customFormat="1" ht="39" customHeight="1" x14ac:dyDescent="0.25">
      <c r="A66" s="120" t="s">
        <v>93</v>
      </c>
      <c r="B66" s="119" t="s">
        <v>119</v>
      </c>
      <c r="C66" s="121" t="s">
        <v>94</v>
      </c>
      <c r="D66" s="55" t="s">
        <v>4</v>
      </c>
      <c r="E66" s="63">
        <f>E67</f>
        <v>673.08500000000004</v>
      </c>
      <c r="F66" s="63">
        <f>F67</f>
        <v>673.08500000000004</v>
      </c>
      <c r="G66" s="99" t="s">
        <v>114</v>
      </c>
      <c r="H66" s="99" t="s">
        <v>114</v>
      </c>
      <c r="I66" s="99" t="s">
        <v>114</v>
      </c>
      <c r="J66" s="99" t="s">
        <v>114</v>
      </c>
      <c r="K66" s="99" t="s">
        <v>114</v>
      </c>
      <c r="L66" s="99" t="s">
        <v>114</v>
      </c>
      <c r="M66" s="51"/>
      <c r="N66" s="52"/>
      <c r="O66" s="52"/>
    </row>
    <row r="67" spans="1:76" s="53" customFormat="1" ht="39" customHeight="1" x14ac:dyDescent="0.25">
      <c r="A67" s="120"/>
      <c r="B67" s="119"/>
      <c r="C67" s="121"/>
      <c r="D67" s="50" t="s">
        <v>13</v>
      </c>
      <c r="E67" s="63">
        <f>F67</f>
        <v>673.08500000000004</v>
      </c>
      <c r="F67" s="86">
        <v>673.08500000000004</v>
      </c>
      <c r="G67" s="61" t="s">
        <v>114</v>
      </c>
      <c r="H67" s="61" t="s">
        <v>114</v>
      </c>
      <c r="I67" s="61" t="s">
        <v>114</v>
      </c>
      <c r="J67" s="61" t="s">
        <v>114</v>
      </c>
      <c r="K67" s="61" t="s">
        <v>114</v>
      </c>
      <c r="L67" s="61" t="s">
        <v>114</v>
      </c>
      <c r="M67" s="51"/>
      <c r="N67" s="52"/>
      <c r="O67" s="52"/>
    </row>
    <row r="68" spans="1:76" ht="22.5" customHeight="1" x14ac:dyDescent="0.25">
      <c r="A68" s="139" t="s">
        <v>38</v>
      </c>
      <c r="B68" s="140"/>
      <c r="C68" s="141"/>
      <c r="D68" s="31" t="s">
        <v>4</v>
      </c>
      <c r="E68" s="64">
        <f>SUM(E69:E73)</f>
        <v>203028.55939000001</v>
      </c>
      <c r="F68" s="64">
        <f>F69+F70+F72+F73</f>
        <v>30181.859390000001</v>
      </c>
      <c r="G68" s="34">
        <f t="shared" ref="G68:L68" si="16">G70+G72+G73</f>
        <v>23460.309999999998</v>
      </c>
      <c r="H68" s="34">
        <f t="shared" si="16"/>
        <v>45557.8</v>
      </c>
      <c r="I68" s="34">
        <f t="shared" si="16"/>
        <v>611.20000000000005</v>
      </c>
      <c r="J68" s="34">
        <f t="shared" si="16"/>
        <v>611.20000000000005</v>
      </c>
      <c r="K68" s="80">
        <f t="shared" si="16"/>
        <v>102093.875</v>
      </c>
      <c r="L68" s="34">
        <f t="shared" si="16"/>
        <v>611.20000000000005</v>
      </c>
    </row>
    <row r="69" spans="1:76" ht="28.5" customHeight="1" x14ac:dyDescent="0.25">
      <c r="A69" s="142"/>
      <c r="B69" s="143"/>
      <c r="C69" s="144"/>
      <c r="D69" s="31" t="s">
        <v>12</v>
      </c>
      <c r="E69" s="34">
        <f>E58+E62</f>
        <v>574.20000000000005</v>
      </c>
      <c r="F69" s="99" t="s">
        <v>114</v>
      </c>
      <c r="G69" s="99" t="s">
        <v>114</v>
      </c>
      <c r="H69" s="34">
        <f>H58+H62</f>
        <v>574.20000000000005</v>
      </c>
      <c r="I69" s="99" t="s">
        <v>114</v>
      </c>
      <c r="J69" s="99" t="s">
        <v>114</v>
      </c>
      <c r="K69" s="99" t="s">
        <v>114</v>
      </c>
      <c r="L69" s="99" t="s">
        <v>114</v>
      </c>
    </row>
    <row r="70" spans="1:76" ht="28.5" customHeight="1" x14ac:dyDescent="0.25">
      <c r="A70" s="142"/>
      <c r="B70" s="143"/>
      <c r="C70" s="144"/>
      <c r="D70" s="31" t="s">
        <v>125</v>
      </c>
      <c r="E70" s="34">
        <f>E59+E63</f>
        <v>663</v>
      </c>
      <c r="F70" s="80">
        <f>F59+F63+F67+F65</f>
        <v>2230.489</v>
      </c>
      <c r="G70" s="99" t="s">
        <v>114</v>
      </c>
      <c r="H70" s="99" t="s">
        <v>114</v>
      </c>
      <c r="I70" s="99" t="s">
        <v>114</v>
      </c>
      <c r="J70" s="99" t="s">
        <v>114</v>
      </c>
      <c r="K70" s="99" t="s">
        <v>114</v>
      </c>
      <c r="L70" s="99" t="s">
        <v>114</v>
      </c>
    </row>
    <row r="71" spans="1:76" ht="28.5" customHeight="1" x14ac:dyDescent="0.25">
      <c r="A71" s="142"/>
      <c r="B71" s="143"/>
      <c r="C71" s="144"/>
      <c r="D71" s="103" t="s">
        <v>124</v>
      </c>
      <c r="E71" s="77">
        <f>F71</f>
        <v>894.404</v>
      </c>
      <c r="F71" s="77">
        <f>F65</f>
        <v>894.404</v>
      </c>
      <c r="G71" s="99"/>
      <c r="H71" s="99"/>
      <c r="I71" s="99"/>
      <c r="J71" s="99"/>
      <c r="K71" s="99"/>
      <c r="L71" s="99"/>
    </row>
    <row r="72" spans="1:76" ht="19.5" customHeight="1" x14ac:dyDescent="0.25">
      <c r="A72" s="142"/>
      <c r="B72" s="143"/>
      <c r="C72" s="144"/>
      <c r="D72" s="36" t="s">
        <v>123</v>
      </c>
      <c r="E72" s="67" t="s">
        <v>114</v>
      </c>
      <c r="F72" s="67" t="s">
        <v>114</v>
      </c>
      <c r="G72" s="67" t="s">
        <v>114</v>
      </c>
      <c r="H72" s="67" t="s">
        <v>114</v>
      </c>
      <c r="I72" s="67" t="s">
        <v>114</v>
      </c>
      <c r="J72" s="67" t="s">
        <v>114</v>
      </c>
      <c r="K72" s="67" t="s">
        <v>114</v>
      </c>
      <c r="L72" s="67" t="s">
        <v>114</v>
      </c>
    </row>
    <row r="73" spans="1:76" ht="40.5" customHeight="1" x14ac:dyDescent="0.25">
      <c r="A73" s="142"/>
      <c r="B73" s="143"/>
      <c r="C73" s="144"/>
      <c r="D73" s="31" t="s">
        <v>49</v>
      </c>
      <c r="E73" s="64">
        <f>E60+E64</f>
        <v>200896.95539000002</v>
      </c>
      <c r="F73" s="64">
        <f t="shared" ref="F73:L73" si="17">F60+F64</f>
        <v>27951.37039</v>
      </c>
      <c r="G73" s="34">
        <f t="shared" si="17"/>
        <v>23460.309999999998</v>
      </c>
      <c r="H73" s="34">
        <f t="shared" si="17"/>
        <v>45557.8</v>
      </c>
      <c r="I73" s="34">
        <f t="shared" si="17"/>
        <v>611.20000000000005</v>
      </c>
      <c r="J73" s="34">
        <f t="shared" si="17"/>
        <v>611.20000000000005</v>
      </c>
      <c r="K73" s="34">
        <f t="shared" si="17"/>
        <v>102093.875</v>
      </c>
      <c r="L73" s="34">
        <f t="shared" si="17"/>
        <v>611.20000000000005</v>
      </c>
    </row>
    <row r="74" spans="1:76" ht="40.5" customHeight="1" x14ac:dyDescent="0.25">
      <c r="A74" s="145"/>
      <c r="B74" s="146"/>
      <c r="C74" s="147"/>
      <c r="D74" s="2"/>
      <c r="F74" s="2"/>
      <c r="G74" s="34"/>
      <c r="H74" s="34"/>
      <c r="I74" s="34"/>
      <c r="J74" s="34"/>
      <c r="K74" s="34"/>
      <c r="L74" s="34"/>
    </row>
    <row r="75" spans="1:76" x14ac:dyDescent="0.25">
      <c r="A75" s="82" t="s">
        <v>33</v>
      </c>
      <c r="B75" s="31"/>
      <c r="C75" s="89"/>
      <c r="D75" s="31"/>
      <c r="E75" s="36"/>
      <c r="F75" s="84"/>
      <c r="G75" s="84"/>
      <c r="H75" s="84"/>
      <c r="I75" s="84"/>
      <c r="J75" s="84"/>
      <c r="K75" s="84"/>
      <c r="L75" s="84"/>
    </row>
    <row r="76" spans="1:76" s="3" customFormat="1" x14ac:dyDescent="0.25">
      <c r="A76" s="124" t="s">
        <v>43</v>
      </c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"/>
      <c r="N76" s="8"/>
      <c r="O76" s="8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4"/>
    </row>
    <row r="77" spans="1:76" s="1" customFormat="1" x14ac:dyDescent="0.25">
      <c r="A77" s="138" t="s">
        <v>41</v>
      </c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N77" s="8"/>
      <c r="O77" s="8"/>
    </row>
    <row r="78" spans="1:76" ht="30.75" customHeight="1" x14ac:dyDescent="0.25">
      <c r="A78" s="114" t="s">
        <v>17</v>
      </c>
      <c r="B78" s="115" t="s">
        <v>21</v>
      </c>
      <c r="C78" s="116" t="s">
        <v>79</v>
      </c>
      <c r="D78" s="30" t="s">
        <v>4</v>
      </c>
      <c r="E78" s="75">
        <f>E80+E79+E81</f>
        <v>92948.150060000014</v>
      </c>
      <c r="F78" s="75">
        <f t="shared" ref="F78:H78" si="18">F80+F79+F81</f>
        <v>18890.570059999998</v>
      </c>
      <c r="G78" s="105">
        <f t="shared" si="18"/>
        <v>32528.799999999999</v>
      </c>
      <c r="H78" s="74">
        <f t="shared" si="18"/>
        <v>41528.78</v>
      </c>
      <c r="I78" s="99" t="s">
        <v>114</v>
      </c>
      <c r="J78" s="99" t="s">
        <v>114</v>
      </c>
      <c r="K78" s="99" t="s">
        <v>114</v>
      </c>
      <c r="L78" s="99" t="s">
        <v>114</v>
      </c>
      <c r="M78" s="15"/>
      <c r="N78" s="16"/>
      <c r="O78" s="125"/>
    </row>
    <row r="79" spans="1:76" ht="24.75" customHeight="1" x14ac:dyDescent="0.25">
      <c r="A79" s="114"/>
      <c r="B79" s="115"/>
      <c r="C79" s="116"/>
      <c r="D79" s="30" t="s">
        <v>12</v>
      </c>
      <c r="E79" s="75">
        <f>SUM(F79:L79)</f>
        <v>0</v>
      </c>
      <c r="F79" s="65"/>
      <c r="G79" s="65" t="str">
        <f t="shared" ref="G79" si="19">G86</f>
        <v>0</v>
      </c>
      <c r="H79" s="74" t="str">
        <f>H86</f>
        <v>0</v>
      </c>
      <c r="I79" s="99" t="s">
        <v>114</v>
      </c>
      <c r="J79" s="99" t="s">
        <v>114</v>
      </c>
      <c r="K79" s="99" t="s">
        <v>114</v>
      </c>
      <c r="L79" s="99" t="s">
        <v>114</v>
      </c>
      <c r="M79" s="15"/>
      <c r="N79" s="16"/>
      <c r="O79" s="125"/>
    </row>
    <row r="80" spans="1:76" ht="27" customHeight="1" x14ac:dyDescent="0.25">
      <c r="A80" s="114"/>
      <c r="B80" s="115"/>
      <c r="C80" s="116"/>
      <c r="D80" s="30" t="s">
        <v>13</v>
      </c>
      <c r="E80" s="75">
        <f>SUM(F80:L80)</f>
        <v>26545.450059999996</v>
      </c>
      <c r="F80" s="75">
        <f>F83+F87+F90</f>
        <v>17890.570059999998</v>
      </c>
      <c r="G80" s="105">
        <f t="shared" ref="G80" si="20">G83+G87+G90</f>
        <v>177</v>
      </c>
      <c r="H80" s="74">
        <f>H83+H87+H90</f>
        <v>8477.8799999999992</v>
      </c>
      <c r="I80" s="99" t="s">
        <v>114</v>
      </c>
      <c r="J80" s="99" t="s">
        <v>114</v>
      </c>
      <c r="K80" s="99" t="s">
        <v>114</v>
      </c>
      <c r="L80" s="99" t="s">
        <v>114</v>
      </c>
      <c r="M80" s="15"/>
      <c r="N80" s="16"/>
      <c r="O80" s="125"/>
    </row>
    <row r="81" spans="1:71" s="14" customFormat="1" ht="30.75" customHeight="1" x14ac:dyDescent="0.25">
      <c r="A81" s="114"/>
      <c r="B81" s="115"/>
      <c r="C81" s="116"/>
      <c r="D81" s="30" t="s">
        <v>49</v>
      </c>
      <c r="E81" s="74">
        <f>SUM(F81:L81)</f>
        <v>66402.700000000012</v>
      </c>
      <c r="F81" s="74">
        <f>F84+F88+F91</f>
        <v>1000</v>
      </c>
      <c r="G81" s="74">
        <f>G84+G88+G91</f>
        <v>32351.8</v>
      </c>
      <c r="H81" s="74">
        <f>H84+H88+H91</f>
        <v>33050.9</v>
      </c>
      <c r="I81" s="99" t="s">
        <v>114</v>
      </c>
      <c r="J81" s="99" t="s">
        <v>114</v>
      </c>
      <c r="K81" s="99" t="s">
        <v>114</v>
      </c>
      <c r="L81" s="99" t="s">
        <v>114</v>
      </c>
      <c r="M81" s="25"/>
      <c r="N81" s="16"/>
      <c r="O81" s="125"/>
      <c r="P81" s="1"/>
      <c r="Q81" s="1"/>
      <c r="R81" s="1"/>
      <c r="S81" s="1"/>
      <c r="T81" s="1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</row>
    <row r="82" spans="1:71" s="19" customFormat="1" ht="27" customHeight="1" x14ac:dyDescent="0.25">
      <c r="A82" s="126" t="s">
        <v>34</v>
      </c>
      <c r="B82" s="110" t="s">
        <v>22</v>
      </c>
      <c r="C82" s="116"/>
      <c r="D82" s="30" t="s">
        <v>4</v>
      </c>
      <c r="E82" s="39">
        <f>E83+E84</f>
        <v>57508.150059999993</v>
      </c>
      <c r="F82" s="39">
        <f>F83+F84</f>
        <v>17890.570059999998</v>
      </c>
      <c r="G82" s="42">
        <f t="shared" ref="G82:H82" si="21">G83+G84</f>
        <v>19808.8</v>
      </c>
      <c r="H82" s="42">
        <f t="shared" si="21"/>
        <v>19808.78</v>
      </c>
      <c r="I82" s="99" t="s">
        <v>114</v>
      </c>
      <c r="J82" s="99" t="s">
        <v>114</v>
      </c>
      <c r="K82" s="99" t="s">
        <v>114</v>
      </c>
      <c r="L82" s="99" t="s">
        <v>114</v>
      </c>
      <c r="M82" s="13"/>
      <c r="N82" s="9"/>
      <c r="O82" s="22"/>
      <c r="P82" s="1"/>
      <c r="Q82" s="1"/>
      <c r="R82" s="1"/>
      <c r="S82" s="1"/>
      <c r="T82" s="1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</row>
    <row r="83" spans="1:71" s="19" customFormat="1" ht="27" customHeight="1" x14ac:dyDescent="0.25">
      <c r="A83" s="126"/>
      <c r="B83" s="110"/>
      <c r="C83" s="116"/>
      <c r="D83" s="30" t="s">
        <v>13</v>
      </c>
      <c r="E83" s="39">
        <f>SUM(F83:L83)</f>
        <v>26545.450059999996</v>
      </c>
      <c r="F83" s="40">
        <v>17890.570059999998</v>
      </c>
      <c r="G83" s="43">
        <v>177</v>
      </c>
      <c r="H83" s="43">
        <v>8477.8799999999992</v>
      </c>
      <c r="I83" s="61" t="s">
        <v>114</v>
      </c>
      <c r="J83" s="61" t="s">
        <v>114</v>
      </c>
      <c r="K83" s="61" t="s">
        <v>114</v>
      </c>
      <c r="L83" s="61" t="s">
        <v>114</v>
      </c>
      <c r="M83" s="13"/>
      <c r="N83" s="9"/>
      <c r="O83" s="22"/>
      <c r="P83" s="1"/>
      <c r="Q83" s="1"/>
      <c r="R83" s="1"/>
      <c r="S83" s="1"/>
      <c r="T83" s="1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</row>
    <row r="84" spans="1:71" s="19" customFormat="1" ht="30.75" customHeight="1" x14ac:dyDescent="0.25">
      <c r="A84" s="126"/>
      <c r="B84" s="110"/>
      <c r="C84" s="116"/>
      <c r="D84" s="30" t="s">
        <v>49</v>
      </c>
      <c r="E84" s="33">
        <f t="shared" ref="E84:E88" si="22">SUM(F84:L84)</f>
        <v>30962.699999999997</v>
      </c>
      <c r="F84" s="61" t="s">
        <v>114</v>
      </c>
      <c r="G84" s="38">
        <v>19631.8</v>
      </c>
      <c r="H84" s="24">
        <v>11330.9</v>
      </c>
      <c r="I84" s="61" t="s">
        <v>114</v>
      </c>
      <c r="J84" s="61" t="s">
        <v>114</v>
      </c>
      <c r="K84" s="61" t="s">
        <v>114</v>
      </c>
      <c r="L84" s="61" t="s">
        <v>114</v>
      </c>
      <c r="M84" s="13"/>
      <c r="N84" s="9"/>
      <c r="O84" s="22"/>
      <c r="P84" s="1"/>
      <c r="Q84" s="1"/>
      <c r="R84" s="1"/>
      <c r="S84" s="1"/>
      <c r="T84" s="1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</row>
    <row r="85" spans="1:71" s="19" customFormat="1" ht="27" customHeight="1" x14ac:dyDescent="0.25">
      <c r="A85" s="158" t="s">
        <v>45</v>
      </c>
      <c r="B85" s="110" t="s">
        <v>23</v>
      </c>
      <c r="C85" s="116"/>
      <c r="D85" s="30" t="s">
        <v>4</v>
      </c>
      <c r="E85" s="42">
        <f>E86+E87+E88</f>
        <v>10000</v>
      </c>
      <c r="F85" s="99" t="s">
        <v>114</v>
      </c>
      <c r="G85" s="99" t="s">
        <v>114</v>
      </c>
      <c r="H85" s="42">
        <f t="shared" ref="H85" si="23">H86+H87+H88</f>
        <v>10000</v>
      </c>
      <c r="I85" s="99" t="s">
        <v>114</v>
      </c>
      <c r="J85" s="99" t="s">
        <v>114</v>
      </c>
      <c r="K85" s="99" t="s">
        <v>114</v>
      </c>
      <c r="L85" s="99" t="s">
        <v>114</v>
      </c>
      <c r="M85" s="13"/>
      <c r="N85" s="9"/>
      <c r="O85" s="22"/>
      <c r="P85" s="1"/>
      <c r="Q85" s="1"/>
      <c r="R85" s="1"/>
      <c r="S85" s="1"/>
      <c r="T85" s="1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</row>
    <row r="86" spans="1:71" s="19" customFormat="1" ht="22.5" customHeight="1" x14ac:dyDescent="0.25">
      <c r="A86" s="158"/>
      <c r="B86" s="110"/>
      <c r="C86" s="116"/>
      <c r="D86" s="30" t="s">
        <v>12</v>
      </c>
      <c r="E86" s="42">
        <v>0</v>
      </c>
      <c r="F86" s="61" t="s">
        <v>114</v>
      </c>
      <c r="G86" s="61" t="s">
        <v>114</v>
      </c>
      <c r="H86" s="61" t="s">
        <v>114</v>
      </c>
      <c r="I86" s="61" t="s">
        <v>114</v>
      </c>
      <c r="J86" s="61" t="s">
        <v>114</v>
      </c>
      <c r="K86" s="61" t="s">
        <v>114</v>
      </c>
      <c r="L86" s="61" t="s">
        <v>114</v>
      </c>
      <c r="M86" s="13"/>
      <c r="N86" s="9"/>
      <c r="O86" s="22"/>
      <c r="P86" s="1"/>
      <c r="Q86" s="1"/>
      <c r="R86" s="1"/>
      <c r="S86" s="1"/>
      <c r="T86" s="1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</row>
    <row r="87" spans="1:71" s="19" customFormat="1" ht="22.5" customHeight="1" x14ac:dyDescent="0.25">
      <c r="A87" s="158"/>
      <c r="B87" s="110"/>
      <c r="C87" s="116"/>
      <c r="D87" s="30" t="s">
        <v>13</v>
      </c>
      <c r="E87" s="42">
        <f t="shared" si="22"/>
        <v>0</v>
      </c>
      <c r="F87" s="61" t="s">
        <v>114</v>
      </c>
      <c r="G87" s="61" t="s">
        <v>114</v>
      </c>
      <c r="H87" s="61" t="s">
        <v>114</v>
      </c>
      <c r="I87" s="61" t="s">
        <v>114</v>
      </c>
      <c r="J87" s="61" t="s">
        <v>114</v>
      </c>
      <c r="K87" s="61" t="s">
        <v>114</v>
      </c>
      <c r="L87" s="61" t="s">
        <v>114</v>
      </c>
      <c r="M87" s="13"/>
      <c r="N87" s="9"/>
      <c r="O87" s="22"/>
      <c r="P87" s="1"/>
      <c r="Q87" s="1"/>
      <c r="R87" s="1"/>
      <c r="S87" s="1"/>
      <c r="T87" s="1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</row>
    <row r="88" spans="1:71" s="19" customFormat="1" ht="37.5" customHeight="1" x14ac:dyDescent="0.25">
      <c r="A88" s="158"/>
      <c r="B88" s="110"/>
      <c r="C88" s="116"/>
      <c r="D88" s="30" t="s">
        <v>49</v>
      </c>
      <c r="E88" s="42">
        <f t="shared" si="22"/>
        <v>10000</v>
      </c>
      <c r="F88" s="61" t="s">
        <v>114</v>
      </c>
      <c r="G88" s="61" t="s">
        <v>114</v>
      </c>
      <c r="H88" s="43">
        <v>10000</v>
      </c>
      <c r="I88" s="61" t="s">
        <v>114</v>
      </c>
      <c r="J88" s="61" t="s">
        <v>114</v>
      </c>
      <c r="K88" s="61" t="s">
        <v>114</v>
      </c>
      <c r="L88" s="61" t="s">
        <v>114</v>
      </c>
      <c r="M88" s="13"/>
      <c r="N88" s="9"/>
      <c r="O88" s="22"/>
      <c r="P88" s="1"/>
      <c r="Q88" s="1"/>
      <c r="R88" s="1"/>
      <c r="S88" s="1"/>
      <c r="T88" s="1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</row>
    <row r="89" spans="1:71" s="19" customFormat="1" ht="27.75" customHeight="1" x14ac:dyDescent="0.25">
      <c r="A89" s="126" t="s">
        <v>46</v>
      </c>
      <c r="B89" s="110" t="s">
        <v>19</v>
      </c>
      <c r="C89" s="116"/>
      <c r="D89" s="30" t="s">
        <v>4</v>
      </c>
      <c r="E89" s="33">
        <f>SUM(E90:E91)</f>
        <v>25440</v>
      </c>
      <c r="F89" s="33">
        <f>F90+F91</f>
        <v>1000</v>
      </c>
      <c r="G89" s="33">
        <f t="shared" ref="G89:H89" si="24">G90+G91</f>
        <v>12720</v>
      </c>
      <c r="H89" s="33">
        <f t="shared" si="24"/>
        <v>11720</v>
      </c>
      <c r="I89" s="99" t="s">
        <v>114</v>
      </c>
      <c r="J89" s="99" t="s">
        <v>114</v>
      </c>
      <c r="K89" s="99" t="s">
        <v>114</v>
      </c>
      <c r="L89" s="99" t="s">
        <v>114</v>
      </c>
      <c r="M89" s="13"/>
      <c r="N89" s="9"/>
      <c r="O89" s="22"/>
      <c r="P89" s="1"/>
      <c r="Q89" s="1"/>
      <c r="R89" s="1"/>
      <c r="S89" s="1"/>
      <c r="T89" s="1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</row>
    <row r="90" spans="1:71" s="19" customFormat="1" ht="25.5" customHeight="1" x14ac:dyDescent="0.25">
      <c r="A90" s="126"/>
      <c r="B90" s="110"/>
      <c r="C90" s="116"/>
      <c r="D90" s="30" t="s">
        <v>13</v>
      </c>
      <c r="E90" s="33">
        <f>SUM(F90:L90)</f>
        <v>0</v>
      </c>
      <c r="F90" s="61" t="s">
        <v>114</v>
      </c>
      <c r="G90" s="61" t="s">
        <v>114</v>
      </c>
      <c r="H90" s="61" t="s">
        <v>114</v>
      </c>
      <c r="I90" s="61" t="s">
        <v>114</v>
      </c>
      <c r="J90" s="61" t="s">
        <v>114</v>
      </c>
      <c r="K90" s="61" t="s">
        <v>114</v>
      </c>
      <c r="L90" s="61" t="s">
        <v>114</v>
      </c>
      <c r="M90" s="13"/>
      <c r="N90" s="9"/>
      <c r="O90" s="22"/>
      <c r="P90" s="1"/>
      <c r="Q90" s="1"/>
      <c r="R90" s="1"/>
      <c r="S90" s="1"/>
      <c r="T90" s="1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</row>
    <row r="91" spans="1:71" s="19" customFormat="1" ht="33" customHeight="1" x14ac:dyDescent="0.25">
      <c r="A91" s="126"/>
      <c r="B91" s="110"/>
      <c r="C91" s="116"/>
      <c r="D91" s="30" t="s">
        <v>49</v>
      </c>
      <c r="E91" s="33">
        <f>SUM(F91:L91)</f>
        <v>25440</v>
      </c>
      <c r="F91" s="24">
        <f>F92</f>
        <v>1000</v>
      </c>
      <c r="G91" s="24">
        <v>12720</v>
      </c>
      <c r="H91" s="24">
        <v>11720</v>
      </c>
      <c r="I91" s="61" t="s">
        <v>114</v>
      </c>
      <c r="J91" s="61" t="s">
        <v>114</v>
      </c>
      <c r="K91" s="61" t="s">
        <v>114</v>
      </c>
      <c r="L91" s="61" t="s">
        <v>114</v>
      </c>
      <c r="M91" s="13"/>
      <c r="N91" s="9"/>
      <c r="O91" s="41"/>
      <c r="P91" s="1"/>
      <c r="Q91" s="1"/>
      <c r="R91" s="1"/>
      <c r="S91" s="1"/>
      <c r="T91" s="1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</row>
    <row r="92" spans="1:71" s="21" customFormat="1" ht="33.75" customHeight="1" x14ac:dyDescent="0.25">
      <c r="A92" s="126"/>
      <c r="B92" s="110"/>
      <c r="C92" s="116"/>
      <c r="D92" s="30" t="s">
        <v>59</v>
      </c>
      <c r="E92" s="33">
        <f>SUM(F92:L92)</f>
        <v>1000</v>
      </c>
      <c r="F92" s="24">
        <v>1000</v>
      </c>
      <c r="G92" s="61" t="s">
        <v>114</v>
      </c>
      <c r="H92" s="61" t="s">
        <v>114</v>
      </c>
      <c r="I92" s="61" t="s">
        <v>114</v>
      </c>
      <c r="J92" s="61" t="s">
        <v>114</v>
      </c>
      <c r="K92" s="61" t="s">
        <v>114</v>
      </c>
      <c r="L92" s="61" t="s">
        <v>114</v>
      </c>
      <c r="M92" s="13"/>
      <c r="N92" s="9"/>
      <c r="O92" s="22"/>
      <c r="P92" s="1"/>
      <c r="Q92" s="1"/>
      <c r="R92" s="1"/>
      <c r="S92" s="1"/>
      <c r="T92" s="1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</row>
    <row r="93" spans="1:71" s="21" customFormat="1" ht="37.5" customHeight="1" x14ac:dyDescent="0.25">
      <c r="A93" s="114" t="s">
        <v>20</v>
      </c>
      <c r="B93" s="115" t="s">
        <v>81</v>
      </c>
      <c r="C93" s="116" t="s">
        <v>80</v>
      </c>
      <c r="D93" s="30" t="s">
        <v>4</v>
      </c>
      <c r="E93" s="33">
        <f>E94</f>
        <v>218.4</v>
      </c>
      <c r="F93" s="33">
        <f t="shared" ref="F93" si="25">F94</f>
        <v>218.4</v>
      </c>
      <c r="G93" s="99" t="s">
        <v>114</v>
      </c>
      <c r="H93" s="99" t="s">
        <v>114</v>
      </c>
      <c r="I93" s="99" t="s">
        <v>114</v>
      </c>
      <c r="J93" s="99" t="s">
        <v>114</v>
      </c>
      <c r="K93" s="99" t="s">
        <v>114</v>
      </c>
      <c r="L93" s="99" t="s">
        <v>114</v>
      </c>
      <c r="M93" s="13"/>
      <c r="N93" s="9"/>
      <c r="O93" s="37"/>
      <c r="P93" s="1"/>
      <c r="Q93" s="1"/>
      <c r="R93" s="1"/>
      <c r="S93" s="1"/>
      <c r="T93" s="1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</row>
    <row r="94" spans="1:71" s="21" customFormat="1" ht="155.25" customHeight="1" x14ac:dyDescent="0.25">
      <c r="A94" s="114"/>
      <c r="B94" s="115"/>
      <c r="C94" s="116"/>
      <c r="D94" s="30" t="s">
        <v>12</v>
      </c>
      <c r="E94" s="33">
        <f>F94+G94+H94+I94+J94+K94+L94</f>
        <v>218.4</v>
      </c>
      <c r="F94" s="24">
        <v>218.4</v>
      </c>
      <c r="G94" s="61" t="s">
        <v>114</v>
      </c>
      <c r="H94" s="61" t="s">
        <v>114</v>
      </c>
      <c r="I94" s="61" t="s">
        <v>114</v>
      </c>
      <c r="J94" s="61" t="s">
        <v>114</v>
      </c>
      <c r="K94" s="61" t="s">
        <v>114</v>
      </c>
      <c r="L94" s="61" t="s">
        <v>114</v>
      </c>
      <c r="M94" s="13"/>
      <c r="N94" s="9"/>
      <c r="O94" s="37"/>
      <c r="P94" s="1"/>
      <c r="Q94" s="1"/>
      <c r="R94" s="1"/>
      <c r="S94" s="1"/>
      <c r="T94" s="1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</row>
    <row r="95" spans="1:71" s="21" customFormat="1" ht="30.75" customHeight="1" x14ac:dyDescent="0.25">
      <c r="A95" s="114" t="s">
        <v>67</v>
      </c>
      <c r="B95" s="115" t="s">
        <v>71</v>
      </c>
      <c r="C95" s="116" t="s">
        <v>117</v>
      </c>
      <c r="D95" s="29" t="s">
        <v>4</v>
      </c>
      <c r="E95" s="63">
        <f>SUM(F95:L95)</f>
        <v>67.36</v>
      </c>
      <c r="F95" s="63">
        <f>F96+F97+F98</f>
        <v>67.36</v>
      </c>
      <c r="G95" s="99" t="s">
        <v>114</v>
      </c>
      <c r="H95" s="99" t="s">
        <v>114</v>
      </c>
      <c r="I95" s="99" t="s">
        <v>114</v>
      </c>
      <c r="J95" s="99" t="s">
        <v>114</v>
      </c>
      <c r="K95" s="99" t="s">
        <v>114</v>
      </c>
      <c r="L95" s="99" t="s">
        <v>114</v>
      </c>
      <c r="M95" s="13"/>
      <c r="N95" s="9"/>
      <c r="O95" s="41"/>
      <c r="P95" s="1"/>
      <c r="Q95" s="1"/>
      <c r="R95" s="1"/>
      <c r="S95" s="1"/>
      <c r="T95" s="1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</row>
    <row r="96" spans="1:71" s="21" customFormat="1" ht="30.75" customHeight="1" x14ac:dyDescent="0.25">
      <c r="A96" s="114"/>
      <c r="B96" s="115"/>
      <c r="C96" s="116"/>
      <c r="D96" s="29" t="s">
        <v>12</v>
      </c>
      <c r="E96" s="99" t="s">
        <v>114</v>
      </c>
      <c r="F96" s="61" t="s">
        <v>114</v>
      </c>
      <c r="G96" s="61" t="s">
        <v>114</v>
      </c>
      <c r="H96" s="61" t="s">
        <v>114</v>
      </c>
      <c r="I96" s="61" t="s">
        <v>114</v>
      </c>
      <c r="J96" s="61" t="s">
        <v>114</v>
      </c>
      <c r="K96" s="61" t="s">
        <v>114</v>
      </c>
      <c r="L96" s="61" t="s">
        <v>114</v>
      </c>
      <c r="M96" s="13"/>
      <c r="N96" s="9"/>
      <c r="O96" s="41"/>
      <c r="P96" s="1"/>
      <c r="Q96" s="1"/>
      <c r="R96" s="1"/>
      <c r="S96" s="1"/>
      <c r="T96" s="1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</row>
    <row r="97" spans="1:71" s="21" customFormat="1" ht="30" customHeight="1" x14ac:dyDescent="0.25">
      <c r="A97" s="114"/>
      <c r="B97" s="115"/>
      <c r="C97" s="116"/>
      <c r="D97" s="29" t="s">
        <v>13</v>
      </c>
      <c r="E97" s="67">
        <f>F97</f>
        <v>39.722239999999999</v>
      </c>
      <c r="F97" s="68">
        <v>39.722239999999999</v>
      </c>
      <c r="G97" s="61" t="s">
        <v>114</v>
      </c>
      <c r="H97" s="61" t="s">
        <v>114</v>
      </c>
      <c r="I97" s="61" t="s">
        <v>114</v>
      </c>
      <c r="J97" s="61" t="s">
        <v>114</v>
      </c>
      <c r="K97" s="61" t="s">
        <v>114</v>
      </c>
      <c r="L97" s="61" t="s">
        <v>114</v>
      </c>
      <c r="M97" s="13"/>
      <c r="N97" s="9"/>
      <c r="O97" s="44"/>
      <c r="P97" s="1"/>
      <c r="Q97" s="1"/>
      <c r="R97" s="1"/>
      <c r="S97" s="1"/>
      <c r="T97" s="1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</row>
    <row r="98" spans="1:71" s="21" customFormat="1" ht="35.25" customHeight="1" x14ac:dyDescent="0.25">
      <c r="A98" s="114"/>
      <c r="B98" s="115"/>
      <c r="C98" s="116"/>
      <c r="D98" s="30" t="s">
        <v>49</v>
      </c>
      <c r="E98" s="67">
        <f t="shared" ref="E98" si="26">SUM(F98:L98)</f>
        <v>27.63776</v>
      </c>
      <c r="F98" s="60">
        <f>67.36-F97</f>
        <v>27.63776</v>
      </c>
      <c r="G98" s="61" t="s">
        <v>114</v>
      </c>
      <c r="H98" s="61" t="s">
        <v>114</v>
      </c>
      <c r="I98" s="61" t="s">
        <v>114</v>
      </c>
      <c r="J98" s="61" t="s">
        <v>114</v>
      </c>
      <c r="K98" s="61" t="s">
        <v>114</v>
      </c>
      <c r="L98" s="61" t="s">
        <v>114</v>
      </c>
      <c r="M98" s="13"/>
      <c r="N98" s="9"/>
      <c r="O98" s="41"/>
      <c r="P98" s="1"/>
      <c r="Q98" s="1"/>
      <c r="R98" s="1"/>
      <c r="S98" s="1"/>
      <c r="T98" s="1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</row>
    <row r="99" spans="1:71" s="21" customFormat="1" ht="30.75" customHeight="1" x14ac:dyDescent="0.25">
      <c r="A99" s="114" t="s">
        <v>68</v>
      </c>
      <c r="B99" s="115" t="s">
        <v>62</v>
      </c>
      <c r="C99" s="116" t="s">
        <v>82</v>
      </c>
      <c r="D99" s="29" t="s">
        <v>4</v>
      </c>
      <c r="E99" s="42">
        <f>SUM(E100:E102)</f>
        <v>16169</v>
      </c>
      <c r="F99" s="99" t="s">
        <v>114</v>
      </c>
      <c r="G99" s="42">
        <f t="shared" ref="G99:I99" si="27">SUM(G100:G102)</f>
        <v>11948</v>
      </c>
      <c r="H99" s="42">
        <f t="shared" si="27"/>
        <v>2537</v>
      </c>
      <c r="I99" s="42">
        <f t="shared" si="27"/>
        <v>1684</v>
      </c>
      <c r="J99" s="99" t="s">
        <v>114</v>
      </c>
      <c r="K99" s="99" t="s">
        <v>114</v>
      </c>
      <c r="L99" s="99" t="s">
        <v>114</v>
      </c>
      <c r="M99" s="13"/>
      <c r="N99" s="9"/>
      <c r="O99" s="46"/>
      <c r="P99" s="1"/>
      <c r="Q99" s="1"/>
      <c r="R99" s="1"/>
      <c r="S99" s="1"/>
      <c r="T99" s="1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</row>
    <row r="100" spans="1:71" s="21" customFormat="1" ht="33.75" customHeight="1" x14ac:dyDescent="0.25">
      <c r="A100" s="114"/>
      <c r="B100" s="115"/>
      <c r="C100" s="116"/>
      <c r="D100" s="29" t="s">
        <v>12</v>
      </c>
      <c r="E100" s="99" t="s">
        <v>114</v>
      </c>
      <c r="F100" s="61" t="s">
        <v>114</v>
      </c>
      <c r="G100" s="61" t="s">
        <v>114</v>
      </c>
      <c r="H100" s="61" t="s">
        <v>114</v>
      </c>
      <c r="I100" s="61" t="s">
        <v>114</v>
      </c>
      <c r="J100" s="61" t="s">
        <v>114</v>
      </c>
      <c r="K100" s="61" t="s">
        <v>114</v>
      </c>
      <c r="L100" s="61" t="s">
        <v>114</v>
      </c>
      <c r="M100" s="13"/>
      <c r="N100" s="9"/>
      <c r="O100" s="46"/>
      <c r="P100" s="1"/>
      <c r="Q100" s="1"/>
      <c r="R100" s="1"/>
      <c r="S100" s="1"/>
      <c r="T100" s="1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</row>
    <row r="101" spans="1:71" s="21" customFormat="1" ht="32.25" customHeight="1" x14ac:dyDescent="0.25">
      <c r="A101" s="114"/>
      <c r="B101" s="115"/>
      <c r="C101" s="116"/>
      <c r="D101" s="29" t="s">
        <v>13</v>
      </c>
      <c r="E101" s="99" t="s">
        <v>114</v>
      </c>
      <c r="F101" s="61" t="s">
        <v>114</v>
      </c>
      <c r="G101" s="61" t="s">
        <v>114</v>
      </c>
      <c r="H101" s="61" t="s">
        <v>114</v>
      </c>
      <c r="I101" s="61" t="s">
        <v>114</v>
      </c>
      <c r="J101" s="61" t="s">
        <v>114</v>
      </c>
      <c r="K101" s="61" t="s">
        <v>114</v>
      </c>
      <c r="L101" s="61" t="s">
        <v>114</v>
      </c>
      <c r="M101" s="13"/>
      <c r="N101" s="9"/>
      <c r="O101" s="46"/>
      <c r="P101" s="1"/>
      <c r="Q101" s="1"/>
      <c r="R101" s="1"/>
      <c r="S101" s="1"/>
      <c r="T101" s="1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</row>
    <row r="102" spans="1:71" s="21" customFormat="1" ht="36" customHeight="1" x14ac:dyDescent="0.25">
      <c r="A102" s="114"/>
      <c r="B102" s="115"/>
      <c r="C102" s="116"/>
      <c r="D102" s="30" t="s">
        <v>49</v>
      </c>
      <c r="E102" s="42">
        <f>F102+G102+H102+I102+J102+K102+L102</f>
        <v>16169</v>
      </c>
      <c r="F102" s="61" t="s">
        <v>114</v>
      </c>
      <c r="G102" s="43">
        <v>11948</v>
      </c>
      <c r="H102" s="43">
        <v>2537</v>
      </c>
      <c r="I102" s="43">
        <v>1684</v>
      </c>
      <c r="J102" s="61" t="s">
        <v>114</v>
      </c>
      <c r="K102" s="61" t="s">
        <v>114</v>
      </c>
      <c r="L102" s="61" t="s">
        <v>114</v>
      </c>
      <c r="M102" s="13"/>
      <c r="N102" s="9"/>
      <c r="O102" s="46"/>
      <c r="P102" s="1"/>
      <c r="Q102" s="1"/>
      <c r="R102" s="1"/>
      <c r="S102" s="1"/>
      <c r="T102" s="1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</row>
    <row r="103" spans="1:71" s="1" customFormat="1" ht="24" customHeight="1" x14ac:dyDescent="0.25">
      <c r="A103" s="117" t="s">
        <v>69</v>
      </c>
      <c r="B103" s="129" t="s">
        <v>98</v>
      </c>
      <c r="C103" s="126" t="s">
        <v>83</v>
      </c>
      <c r="D103" s="30" t="s">
        <v>4</v>
      </c>
      <c r="E103" s="63">
        <f>SUM(E104:E106)</f>
        <v>7798.2629999999999</v>
      </c>
      <c r="F103" s="63">
        <f t="shared" ref="F103:G103" si="28">F104+F105+F106</f>
        <v>5048.5630000000001</v>
      </c>
      <c r="G103" s="33">
        <f t="shared" si="28"/>
        <v>2749.7</v>
      </c>
      <c r="H103" s="99" t="s">
        <v>114</v>
      </c>
      <c r="I103" s="99" t="s">
        <v>114</v>
      </c>
      <c r="J103" s="99" t="s">
        <v>114</v>
      </c>
      <c r="K103" s="99" t="s">
        <v>114</v>
      </c>
      <c r="L103" s="99" t="s">
        <v>114</v>
      </c>
      <c r="M103" s="13"/>
      <c r="N103" s="8"/>
      <c r="O103" s="8"/>
    </row>
    <row r="104" spans="1:71" s="1" customFormat="1" ht="25.5" customHeight="1" x14ac:dyDescent="0.25">
      <c r="A104" s="117"/>
      <c r="B104" s="129"/>
      <c r="C104" s="126"/>
      <c r="D104" s="30" t="s">
        <v>12</v>
      </c>
      <c r="E104" s="33">
        <f>SUM(F104:L104)</f>
        <v>2749.7</v>
      </c>
      <c r="F104" s="99" t="s">
        <v>114</v>
      </c>
      <c r="G104" s="33">
        <v>2749.7</v>
      </c>
      <c r="H104" s="99" t="s">
        <v>114</v>
      </c>
      <c r="I104" s="99" t="s">
        <v>114</v>
      </c>
      <c r="J104" s="99" t="s">
        <v>114</v>
      </c>
      <c r="K104" s="99" t="s">
        <v>114</v>
      </c>
      <c r="L104" s="99" t="s">
        <v>114</v>
      </c>
      <c r="M104" s="13"/>
      <c r="N104" s="8"/>
      <c r="O104" s="8"/>
    </row>
    <row r="105" spans="1:71" s="1" customFormat="1" ht="26.25" customHeight="1" x14ac:dyDescent="0.25">
      <c r="A105" s="117"/>
      <c r="B105" s="129"/>
      <c r="C105" s="126"/>
      <c r="D105" s="30" t="s">
        <v>13</v>
      </c>
      <c r="E105" s="63">
        <f>SUM(F105:L105)</f>
        <v>5048.5630000000001</v>
      </c>
      <c r="F105" s="63">
        <f>F116+F120</f>
        <v>5048.5630000000001</v>
      </c>
      <c r="G105" s="67">
        <f t="shared" ref="G105" si="29">G112+G109</f>
        <v>0</v>
      </c>
      <c r="H105" s="99" t="s">
        <v>114</v>
      </c>
      <c r="I105" s="99" t="s">
        <v>114</v>
      </c>
      <c r="J105" s="99" t="s">
        <v>114</v>
      </c>
      <c r="K105" s="99" t="s">
        <v>114</v>
      </c>
      <c r="L105" s="99" t="s">
        <v>114</v>
      </c>
      <c r="M105" s="13"/>
      <c r="N105" s="8"/>
      <c r="O105" s="8"/>
    </row>
    <row r="106" spans="1:71" s="1" customFormat="1" ht="29.25" customHeight="1" x14ac:dyDescent="0.25">
      <c r="A106" s="117"/>
      <c r="B106" s="129"/>
      <c r="C106" s="126"/>
      <c r="D106" s="30" t="s">
        <v>49</v>
      </c>
      <c r="E106" s="99" t="s">
        <v>114</v>
      </c>
      <c r="F106" s="99" t="s">
        <v>114</v>
      </c>
      <c r="G106" s="99" t="s">
        <v>114</v>
      </c>
      <c r="H106" s="99" t="s">
        <v>114</v>
      </c>
      <c r="I106" s="99" t="s">
        <v>114</v>
      </c>
      <c r="J106" s="99" t="s">
        <v>114</v>
      </c>
      <c r="K106" s="99" t="s">
        <v>114</v>
      </c>
      <c r="L106" s="99" t="s">
        <v>114</v>
      </c>
      <c r="M106" s="13"/>
      <c r="N106" s="8"/>
      <c r="O106" s="8"/>
    </row>
    <row r="107" spans="1:71" s="1" customFormat="1" ht="45.75" hidden="1" customHeight="1" x14ac:dyDescent="0.25">
      <c r="A107" s="126" t="s">
        <v>35</v>
      </c>
      <c r="B107" s="110" t="s">
        <v>24</v>
      </c>
      <c r="C107" s="126"/>
      <c r="D107" s="30" t="s">
        <v>49</v>
      </c>
      <c r="E107" s="67">
        <f>F107+G107</f>
        <v>15213.449999999999</v>
      </c>
      <c r="F107" s="66">
        <f>F108+F109+F110</f>
        <v>12000.05</v>
      </c>
      <c r="G107" s="66">
        <f t="shared" ref="G107" si="30">G108+G109+G110</f>
        <v>3213.4</v>
      </c>
      <c r="H107" s="61" t="s">
        <v>114</v>
      </c>
      <c r="I107" s="61" t="s">
        <v>114</v>
      </c>
      <c r="J107" s="61" t="s">
        <v>114</v>
      </c>
      <c r="K107" s="61" t="s">
        <v>114</v>
      </c>
      <c r="L107" s="61" t="s">
        <v>114</v>
      </c>
      <c r="M107" s="15"/>
      <c r="N107" s="8"/>
      <c r="O107" s="8"/>
    </row>
    <row r="108" spans="1:71" s="1" customFormat="1" ht="36.75" hidden="1" customHeight="1" x14ac:dyDescent="0.25">
      <c r="A108" s="126"/>
      <c r="B108" s="110"/>
      <c r="C108" s="126"/>
      <c r="D108" s="30" t="s">
        <v>12</v>
      </c>
      <c r="E108" s="67">
        <f>G108</f>
        <v>3213.4</v>
      </c>
      <c r="F108" s="69"/>
      <c r="G108" s="69">
        <v>3213.4</v>
      </c>
      <c r="H108" s="61" t="s">
        <v>114</v>
      </c>
      <c r="I108" s="61" t="s">
        <v>114</v>
      </c>
      <c r="J108" s="61" t="s">
        <v>114</v>
      </c>
      <c r="K108" s="61" t="s">
        <v>114</v>
      </c>
      <c r="L108" s="61" t="s">
        <v>114</v>
      </c>
      <c r="M108" s="15"/>
      <c r="N108" s="8"/>
      <c r="O108" s="8"/>
    </row>
    <row r="109" spans="1:71" s="1" customFormat="1" ht="42" hidden="1" customHeight="1" x14ac:dyDescent="0.25">
      <c r="A109" s="126"/>
      <c r="B109" s="110"/>
      <c r="C109" s="126"/>
      <c r="D109" s="30" t="s">
        <v>13</v>
      </c>
      <c r="E109" s="67">
        <f>F109</f>
        <v>0</v>
      </c>
      <c r="F109" s="69">
        <v>0</v>
      </c>
      <c r="G109" s="69"/>
      <c r="H109" s="61" t="s">
        <v>114</v>
      </c>
      <c r="I109" s="61" t="s">
        <v>114</v>
      </c>
      <c r="J109" s="61" t="s">
        <v>114</v>
      </c>
      <c r="K109" s="61" t="s">
        <v>114</v>
      </c>
      <c r="L109" s="61" t="s">
        <v>114</v>
      </c>
      <c r="M109" s="15"/>
      <c r="N109" s="8"/>
      <c r="O109" s="8"/>
    </row>
    <row r="110" spans="1:71" s="20" customFormat="1" ht="36.75" hidden="1" customHeight="1" x14ac:dyDescent="0.25">
      <c r="A110" s="126"/>
      <c r="B110" s="110"/>
      <c r="C110" s="126"/>
      <c r="D110" s="30" t="s">
        <v>49</v>
      </c>
      <c r="E110" s="67">
        <f>F110+G110</f>
        <v>12000.05</v>
      </c>
      <c r="F110" s="60">
        <v>12000.05</v>
      </c>
      <c r="G110" s="60"/>
      <c r="H110" s="61" t="s">
        <v>114</v>
      </c>
      <c r="I110" s="61" t="s">
        <v>114</v>
      </c>
      <c r="J110" s="61" t="s">
        <v>114</v>
      </c>
      <c r="K110" s="61" t="s">
        <v>114</v>
      </c>
      <c r="L110" s="61" t="s">
        <v>114</v>
      </c>
      <c r="M110" s="13"/>
      <c r="N110" s="8"/>
      <c r="O110" s="8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</row>
    <row r="111" spans="1:71" s="20" customFormat="1" ht="31.5" hidden="1" customHeight="1" x14ac:dyDescent="0.25">
      <c r="A111" s="126" t="s">
        <v>36</v>
      </c>
      <c r="B111" s="110" t="s">
        <v>25</v>
      </c>
      <c r="C111" s="126"/>
      <c r="D111" s="30" t="s">
        <v>26</v>
      </c>
      <c r="E111" s="67">
        <f>F111+G111</f>
        <v>7000</v>
      </c>
      <c r="F111" s="66">
        <f>F112+F113</f>
        <v>7000</v>
      </c>
      <c r="G111" s="66"/>
      <c r="H111" s="61" t="s">
        <v>114</v>
      </c>
      <c r="I111" s="61" t="s">
        <v>114</v>
      </c>
      <c r="J111" s="61" t="s">
        <v>114</v>
      </c>
      <c r="K111" s="61" t="s">
        <v>114</v>
      </c>
      <c r="L111" s="61" t="s">
        <v>114</v>
      </c>
      <c r="M111" s="15"/>
      <c r="N111" s="8"/>
      <c r="O111" s="8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</row>
    <row r="112" spans="1:71" s="20" customFormat="1" ht="46.5" hidden="1" customHeight="1" x14ac:dyDescent="0.25">
      <c r="A112" s="126"/>
      <c r="B112" s="110"/>
      <c r="C112" s="126"/>
      <c r="D112" s="30" t="s">
        <v>13</v>
      </c>
      <c r="E112" s="67">
        <f>F112</f>
        <v>437.05</v>
      </c>
      <c r="F112" s="69">
        <v>437.05</v>
      </c>
      <c r="G112" s="69"/>
      <c r="H112" s="61" t="s">
        <v>114</v>
      </c>
      <c r="I112" s="61" t="s">
        <v>114</v>
      </c>
      <c r="J112" s="61" t="s">
        <v>114</v>
      </c>
      <c r="K112" s="61" t="s">
        <v>114</v>
      </c>
      <c r="L112" s="61" t="s">
        <v>114</v>
      </c>
      <c r="M112" s="15"/>
      <c r="N112" s="8"/>
      <c r="O112" s="8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</row>
    <row r="113" spans="1:71" s="20" customFormat="1" ht="27" hidden="1" customHeight="1" x14ac:dyDescent="0.25">
      <c r="A113" s="126"/>
      <c r="B113" s="110"/>
      <c r="C113" s="126"/>
      <c r="D113" s="30" t="s">
        <v>49</v>
      </c>
      <c r="E113" s="67">
        <f>F113+G113+H113+I113+J113+K113+L113</f>
        <v>6562.95</v>
      </c>
      <c r="F113" s="60">
        <v>6562.95</v>
      </c>
      <c r="G113" s="60"/>
      <c r="H113" s="61" t="s">
        <v>114</v>
      </c>
      <c r="I113" s="61" t="s">
        <v>114</v>
      </c>
      <c r="J113" s="61" t="s">
        <v>114</v>
      </c>
      <c r="K113" s="61" t="s">
        <v>114</v>
      </c>
      <c r="L113" s="61" t="s">
        <v>114</v>
      </c>
      <c r="M113" s="13"/>
      <c r="N113" s="8"/>
      <c r="O113" s="8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</row>
    <row r="114" spans="1:71" s="20" customFormat="1" ht="27" customHeight="1" x14ac:dyDescent="0.25">
      <c r="A114" s="126" t="s">
        <v>96</v>
      </c>
      <c r="B114" s="110" t="s">
        <v>99</v>
      </c>
      <c r="C114" s="126" t="s">
        <v>83</v>
      </c>
      <c r="D114" s="50" t="s">
        <v>4</v>
      </c>
      <c r="E114" s="39">
        <f>E115+E116+E117</f>
        <v>5929.7300599999999</v>
      </c>
      <c r="F114" s="39">
        <f>F115+F116+F117</f>
        <v>3180.03006</v>
      </c>
      <c r="G114" s="42">
        <f>G115+G116+G117</f>
        <v>2749.7</v>
      </c>
      <c r="H114" s="99" t="s">
        <v>114</v>
      </c>
      <c r="I114" s="99" t="s">
        <v>114</v>
      </c>
      <c r="J114" s="99" t="s">
        <v>114</v>
      </c>
      <c r="K114" s="99" t="s">
        <v>114</v>
      </c>
      <c r="L114" s="99" t="s">
        <v>114</v>
      </c>
      <c r="M114" s="13"/>
      <c r="N114" s="8"/>
      <c r="O114" s="8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</row>
    <row r="115" spans="1:71" s="20" customFormat="1" ht="27" customHeight="1" x14ac:dyDescent="0.25">
      <c r="A115" s="126"/>
      <c r="B115" s="110"/>
      <c r="C115" s="126"/>
      <c r="D115" s="30" t="s">
        <v>12</v>
      </c>
      <c r="E115" s="42">
        <f>F115+G115+H115+I115+J115+K115+L115</f>
        <v>2749.7</v>
      </c>
      <c r="F115" s="61" t="s">
        <v>114</v>
      </c>
      <c r="G115" s="43">
        <v>2749.7</v>
      </c>
      <c r="H115" s="61" t="s">
        <v>114</v>
      </c>
      <c r="I115" s="61" t="s">
        <v>114</v>
      </c>
      <c r="J115" s="61" t="s">
        <v>114</v>
      </c>
      <c r="K115" s="61" t="s">
        <v>114</v>
      </c>
      <c r="L115" s="61" t="s">
        <v>114</v>
      </c>
      <c r="M115" s="13"/>
      <c r="N115" s="8"/>
      <c r="O115" s="8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</row>
    <row r="116" spans="1:71" s="20" customFormat="1" ht="27" customHeight="1" x14ac:dyDescent="0.25">
      <c r="A116" s="126"/>
      <c r="B116" s="110"/>
      <c r="C116" s="126"/>
      <c r="D116" s="30" t="s">
        <v>13</v>
      </c>
      <c r="E116" s="39">
        <f t="shared" ref="E116" si="31">F116+G116+H116+I116+J116+K116+L116</f>
        <v>3180.03006</v>
      </c>
      <c r="F116" s="40">
        <v>3180.03006</v>
      </c>
      <c r="G116" s="61" t="s">
        <v>114</v>
      </c>
      <c r="H116" s="61" t="s">
        <v>114</v>
      </c>
      <c r="I116" s="61" t="s">
        <v>114</v>
      </c>
      <c r="J116" s="61" t="s">
        <v>114</v>
      </c>
      <c r="K116" s="61" t="s">
        <v>114</v>
      </c>
      <c r="L116" s="61" t="s">
        <v>114</v>
      </c>
      <c r="M116" s="13"/>
      <c r="N116" s="8"/>
      <c r="O116" s="8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</row>
    <row r="117" spans="1:71" s="20" customFormat="1" ht="27" customHeight="1" x14ac:dyDescent="0.25">
      <c r="A117" s="126"/>
      <c r="B117" s="110"/>
      <c r="C117" s="126"/>
      <c r="D117" s="30" t="s">
        <v>49</v>
      </c>
      <c r="E117" s="99" t="s">
        <v>114</v>
      </c>
      <c r="F117" s="61" t="s">
        <v>114</v>
      </c>
      <c r="G117" s="61" t="s">
        <v>114</v>
      </c>
      <c r="H117" s="61" t="s">
        <v>114</v>
      </c>
      <c r="I117" s="61" t="s">
        <v>114</v>
      </c>
      <c r="J117" s="61" t="s">
        <v>114</v>
      </c>
      <c r="K117" s="61" t="s">
        <v>114</v>
      </c>
      <c r="L117" s="61" t="s">
        <v>114</v>
      </c>
      <c r="M117" s="13"/>
      <c r="N117" s="8"/>
      <c r="O117" s="8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</row>
    <row r="118" spans="1:71" s="20" customFormat="1" ht="27" customHeight="1" x14ac:dyDescent="0.25">
      <c r="A118" s="126" t="s">
        <v>97</v>
      </c>
      <c r="B118" s="110" t="s">
        <v>100</v>
      </c>
      <c r="C118" s="126" t="s">
        <v>83</v>
      </c>
      <c r="D118" s="30" t="s">
        <v>4</v>
      </c>
      <c r="E118" s="39">
        <f>F118+G118+H118+I118+J118+K118+L118</f>
        <v>1868.5329400000001</v>
      </c>
      <c r="F118" s="39">
        <f>F119+F120+F121</f>
        <v>1868.5329400000001</v>
      </c>
      <c r="G118" s="99" t="s">
        <v>114</v>
      </c>
      <c r="H118" s="99" t="s">
        <v>114</v>
      </c>
      <c r="I118" s="99" t="s">
        <v>114</v>
      </c>
      <c r="J118" s="99" t="s">
        <v>114</v>
      </c>
      <c r="K118" s="99" t="s">
        <v>114</v>
      </c>
      <c r="L118" s="99" t="s">
        <v>114</v>
      </c>
      <c r="M118" s="13"/>
      <c r="N118" s="8"/>
      <c r="O118" s="8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</row>
    <row r="119" spans="1:71" s="20" customFormat="1" ht="27" customHeight="1" x14ac:dyDescent="0.25">
      <c r="A119" s="126"/>
      <c r="B119" s="110"/>
      <c r="C119" s="126"/>
      <c r="D119" s="30" t="s">
        <v>12</v>
      </c>
      <c r="E119" s="99" t="s">
        <v>114</v>
      </c>
      <c r="F119" s="61" t="s">
        <v>114</v>
      </c>
      <c r="G119" s="61" t="s">
        <v>114</v>
      </c>
      <c r="H119" s="61" t="s">
        <v>114</v>
      </c>
      <c r="I119" s="61" t="s">
        <v>114</v>
      </c>
      <c r="J119" s="61" t="s">
        <v>114</v>
      </c>
      <c r="K119" s="61" t="s">
        <v>114</v>
      </c>
      <c r="L119" s="61" t="s">
        <v>114</v>
      </c>
      <c r="M119" s="13"/>
      <c r="N119" s="8"/>
      <c r="O119" s="8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</row>
    <row r="120" spans="1:71" s="20" customFormat="1" ht="27" customHeight="1" x14ac:dyDescent="0.25">
      <c r="A120" s="126"/>
      <c r="B120" s="110"/>
      <c r="C120" s="126"/>
      <c r="D120" s="30" t="s">
        <v>13</v>
      </c>
      <c r="E120" s="39">
        <f t="shared" ref="E120" si="32">F120+G120+H120+I120+J120+K120+L120</f>
        <v>1868.5329400000001</v>
      </c>
      <c r="F120" s="40">
        <v>1868.5329400000001</v>
      </c>
      <c r="G120" s="61" t="s">
        <v>114</v>
      </c>
      <c r="H120" s="61" t="s">
        <v>114</v>
      </c>
      <c r="I120" s="61" t="s">
        <v>114</v>
      </c>
      <c r="J120" s="61" t="s">
        <v>114</v>
      </c>
      <c r="K120" s="61" t="s">
        <v>114</v>
      </c>
      <c r="L120" s="61" t="s">
        <v>114</v>
      </c>
      <c r="M120" s="13"/>
      <c r="N120" s="8"/>
      <c r="O120" s="8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</row>
    <row r="121" spans="1:71" s="20" customFormat="1" ht="27" customHeight="1" x14ac:dyDescent="0.25">
      <c r="A121" s="126"/>
      <c r="B121" s="110"/>
      <c r="C121" s="126"/>
      <c r="D121" s="30" t="s">
        <v>49</v>
      </c>
      <c r="E121" s="99" t="s">
        <v>114</v>
      </c>
      <c r="F121" s="61" t="s">
        <v>114</v>
      </c>
      <c r="G121" s="61" t="s">
        <v>114</v>
      </c>
      <c r="H121" s="61" t="s">
        <v>114</v>
      </c>
      <c r="I121" s="61" t="s">
        <v>114</v>
      </c>
      <c r="J121" s="61" t="s">
        <v>114</v>
      </c>
      <c r="K121" s="61" t="s">
        <v>114</v>
      </c>
      <c r="L121" s="61" t="s">
        <v>114</v>
      </c>
      <c r="M121" s="13"/>
      <c r="N121" s="8"/>
      <c r="O121" s="8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</row>
    <row r="122" spans="1:71" s="20" customFormat="1" ht="33.75" customHeight="1" x14ac:dyDescent="0.25">
      <c r="A122" s="114" t="s">
        <v>70</v>
      </c>
      <c r="B122" s="115" t="s">
        <v>72</v>
      </c>
      <c r="C122" s="123" t="s">
        <v>83</v>
      </c>
      <c r="D122" s="30" t="s">
        <v>4</v>
      </c>
      <c r="E122" s="33">
        <f>SUM(E123:E125)</f>
        <v>250</v>
      </c>
      <c r="F122" s="33">
        <f>SUM(F123:F125)</f>
        <v>250</v>
      </c>
      <c r="G122" s="99" t="s">
        <v>114</v>
      </c>
      <c r="H122" s="99" t="s">
        <v>114</v>
      </c>
      <c r="I122" s="99" t="s">
        <v>114</v>
      </c>
      <c r="J122" s="99" t="s">
        <v>114</v>
      </c>
      <c r="K122" s="99" t="s">
        <v>114</v>
      </c>
      <c r="L122" s="99" t="s">
        <v>114</v>
      </c>
      <c r="M122" s="13"/>
      <c r="N122" s="8"/>
      <c r="O122" s="8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</row>
    <row r="123" spans="1:71" s="20" customFormat="1" ht="33.75" customHeight="1" x14ac:dyDescent="0.25">
      <c r="A123" s="114"/>
      <c r="B123" s="115"/>
      <c r="C123" s="123"/>
      <c r="D123" s="30" t="s">
        <v>12</v>
      </c>
      <c r="E123" s="99" t="s">
        <v>114</v>
      </c>
      <c r="F123" s="61" t="s">
        <v>114</v>
      </c>
      <c r="G123" s="61" t="s">
        <v>114</v>
      </c>
      <c r="H123" s="61" t="s">
        <v>114</v>
      </c>
      <c r="I123" s="61" t="s">
        <v>114</v>
      </c>
      <c r="J123" s="61" t="s">
        <v>114</v>
      </c>
      <c r="K123" s="61" t="s">
        <v>114</v>
      </c>
      <c r="L123" s="61" t="s">
        <v>114</v>
      </c>
      <c r="M123" s="13"/>
      <c r="N123" s="8"/>
      <c r="O123" s="8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</row>
    <row r="124" spans="1:71" s="20" customFormat="1" ht="33.75" customHeight="1" x14ac:dyDescent="0.25">
      <c r="A124" s="114"/>
      <c r="B124" s="115"/>
      <c r="C124" s="123"/>
      <c r="D124" s="30" t="s">
        <v>13</v>
      </c>
      <c r="E124" s="33">
        <f t="shared" ref="E124" si="33">SUM(F124:L124)</f>
        <v>250</v>
      </c>
      <c r="F124" s="24">
        <v>250</v>
      </c>
      <c r="G124" s="61" t="s">
        <v>114</v>
      </c>
      <c r="H124" s="61" t="s">
        <v>114</v>
      </c>
      <c r="I124" s="61" t="s">
        <v>114</v>
      </c>
      <c r="J124" s="61" t="s">
        <v>114</v>
      </c>
      <c r="K124" s="61" t="s">
        <v>114</v>
      </c>
      <c r="L124" s="61" t="s">
        <v>114</v>
      </c>
      <c r="M124" s="13"/>
      <c r="N124" s="8"/>
      <c r="O124" s="8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</row>
    <row r="125" spans="1:71" s="20" customFormat="1" ht="33.75" customHeight="1" x14ac:dyDescent="0.25">
      <c r="A125" s="114"/>
      <c r="B125" s="115"/>
      <c r="C125" s="123"/>
      <c r="D125" s="30" t="s">
        <v>49</v>
      </c>
      <c r="E125" s="99" t="s">
        <v>114</v>
      </c>
      <c r="F125" s="61" t="s">
        <v>114</v>
      </c>
      <c r="G125" s="61" t="s">
        <v>114</v>
      </c>
      <c r="H125" s="61" t="s">
        <v>114</v>
      </c>
      <c r="I125" s="61" t="s">
        <v>114</v>
      </c>
      <c r="J125" s="61" t="s">
        <v>114</v>
      </c>
      <c r="K125" s="61" t="s">
        <v>114</v>
      </c>
      <c r="L125" s="61" t="s">
        <v>114</v>
      </c>
      <c r="M125" s="13"/>
      <c r="N125" s="8"/>
      <c r="O125" s="8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</row>
    <row r="126" spans="1:71" s="20" customFormat="1" ht="33.75" customHeight="1" x14ac:dyDescent="0.25">
      <c r="A126" s="114" t="s">
        <v>74</v>
      </c>
      <c r="B126" s="115" t="s">
        <v>66</v>
      </c>
      <c r="C126" s="123" t="s">
        <v>122</v>
      </c>
      <c r="D126" s="30" t="s">
        <v>4</v>
      </c>
      <c r="E126" s="33">
        <f>F126+G126+H126+I126+J126+K126+L126</f>
        <v>593.75</v>
      </c>
      <c r="F126" s="33">
        <f>F127</f>
        <v>593.75</v>
      </c>
      <c r="G126" s="99" t="s">
        <v>114</v>
      </c>
      <c r="H126" s="99" t="s">
        <v>114</v>
      </c>
      <c r="I126" s="99" t="s">
        <v>114</v>
      </c>
      <c r="J126" s="99" t="s">
        <v>114</v>
      </c>
      <c r="K126" s="99" t="s">
        <v>114</v>
      </c>
      <c r="L126" s="99" t="s">
        <v>114</v>
      </c>
      <c r="M126" s="13"/>
      <c r="N126" s="8"/>
      <c r="O126" s="8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</row>
    <row r="127" spans="1:71" s="20" customFormat="1" ht="33.75" customHeight="1" x14ac:dyDescent="0.25">
      <c r="A127" s="114"/>
      <c r="B127" s="115"/>
      <c r="C127" s="123"/>
      <c r="D127" s="30" t="s">
        <v>12</v>
      </c>
      <c r="E127" s="33">
        <f>F127+G127+H127+I127+J127+K127+L127</f>
        <v>593.75</v>
      </c>
      <c r="F127" s="24">
        <v>593.75</v>
      </c>
      <c r="G127" s="61" t="s">
        <v>114</v>
      </c>
      <c r="H127" s="61" t="s">
        <v>114</v>
      </c>
      <c r="I127" s="61" t="s">
        <v>114</v>
      </c>
      <c r="J127" s="61" t="s">
        <v>114</v>
      </c>
      <c r="K127" s="61" t="s">
        <v>114</v>
      </c>
      <c r="L127" s="61" t="s">
        <v>114</v>
      </c>
      <c r="M127" s="13"/>
      <c r="N127" s="8"/>
      <c r="O127" s="8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</row>
    <row r="128" spans="1:71" s="20" customFormat="1" ht="33.75" customHeight="1" x14ac:dyDescent="0.25">
      <c r="A128" s="114"/>
      <c r="B128" s="115"/>
      <c r="C128" s="123"/>
      <c r="D128" s="30" t="s">
        <v>13</v>
      </c>
      <c r="E128" s="99" t="s">
        <v>114</v>
      </c>
      <c r="F128" s="61" t="s">
        <v>114</v>
      </c>
      <c r="G128" s="61" t="s">
        <v>114</v>
      </c>
      <c r="H128" s="61" t="s">
        <v>114</v>
      </c>
      <c r="I128" s="61" t="s">
        <v>114</v>
      </c>
      <c r="J128" s="61" t="s">
        <v>114</v>
      </c>
      <c r="K128" s="61" t="s">
        <v>114</v>
      </c>
      <c r="L128" s="61" t="s">
        <v>114</v>
      </c>
      <c r="M128" s="13"/>
      <c r="N128" s="8"/>
      <c r="O128" s="8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</row>
    <row r="129" spans="1:71" s="20" customFormat="1" ht="33.75" customHeight="1" x14ac:dyDescent="0.25">
      <c r="A129" s="114"/>
      <c r="B129" s="115"/>
      <c r="C129" s="123"/>
      <c r="D129" s="30" t="s">
        <v>49</v>
      </c>
      <c r="E129" s="99" t="s">
        <v>114</v>
      </c>
      <c r="F129" s="61" t="s">
        <v>114</v>
      </c>
      <c r="G129" s="61" t="s">
        <v>114</v>
      </c>
      <c r="H129" s="61" t="s">
        <v>114</v>
      </c>
      <c r="I129" s="61" t="s">
        <v>114</v>
      </c>
      <c r="J129" s="61" t="s">
        <v>114</v>
      </c>
      <c r="K129" s="61" t="s">
        <v>114</v>
      </c>
      <c r="L129" s="61" t="s">
        <v>114</v>
      </c>
      <c r="M129" s="13"/>
      <c r="N129" s="8"/>
      <c r="O129" s="8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</row>
    <row r="130" spans="1:71" s="20" customFormat="1" ht="33.75" hidden="1" customHeight="1" x14ac:dyDescent="0.25">
      <c r="A130" s="114" t="s">
        <v>95</v>
      </c>
      <c r="B130" s="127" t="s">
        <v>103</v>
      </c>
      <c r="C130" s="128" t="s">
        <v>104</v>
      </c>
      <c r="D130" s="30" t="s">
        <v>4</v>
      </c>
      <c r="E130" s="67"/>
      <c r="F130" s="67"/>
      <c r="G130" s="67"/>
      <c r="H130" s="67"/>
      <c r="I130" s="67"/>
      <c r="J130" s="67"/>
      <c r="K130" s="67"/>
      <c r="L130" s="67"/>
      <c r="M130" s="13"/>
      <c r="N130" s="8"/>
      <c r="O130" s="8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</row>
    <row r="131" spans="1:71" s="20" customFormat="1" ht="33.75" hidden="1" customHeight="1" x14ac:dyDescent="0.25">
      <c r="A131" s="114"/>
      <c r="B131" s="127"/>
      <c r="C131" s="128"/>
      <c r="D131" s="30" t="s">
        <v>13</v>
      </c>
      <c r="E131" s="67"/>
      <c r="F131" s="60"/>
      <c r="G131" s="60"/>
      <c r="H131" s="60"/>
      <c r="I131" s="60"/>
      <c r="J131" s="60"/>
      <c r="K131" s="60"/>
      <c r="L131" s="60"/>
      <c r="M131" s="13"/>
      <c r="N131" s="8"/>
      <c r="O131" s="8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</row>
    <row r="132" spans="1:71" s="20" customFormat="1" ht="33.75" hidden="1" customHeight="1" x14ac:dyDescent="0.25">
      <c r="A132" s="114"/>
      <c r="B132" s="127"/>
      <c r="C132" s="128"/>
      <c r="D132" s="30" t="s">
        <v>49</v>
      </c>
      <c r="E132" s="67"/>
      <c r="F132" s="60"/>
      <c r="G132" s="60"/>
      <c r="H132" s="60"/>
      <c r="I132" s="60"/>
      <c r="J132" s="60"/>
      <c r="K132" s="60"/>
      <c r="L132" s="60"/>
      <c r="M132" s="13"/>
      <c r="N132" s="8"/>
      <c r="O132" s="8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</row>
    <row r="133" spans="1:71" s="20" customFormat="1" ht="33.75" customHeight="1" x14ac:dyDescent="0.25">
      <c r="A133" s="114" t="s">
        <v>95</v>
      </c>
      <c r="B133" s="119" t="s">
        <v>102</v>
      </c>
      <c r="C133" s="121" t="s">
        <v>101</v>
      </c>
      <c r="D133" s="123" t="s">
        <v>112</v>
      </c>
      <c r="E133" s="90" t="s">
        <v>114</v>
      </c>
      <c r="F133" s="90" t="s">
        <v>114</v>
      </c>
      <c r="G133" s="90" t="s">
        <v>114</v>
      </c>
      <c r="H133" s="90" t="s">
        <v>114</v>
      </c>
      <c r="I133" s="90" t="s">
        <v>114</v>
      </c>
      <c r="J133" s="90" t="s">
        <v>114</v>
      </c>
      <c r="K133" s="90" t="s">
        <v>114</v>
      </c>
      <c r="L133" s="90" t="s">
        <v>114</v>
      </c>
      <c r="M133" s="13"/>
      <c r="N133" s="8"/>
      <c r="O133" s="8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</row>
    <row r="134" spans="1:71" s="20" customFormat="1" ht="33.75" customHeight="1" x14ac:dyDescent="0.25">
      <c r="A134" s="114"/>
      <c r="B134" s="119"/>
      <c r="C134" s="121"/>
      <c r="D134" s="123"/>
      <c r="E134" s="90" t="s">
        <v>114</v>
      </c>
      <c r="F134" s="90" t="s">
        <v>114</v>
      </c>
      <c r="G134" s="90" t="s">
        <v>114</v>
      </c>
      <c r="H134" s="90" t="s">
        <v>114</v>
      </c>
      <c r="I134" s="90" t="s">
        <v>114</v>
      </c>
      <c r="J134" s="90" t="s">
        <v>114</v>
      </c>
      <c r="K134" s="90" t="s">
        <v>114</v>
      </c>
      <c r="L134" s="90" t="s">
        <v>114</v>
      </c>
      <c r="M134" s="13"/>
      <c r="N134" s="8"/>
      <c r="O134" s="8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</row>
    <row r="135" spans="1:71" s="20" customFormat="1" ht="33.75" customHeight="1" x14ac:dyDescent="0.25">
      <c r="A135" s="114"/>
      <c r="B135" s="119"/>
      <c r="C135" s="121"/>
      <c r="D135" s="123"/>
      <c r="E135" s="90" t="s">
        <v>114</v>
      </c>
      <c r="F135" s="90" t="s">
        <v>114</v>
      </c>
      <c r="G135" s="90" t="s">
        <v>114</v>
      </c>
      <c r="H135" s="90" t="s">
        <v>114</v>
      </c>
      <c r="I135" s="90" t="s">
        <v>114</v>
      </c>
      <c r="J135" s="90" t="s">
        <v>114</v>
      </c>
      <c r="K135" s="90" t="s">
        <v>114</v>
      </c>
      <c r="L135" s="90" t="s">
        <v>114</v>
      </c>
      <c r="M135" s="13"/>
      <c r="N135" s="8"/>
      <c r="O135" s="8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</row>
    <row r="136" spans="1:71" s="20" customFormat="1" ht="33.75" customHeight="1" x14ac:dyDescent="0.25">
      <c r="A136" s="159" t="s">
        <v>126</v>
      </c>
      <c r="B136" s="162" t="s">
        <v>127</v>
      </c>
      <c r="C136" s="154" t="s">
        <v>92</v>
      </c>
      <c r="D136" s="165" t="s">
        <v>112</v>
      </c>
      <c r="E136" s="90" t="s">
        <v>114</v>
      </c>
      <c r="F136" s="90" t="s">
        <v>114</v>
      </c>
      <c r="G136" s="90" t="s">
        <v>114</v>
      </c>
      <c r="H136" s="90" t="s">
        <v>114</v>
      </c>
      <c r="I136" s="90" t="s">
        <v>114</v>
      </c>
      <c r="J136" s="90" t="s">
        <v>114</v>
      </c>
      <c r="K136" s="90" t="s">
        <v>114</v>
      </c>
      <c r="L136" s="90" t="s">
        <v>114</v>
      </c>
      <c r="M136" s="13"/>
      <c r="N136" s="8"/>
      <c r="O136" s="8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</row>
    <row r="137" spans="1:71" s="20" customFormat="1" ht="33.75" customHeight="1" x14ac:dyDescent="0.25">
      <c r="A137" s="160"/>
      <c r="B137" s="163"/>
      <c r="C137" s="155"/>
      <c r="D137" s="166"/>
      <c r="E137" s="90" t="s">
        <v>114</v>
      </c>
      <c r="F137" s="90" t="s">
        <v>114</v>
      </c>
      <c r="G137" s="90" t="s">
        <v>114</v>
      </c>
      <c r="H137" s="90" t="s">
        <v>114</v>
      </c>
      <c r="I137" s="90" t="s">
        <v>114</v>
      </c>
      <c r="J137" s="90" t="s">
        <v>114</v>
      </c>
      <c r="K137" s="90" t="s">
        <v>114</v>
      </c>
      <c r="L137" s="90" t="s">
        <v>114</v>
      </c>
      <c r="M137" s="13"/>
      <c r="N137" s="8"/>
      <c r="O137" s="8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</row>
    <row r="138" spans="1:71" s="20" customFormat="1" ht="33.75" customHeight="1" x14ac:dyDescent="0.25">
      <c r="A138" s="160"/>
      <c r="B138" s="163"/>
      <c r="C138" s="155"/>
      <c r="D138" s="166"/>
      <c r="E138" s="90" t="s">
        <v>114</v>
      </c>
      <c r="F138" s="90" t="s">
        <v>114</v>
      </c>
      <c r="G138" s="90" t="s">
        <v>114</v>
      </c>
      <c r="H138" s="90" t="s">
        <v>114</v>
      </c>
      <c r="I138" s="90" t="s">
        <v>114</v>
      </c>
      <c r="J138" s="90" t="s">
        <v>114</v>
      </c>
      <c r="K138" s="90" t="s">
        <v>114</v>
      </c>
      <c r="L138" s="90" t="s">
        <v>114</v>
      </c>
      <c r="M138" s="13"/>
      <c r="N138" s="8"/>
      <c r="O138" s="8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</row>
    <row r="139" spans="1:71" s="20" customFormat="1" ht="33.75" customHeight="1" x14ac:dyDescent="0.25">
      <c r="A139" s="161"/>
      <c r="B139" s="164"/>
      <c r="C139" s="156"/>
      <c r="D139" s="167"/>
      <c r="E139" s="90" t="s">
        <v>114</v>
      </c>
      <c r="F139" s="90" t="s">
        <v>114</v>
      </c>
      <c r="G139" s="90" t="s">
        <v>114</v>
      </c>
      <c r="H139" s="90" t="s">
        <v>114</v>
      </c>
      <c r="I139" s="90" t="s">
        <v>114</v>
      </c>
      <c r="J139" s="90" t="s">
        <v>114</v>
      </c>
      <c r="K139" s="90" t="s">
        <v>114</v>
      </c>
      <c r="L139" s="90" t="s">
        <v>114</v>
      </c>
      <c r="M139" s="13"/>
      <c r="N139" s="8"/>
      <c r="O139" s="8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</row>
    <row r="140" spans="1:71" ht="19.5" customHeight="1" x14ac:dyDescent="0.25">
      <c r="A140" s="132" t="s">
        <v>39</v>
      </c>
      <c r="B140" s="132"/>
      <c r="C140" s="132"/>
      <c r="D140" s="31" t="s">
        <v>4</v>
      </c>
      <c r="E140" s="93">
        <f>E141+E142+E143</f>
        <v>148859.72305999999</v>
      </c>
      <c r="F140" s="107">
        <f t="shared" ref="F140:I140" si="34">F141+F142+F143</f>
        <v>26068.643059999999</v>
      </c>
      <c r="G140" s="73">
        <f t="shared" si="34"/>
        <v>79578.3</v>
      </c>
      <c r="H140" s="92">
        <f t="shared" si="34"/>
        <v>41528.78</v>
      </c>
      <c r="I140" s="73">
        <f t="shared" si="34"/>
        <v>1684</v>
      </c>
      <c r="J140" s="99" t="s">
        <v>114</v>
      </c>
      <c r="K140" s="99" t="s">
        <v>114</v>
      </c>
      <c r="L140" s="99" t="s">
        <v>114</v>
      </c>
    </row>
    <row r="141" spans="1:71" ht="35.25" customHeight="1" x14ac:dyDescent="0.25">
      <c r="A141" s="132"/>
      <c r="B141" s="132"/>
      <c r="C141" s="132"/>
      <c r="D141" s="31" t="s">
        <v>12</v>
      </c>
      <c r="E141" s="92">
        <f>SUM(F141:L141)</f>
        <v>3561.85</v>
      </c>
      <c r="F141" s="92">
        <f>F79+F94+F96+F100+F123+F127</f>
        <v>812.15</v>
      </c>
      <c r="G141" s="73">
        <f t="shared" ref="G141" si="35">G79+G94+G96+G100+G104+G123+G127</f>
        <v>2749.7</v>
      </c>
      <c r="H141" s="99" t="s">
        <v>114</v>
      </c>
      <c r="I141" s="99" t="s">
        <v>114</v>
      </c>
      <c r="J141" s="99" t="s">
        <v>114</v>
      </c>
      <c r="K141" s="99" t="s">
        <v>114</v>
      </c>
      <c r="L141" s="99" t="s">
        <v>114</v>
      </c>
    </row>
    <row r="142" spans="1:71" ht="30" customHeight="1" x14ac:dyDescent="0.25">
      <c r="A142" s="132"/>
      <c r="B142" s="132"/>
      <c r="C142" s="132"/>
      <c r="D142" s="31" t="s">
        <v>13</v>
      </c>
      <c r="E142" s="93">
        <f t="shared" ref="E142:E143" si="36">SUM(F142:L142)</f>
        <v>31883.735299999993</v>
      </c>
      <c r="F142" s="93">
        <f>F80++F97+F101+F105+F124+F128</f>
        <v>23228.855299999996</v>
      </c>
      <c r="G142" s="73">
        <f>G131+G128+G124+G105+G101+G97+G80</f>
        <v>177</v>
      </c>
      <c r="H142" s="92">
        <f>H80+H97+H101+H105+H124+H131</f>
        <v>8477.8799999999992</v>
      </c>
      <c r="I142" s="99" t="s">
        <v>114</v>
      </c>
      <c r="J142" s="99" t="s">
        <v>114</v>
      </c>
      <c r="K142" s="99" t="s">
        <v>114</v>
      </c>
      <c r="L142" s="99" t="s">
        <v>114</v>
      </c>
    </row>
    <row r="143" spans="1:71" ht="39.75" customHeight="1" x14ac:dyDescent="0.25">
      <c r="A143" s="132"/>
      <c r="B143" s="132"/>
      <c r="C143" s="132"/>
      <c r="D143" s="31" t="s">
        <v>49</v>
      </c>
      <c r="E143" s="91">
        <f t="shared" si="36"/>
        <v>113414.13776000001</v>
      </c>
      <c r="F143" s="91">
        <f>F81+F84+F88+F91+F98+F102+F106+F125+F129</f>
        <v>2027.6377600000001</v>
      </c>
      <c r="G143" s="92">
        <f t="shared" ref="G143:I143" si="37">G81+G84+G88+G91+G98+G102+G106+G125+G129</f>
        <v>76651.600000000006</v>
      </c>
      <c r="H143" s="92">
        <f>H129+H125+H106+H98+H81</f>
        <v>33050.9</v>
      </c>
      <c r="I143" s="73">
        <f t="shared" si="37"/>
        <v>1684</v>
      </c>
      <c r="J143" s="99" t="s">
        <v>114</v>
      </c>
      <c r="K143" s="99" t="s">
        <v>114</v>
      </c>
      <c r="L143" s="99" t="s">
        <v>114</v>
      </c>
    </row>
    <row r="144" spans="1:71" ht="22.5" customHeight="1" x14ac:dyDescent="0.25">
      <c r="A144" s="94" t="s">
        <v>116</v>
      </c>
      <c r="B144" s="48"/>
      <c r="C144" s="95"/>
      <c r="D144" s="48"/>
      <c r="E144" s="96"/>
      <c r="F144" s="97"/>
      <c r="G144" s="97"/>
      <c r="H144" s="97"/>
      <c r="I144" s="97"/>
      <c r="J144" s="97"/>
      <c r="K144" s="97"/>
      <c r="L144" s="97"/>
    </row>
    <row r="145" spans="1:99" ht="22.5" customHeight="1" x14ac:dyDescent="0.25">
      <c r="A145" s="181" t="s">
        <v>85</v>
      </c>
      <c r="B145" s="181"/>
      <c r="C145" s="181"/>
      <c r="D145" s="181"/>
      <c r="E145" s="181"/>
      <c r="F145" s="181"/>
      <c r="G145" s="181"/>
      <c r="H145" s="181"/>
      <c r="I145" s="181"/>
      <c r="J145" s="181"/>
      <c r="K145" s="181"/>
      <c r="L145" s="181"/>
    </row>
    <row r="146" spans="1:99" ht="22.5" customHeight="1" x14ac:dyDescent="0.25">
      <c r="A146" s="112" t="s">
        <v>115</v>
      </c>
      <c r="B146" s="112"/>
      <c r="C146" s="112"/>
      <c r="D146" s="112"/>
      <c r="E146" s="112"/>
      <c r="F146" s="112"/>
      <c r="G146" s="112"/>
      <c r="H146" s="112"/>
      <c r="I146" s="112"/>
      <c r="J146" s="112"/>
      <c r="K146" s="112"/>
      <c r="L146" s="112"/>
    </row>
    <row r="147" spans="1:99" ht="44.25" customHeight="1" x14ac:dyDescent="0.25">
      <c r="A147" s="49" t="s">
        <v>86</v>
      </c>
      <c r="B147" s="78" t="s">
        <v>88</v>
      </c>
      <c r="C147" s="76" t="s">
        <v>83</v>
      </c>
      <c r="D147" s="50" t="s">
        <v>13</v>
      </c>
      <c r="E147" s="92">
        <f>F147+G147+H147+I147</f>
        <v>81.52</v>
      </c>
      <c r="F147" s="61" t="s">
        <v>114</v>
      </c>
      <c r="G147" s="102">
        <v>24.72</v>
      </c>
      <c r="H147" s="102">
        <v>27.19</v>
      </c>
      <c r="I147" s="102">
        <v>29.61</v>
      </c>
      <c r="J147" s="61" t="s">
        <v>114</v>
      </c>
      <c r="K147" s="61" t="s">
        <v>114</v>
      </c>
      <c r="L147" s="61" t="s">
        <v>114</v>
      </c>
    </row>
    <row r="148" spans="1:99" ht="53.25" customHeight="1" x14ac:dyDescent="0.25">
      <c r="A148" s="49" t="s">
        <v>87</v>
      </c>
      <c r="B148" s="78" t="s">
        <v>89</v>
      </c>
      <c r="C148" s="76" t="s">
        <v>83</v>
      </c>
      <c r="D148" s="50" t="s">
        <v>13</v>
      </c>
      <c r="E148" s="92">
        <f>F148+G148+H148+I148</f>
        <v>17.48</v>
      </c>
      <c r="F148" s="61" t="s">
        <v>114</v>
      </c>
      <c r="G148" s="102">
        <v>5.28</v>
      </c>
      <c r="H148" s="102">
        <v>5.81</v>
      </c>
      <c r="I148" s="102">
        <v>6.39</v>
      </c>
      <c r="J148" s="61" t="s">
        <v>114</v>
      </c>
      <c r="K148" s="61" t="s">
        <v>114</v>
      </c>
      <c r="L148" s="61" t="s">
        <v>114</v>
      </c>
    </row>
    <row r="149" spans="1:99" ht="53.25" customHeight="1" x14ac:dyDescent="0.25">
      <c r="A149" s="113" t="s">
        <v>90</v>
      </c>
      <c r="B149" s="113"/>
      <c r="C149" s="113"/>
      <c r="D149" s="48" t="s">
        <v>4</v>
      </c>
      <c r="E149" s="92">
        <f>E147+E148</f>
        <v>99</v>
      </c>
      <c r="F149" s="61" t="s">
        <v>114</v>
      </c>
      <c r="G149" s="102">
        <f t="shared" ref="G149:I149" si="38">G147+G148</f>
        <v>30</v>
      </c>
      <c r="H149" s="102">
        <f t="shared" si="38"/>
        <v>33</v>
      </c>
      <c r="I149" s="102">
        <f t="shared" si="38"/>
        <v>36</v>
      </c>
      <c r="J149" s="61" t="s">
        <v>114</v>
      </c>
      <c r="K149" s="61" t="s">
        <v>114</v>
      </c>
      <c r="L149" s="61" t="s">
        <v>114</v>
      </c>
    </row>
    <row r="150" spans="1:99" ht="28.5" customHeight="1" x14ac:dyDescent="0.25">
      <c r="A150" s="139" t="s">
        <v>48</v>
      </c>
      <c r="B150" s="140"/>
      <c r="C150" s="141"/>
      <c r="D150" s="35" t="s">
        <v>4</v>
      </c>
      <c r="E150" s="58">
        <f>E151+E152+E154+E155</f>
        <v>3333530.7320600003</v>
      </c>
      <c r="F150" s="58">
        <f>F151+F152+F154+F155</f>
        <v>270399.39922000002</v>
      </c>
      <c r="G150" s="59">
        <f>G151+G152+G155+G154</f>
        <v>567996.34342000005</v>
      </c>
      <c r="H150" s="59">
        <f>H151+H152+H155+H154</f>
        <v>666794.38341999997</v>
      </c>
      <c r="I150" s="70">
        <f t="shared" ref="I150:L150" si="39">I151+I152+I155</f>
        <v>422065.92700000003</v>
      </c>
      <c r="J150" s="47">
        <f t="shared" si="39"/>
        <v>349661.2</v>
      </c>
      <c r="K150" s="70">
        <f t="shared" si="39"/>
        <v>578600.875</v>
      </c>
      <c r="L150" s="47">
        <f t="shared" si="39"/>
        <v>477118.2</v>
      </c>
      <c r="M150" s="2"/>
      <c r="N150" s="2"/>
      <c r="O150" s="2"/>
      <c r="P150" s="2"/>
    </row>
    <row r="151" spans="1:99" ht="31.5" customHeight="1" x14ac:dyDescent="0.25">
      <c r="A151" s="142"/>
      <c r="B151" s="143"/>
      <c r="C151" s="144"/>
      <c r="D151" s="35" t="s">
        <v>12</v>
      </c>
      <c r="E151" s="70">
        <f>E47+E69+E141</f>
        <v>246492.07800000004</v>
      </c>
      <c r="F151" s="47">
        <f>F47+F69+F141</f>
        <v>52455.65</v>
      </c>
      <c r="G151" s="47">
        <f t="shared" ref="G151" si="40">G47+G69+G141</f>
        <v>21807.640000000003</v>
      </c>
      <c r="H151" s="70">
        <f>H47+H69+H141</f>
        <v>103167.38800000001</v>
      </c>
      <c r="I151" s="79">
        <f>I47+I69+I141</f>
        <v>69061.399999999994</v>
      </c>
      <c r="J151" s="100" t="s">
        <v>114</v>
      </c>
      <c r="K151" s="100" t="s">
        <v>114</v>
      </c>
      <c r="L151" s="100" t="s">
        <v>114</v>
      </c>
    </row>
    <row r="152" spans="1:99" ht="26.25" customHeight="1" x14ac:dyDescent="0.25">
      <c r="A152" s="142"/>
      <c r="B152" s="143"/>
      <c r="C152" s="144"/>
      <c r="D152" s="35" t="s">
        <v>125</v>
      </c>
      <c r="E152" s="58">
        <f>F152+G152+H152+I152+E71</f>
        <v>447838.63393999997</v>
      </c>
      <c r="F152" s="58">
        <f>F48+F70+F142+F148</f>
        <v>124581.86168</v>
      </c>
      <c r="G152" s="58">
        <f>G48+G70+G142+G149</f>
        <v>83389.585420000003</v>
      </c>
      <c r="H152" s="58">
        <f>H149+H142+H70+H48</f>
        <v>121099.24742000001</v>
      </c>
      <c r="I152" s="58">
        <f>I48+I70+I142+I149</f>
        <v>117873.53542</v>
      </c>
      <c r="J152" s="100" t="s">
        <v>114</v>
      </c>
      <c r="K152" s="100" t="s">
        <v>114</v>
      </c>
      <c r="L152" s="100" t="s">
        <v>114</v>
      </c>
    </row>
    <row r="153" spans="1:99" ht="33" customHeight="1" x14ac:dyDescent="0.25">
      <c r="A153" s="142"/>
      <c r="B153" s="143"/>
      <c r="C153" s="144"/>
      <c r="D153" s="35" t="s">
        <v>124</v>
      </c>
      <c r="E153" s="70">
        <f>F153</f>
        <v>894.404</v>
      </c>
      <c r="F153" s="70">
        <f>F71</f>
        <v>894.404</v>
      </c>
      <c r="G153" s="58"/>
      <c r="H153" s="58"/>
      <c r="I153" s="58"/>
      <c r="J153" s="100"/>
      <c r="K153" s="100"/>
      <c r="L153" s="100"/>
    </row>
    <row r="154" spans="1:99" ht="26.25" customHeight="1" x14ac:dyDescent="0.25">
      <c r="A154" s="142"/>
      <c r="B154" s="143"/>
      <c r="C154" s="144"/>
      <c r="D154" s="35" t="s">
        <v>123</v>
      </c>
      <c r="E154" s="58">
        <f>E49+E72</f>
        <v>31692.528310000002</v>
      </c>
      <c r="F154" s="58">
        <f>F49+F72</f>
        <v>14671.72831</v>
      </c>
      <c r="G154" s="47">
        <f t="shared" ref="G154" si="41">G49+G72</f>
        <v>17020.8</v>
      </c>
      <c r="H154" s="100" t="s">
        <v>114</v>
      </c>
      <c r="I154" s="100" t="s">
        <v>114</v>
      </c>
      <c r="J154" s="100" t="s">
        <v>114</v>
      </c>
      <c r="K154" s="100" t="s">
        <v>114</v>
      </c>
      <c r="L154" s="100" t="s">
        <v>114</v>
      </c>
    </row>
    <row r="155" spans="1:99" ht="36.75" customHeight="1" x14ac:dyDescent="0.25">
      <c r="A155" s="142"/>
      <c r="B155" s="143"/>
      <c r="C155" s="144"/>
      <c r="D155" s="35" t="s">
        <v>49</v>
      </c>
      <c r="E155" s="58">
        <f>E50+E73+E143</f>
        <v>2607507.49181</v>
      </c>
      <c r="F155" s="58">
        <f>F50+F73+F143</f>
        <v>78690.159230000005</v>
      </c>
      <c r="G155" s="47">
        <f t="shared" ref="G155:L155" si="42">G50+G73+G143</f>
        <v>445778.31799999997</v>
      </c>
      <c r="H155" s="70">
        <f t="shared" si="42"/>
        <v>442527.74799999996</v>
      </c>
      <c r="I155" s="59">
        <f t="shared" si="42"/>
        <v>235130.99158000003</v>
      </c>
      <c r="J155" s="47">
        <f t="shared" si="42"/>
        <v>349661.2</v>
      </c>
      <c r="K155" s="70">
        <f t="shared" si="42"/>
        <v>578600.875</v>
      </c>
      <c r="L155" s="47">
        <f t="shared" si="42"/>
        <v>477118.2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</row>
    <row r="156" spans="1:99" s="3" customFormat="1" ht="15" hidden="1" customHeight="1" x14ac:dyDescent="0.25">
      <c r="A156" s="142"/>
      <c r="B156" s="143"/>
      <c r="C156" s="144"/>
      <c r="D156" s="61"/>
      <c r="E156" s="60"/>
      <c r="F156" s="60"/>
      <c r="G156" s="60"/>
      <c r="H156" s="60"/>
      <c r="I156" s="60"/>
      <c r="J156" s="60"/>
      <c r="K156" s="60"/>
      <c r="L156" s="60"/>
      <c r="M156" s="13"/>
      <c r="N156" s="8"/>
      <c r="O156" s="8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4"/>
    </row>
    <row r="157" spans="1:99" ht="18.75" hidden="1" customHeight="1" x14ac:dyDescent="0.25">
      <c r="A157" s="142"/>
      <c r="B157" s="143"/>
      <c r="C157" s="144"/>
      <c r="D157" s="35" t="s">
        <v>4</v>
      </c>
      <c r="E157" s="60"/>
      <c r="F157" s="60"/>
      <c r="G157" s="60"/>
      <c r="H157" s="60"/>
      <c r="I157" s="60"/>
      <c r="J157" s="60"/>
      <c r="K157" s="60"/>
      <c r="L157" s="60"/>
      <c r="M157" s="2"/>
      <c r="N157" s="2"/>
      <c r="O157" s="2"/>
      <c r="P157" s="2"/>
      <c r="Q157" s="2"/>
      <c r="R157" s="2"/>
      <c r="S157" s="2"/>
      <c r="T157" s="2"/>
    </row>
    <row r="158" spans="1:99" ht="18.75" hidden="1" customHeight="1" x14ac:dyDescent="0.25">
      <c r="A158" s="142"/>
      <c r="B158" s="143"/>
      <c r="C158" s="144"/>
      <c r="D158" s="35" t="s">
        <v>12</v>
      </c>
      <c r="E158" s="60"/>
      <c r="F158" s="60"/>
      <c r="G158" s="60"/>
      <c r="H158" s="60"/>
      <c r="I158" s="60"/>
      <c r="J158" s="60"/>
      <c r="K158" s="60"/>
      <c r="L158" s="60"/>
      <c r="M158" s="2"/>
      <c r="N158" s="2"/>
      <c r="O158" s="2"/>
      <c r="P158" s="2"/>
      <c r="Q158" s="2"/>
      <c r="R158" s="2"/>
      <c r="S158" s="2"/>
      <c r="T158" s="2"/>
    </row>
    <row r="159" spans="1:99" ht="18.75" hidden="1" customHeight="1" x14ac:dyDescent="0.25">
      <c r="A159" s="142"/>
      <c r="B159" s="143"/>
      <c r="C159" s="144"/>
      <c r="D159" s="35" t="s">
        <v>13</v>
      </c>
      <c r="E159" s="60"/>
      <c r="F159" s="60"/>
      <c r="G159" s="60"/>
      <c r="H159" s="60"/>
      <c r="I159" s="60"/>
      <c r="J159" s="60"/>
      <c r="K159" s="60"/>
      <c r="L159" s="60"/>
      <c r="M159" s="2"/>
      <c r="N159" s="2"/>
      <c r="O159" s="2"/>
      <c r="P159" s="2"/>
      <c r="Q159" s="2"/>
      <c r="R159" s="2"/>
      <c r="S159" s="2"/>
      <c r="T159" s="2"/>
    </row>
    <row r="160" spans="1:99" ht="18.75" hidden="1" customHeight="1" x14ac:dyDescent="0.25">
      <c r="A160" s="142"/>
      <c r="B160" s="143"/>
      <c r="C160" s="144"/>
      <c r="D160" s="35" t="s">
        <v>18</v>
      </c>
      <c r="E160" s="60"/>
      <c r="F160" s="60"/>
      <c r="G160" s="60"/>
      <c r="H160" s="60"/>
      <c r="I160" s="60"/>
      <c r="J160" s="60"/>
      <c r="K160" s="60"/>
      <c r="L160" s="60"/>
      <c r="M160" s="2"/>
      <c r="N160" s="2"/>
      <c r="O160" s="2"/>
      <c r="P160" s="2"/>
      <c r="Q160" s="2"/>
      <c r="R160" s="2"/>
      <c r="S160" s="2"/>
      <c r="T160" s="2"/>
    </row>
    <row r="161" spans="1:20" ht="21" hidden="1" customHeight="1" x14ac:dyDescent="0.25">
      <c r="A161" s="142"/>
      <c r="B161" s="143"/>
      <c r="C161" s="144"/>
      <c r="D161" s="35" t="s">
        <v>49</v>
      </c>
      <c r="E161" s="60"/>
      <c r="F161" s="60"/>
      <c r="G161" s="60"/>
      <c r="H161" s="60"/>
      <c r="I161" s="60"/>
      <c r="J161" s="60"/>
      <c r="K161" s="60"/>
      <c r="L161" s="60"/>
      <c r="M161" s="2"/>
      <c r="N161" s="2"/>
      <c r="O161" s="2"/>
      <c r="P161" s="2"/>
      <c r="Q161" s="2"/>
      <c r="R161" s="2"/>
      <c r="S161" s="2"/>
      <c r="T161" s="2"/>
    </row>
    <row r="162" spans="1:20" ht="16.5" hidden="1" customHeight="1" x14ac:dyDescent="0.25">
      <c r="A162" s="142"/>
      <c r="B162" s="143"/>
      <c r="C162" s="144"/>
      <c r="D162" s="35" t="s">
        <v>4</v>
      </c>
      <c r="E162" s="60"/>
      <c r="F162" s="60"/>
      <c r="G162" s="60"/>
      <c r="H162" s="60"/>
      <c r="I162" s="60"/>
      <c r="J162" s="60"/>
      <c r="K162" s="60"/>
      <c r="L162" s="60"/>
      <c r="M162" s="2"/>
      <c r="N162" s="2"/>
      <c r="O162" s="2"/>
      <c r="P162" s="2"/>
      <c r="Q162" s="2"/>
      <c r="R162" s="2"/>
      <c r="S162" s="2"/>
      <c r="T162" s="2"/>
    </row>
    <row r="163" spans="1:20" ht="21" hidden="1" customHeight="1" x14ac:dyDescent="0.25">
      <c r="A163" s="142"/>
      <c r="B163" s="143"/>
      <c r="C163" s="144"/>
      <c r="D163" s="35" t="s">
        <v>12</v>
      </c>
      <c r="E163" s="60"/>
      <c r="F163" s="60"/>
      <c r="G163" s="60"/>
      <c r="H163" s="60"/>
      <c r="I163" s="60"/>
      <c r="J163" s="60"/>
      <c r="K163" s="60"/>
      <c r="L163" s="60"/>
      <c r="M163" s="2"/>
      <c r="N163" s="2"/>
      <c r="O163" s="2"/>
      <c r="P163" s="2"/>
      <c r="Q163" s="2"/>
      <c r="R163" s="2"/>
      <c r="S163" s="2"/>
      <c r="T163" s="2"/>
    </row>
    <row r="164" spans="1:20" ht="21" hidden="1" customHeight="1" x14ac:dyDescent="0.25">
      <c r="A164" s="142"/>
      <c r="B164" s="143"/>
      <c r="C164" s="144"/>
      <c r="D164" s="35" t="s">
        <v>13</v>
      </c>
      <c r="E164" s="60"/>
      <c r="F164" s="60"/>
      <c r="G164" s="60"/>
      <c r="H164" s="60"/>
      <c r="I164" s="60"/>
      <c r="J164" s="60"/>
      <c r="K164" s="60"/>
      <c r="L164" s="60"/>
      <c r="M164" s="2"/>
      <c r="N164" s="2"/>
      <c r="O164" s="2"/>
      <c r="P164" s="2"/>
      <c r="Q164" s="2"/>
      <c r="R164" s="2"/>
      <c r="S164" s="2"/>
      <c r="T164" s="2"/>
    </row>
    <row r="165" spans="1:20" ht="19.5" hidden="1" customHeight="1" x14ac:dyDescent="0.25">
      <c r="A165" s="142"/>
      <c r="B165" s="143"/>
      <c r="C165" s="144"/>
      <c r="D165" s="35" t="s">
        <v>18</v>
      </c>
      <c r="E165" s="60"/>
      <c r="F165" s="60"/>
      <c r="G165" s="60"/>
      <c r="H165" s="60"/>
      <c r="I165" s="60"/>
      <c r="J165" s="60"/>
      <c r="K165" s="60"/>
      <c r="L165" s="60"/>
      <c r="M165" s="2"/>
      <c r="N165" s="2"/>
      <c r="O165" s="2"/>
      <c r="P165" s="2"/>
      <c r="Q165" s="2"/>
      <c r="R165" s="2"/>
      <c r="S165" s="2"/>
      <c r="T165" s="2"/>
    </row>
    <row r="166" spans="1:20" ht="22.5" hidden="1" customHeight="1" x14ac:dyDescent="0.25">
      <c r="A166" s="142"/>
      <c r="B166" s="143"/>
      <c r="C166" s="144"/>
      <c r="D166" s="35" t="s">
        <v>49</v>
      </c>
      <c r="E166" s="60"/>
      <c r="F166" s="60"/>
      <c r="G166" s="60"/>
      <c r="H166" s="60"/>
      <c r="I166" s="60"/>
      <c r="J166" s="60"/>
      <c r="K166" s="60"/>
      <c r="L166" s="60"/>
      <c r="M166" s="2"/>
      <c r="N166" s="2"/>
      <c r="O166" s="2"/>
      <c r="P166" s="2"/>
      <c r="Q166" s="2"/>
      <c r="R166" s="2"/>
      <c r="S166" s="2"/>
      <c r="T166" s="2"/>
    </row>
    <row r="167" spans="1:20" ht="15" customHeight="1" x14ac:dyDescent="0.25">
      <c r="A167" s="157" t="s">
        <v>105</v>
      </c>
      <c r="B167" s="157"/>
      <c r="C167" s="98"/>
      <c r="D167" s="48"/>
      <c r="E167" s="60"/>
      <c r="F167" s="60"/>
      <c r="G167" s="60"/>
      <c r="H167" s="60"/>
      <c r="I167" s="60"/>
      <c r="J167" s="60"/>
      <c r="K167" s="60"/>
      <c r="L167" s="60"/>
      <c r="M167" s="2"/>
      <c r="N167" s="2"/>
      <c r="O167" s="2"/>
      <c r="P167" s="2"/>
      <c r="Q167" s="2"/>
      <c r="R167" s="2"/>
      <c r="S167" s="2"/>
      <c r="T167" s="2"/>
    </row>
    <row r="168" spans="1:20" ht="22.5" customHeight="1" x14ac:dyDescent="0.25">
      <c r="A168" s="168" t="s">
        <v>120</v>
      </c>
      <c r="B168" s="169"/>
      <c r="C168" s="172"/>
      <c r="D168" s="35" t="s">
        <v>4</v>
      </c>
      <c r="E168" s="109">
        <f>E169+E170+E171+E172</f>
        <v>31732.635709999999</v>
      </c>
      <c r="F168" s="109">
        <f>F169+F170+F171+F172</f>
        <v>2266.63571</v>
      </c>
      <c r="G168" s="72" t="s">
        <v>114</v>
      </c>
      <c r="H168" s="84">
        <f t="shared" ref="H168" si="43">H169+H170+H171+H172</f>
        <v>29466</v>
      </c>
      <c r="I168" s="72" t="s">
        <v>114</v>
      </c>
      <c r="J168" s="72" t="s">
        <v>114</v>
      </c>
      <c r="K168" s="72" t="s">
        <v>114</v>
      </c>
      <c r="L168" s="72" t="s">
        <v>114</v>
      </c>
      <c r="M168" s="2"/>
      <c r="N168" s="2"/>
      <c r="O168" s="2"/>
      <c r="P168" s="2"/>
      <c r="Q168" s="2"/>
      <c r="R168" s="2"/>
      <c r="S168" s="2"/>
      <c r="T168" s="2"/>
    </row>
    <row r="169" spans="1:20" ht="22.5" customHeight="1" x14ac:dyDescent="0.25">
      <c r="A169" s="170"/>
      <c r="B169" s="171"/>
      <c r="C169" s="173"/>
      <c r="D169" s="35" t="s">
        <v>12</v>
      </c>
      <c r="E169" s="43">
        <f>F169+G169+H169+I169+J169+K169+L169</f>
        <v>27993</v>
      </c>
      <c r="F169" s="40" t="str">
        <f t="shared" ref="F169:L170" si="44">F17</f>
        <v>0</v>
      </c>
      <c r="G169" s="60" t="str">
        <f t="shared" si="44"/>
        <v>0</v>
      </c>
      <c r="H169" s="43">
        <f t="shared" si="44"/>
        <v>27993</v>
      </c>
      <c r="I169" s="43" t="str">
        <f t="shared" si="44"/>
        <v>0</v>
      </c>
      <c r="J169" s="43" t="str">
        <f t="shared" si="44"/>
        <v>0</v>
      </c>
      <c r="K169" s="43" t="str">
        <f t="shared" si="44"/>
        <v>0</v>
      </c>
      <c r="L169" s="43" t="str">
        <f t="shared" si="44"/>
        <v>0</v>
      </c>
      <c r="M169" s="104"/>
      <c r="N169" s="2"/>
      <c r="O169" s="2"/>
      <c r="P169" s="2"/>
      <c r="Q169" s="2"/>
      <c r="R169" s="2"/>
      <c r="S169" s="2"/>
      <c r="T169" s="2"/>
    </row>
    <row r="170" spans="1:20" ht="22.5" customHeight="1" x14ac:dyDescent="0.25">
      <c r="A170" s="170"/>
      <c r="B170" s="171"/>
      <c r="C170" s="173"/>
      <c r="D170" s="35" t="s">
        <v>13</v>
      </c>
      <c r="E170" s="40">
        <f t="shared" ref="E170" si="45">F170+G170+H170+I170+J170+K170+L170</f>
        <v>3739.63571</v>
      </c>
      <c r="F170" s="40">
        <f t="shared" si="44"/>
        <v>2266.63571</v>
      </c>
      <c r="G170" s="60" t="str">
        <f t="shared" si="44"/>
        <v>0</v>
      </c>
      <c r="H170" s="43">
        <f t="shared" si="44"/>
        <v>1473</v>
      </c>
      <c r="I170" s="43" t="str">
        <f t="shared" si="44"/>
        <v>0</v>
      </c>
      <c r="J170" s="43" t="str">
        <f t="shared" si="44"/>
        <v>0</v>
      </c>
      <c r="K170" s="43" t="str">
        <f t="shared" si="44"/>
        <v>0</v>
      </c>
      <c r="L170" s="43" t="str">
        <f t="shared" si="44"/>
        <v>0</v>
      </c>
      <c r="M170" s="104"/>
      <c r="N170" s="2"/>
      <c r="O170" s="2"/>
      <c r="P170" s="2"/>
      <c r="Q170" s="2"/>
      <c r="R170" s="2"/>
      <c r="S170" s="2"/>
      <c r="T170" s="2"/>
    </row>
    <row r="171" spans="1:20" ht="22.5" customHeight="1" x14ac:dyDescent="0.25">
      <c r="A171" s="170"/>
      <c r="B171" s="171"/>
      <c r="C171" s="173"/>
      <c r="D171" s="35" t="s">
        <v>123</v>
      </c>
      <c r="E171" s="60" t="s">
        <v>114</v>
      </c>
      <c r="F171" s="60" t="s">
        <v>114</v>
      </c>
      <c r="G171" s="60" t="s">
        <v>114</v>
      </c>
      <c r="H171" s="60" t="s">
        <v>114</v>
      </c>
      <c r="I171" s="60" t="s">
        <v>114</v>
      </c>
      <c r="J171" s="60" t="s">
        <v>114</v>
      </c>
      <c r="K171" s="60" t="s">
        <v>114</v>
      </c>
      <c r="L171" s="60" t="s">
        <v>114</v>
      </c>
      <c r="M171" s="2"/>
      <c r="N171" s="2"/>
      <c r="O171" s="2"/>
      <c r="P171" s="2"/>
      <c r="Q171" s="2"/>
      <c r="R171" s="2"/>
      <c r="S171" s="2"/>
      <c r="T171" s="2"/>
    </row>
    <row r="172" spans="1:20" ht="33.75" customHeight="1" x14ac:dyDescent="0.25">
      <c r="A172" s="178"/>
      <c r="B172" s="179"/>
      <c r="C172" s="180"/>
      <c r="D172" s="35" t="s">
        <v>49</v>
      </c>
      <c r="E172" s="60" t="s">
        <v>114</v>
      </c>
      <c r="F172" s="60" t="s">
        <v>114</v>
      </c>
      <c r="G172" s="60" t="s">
        <v>114</v>
      </c>
      <c r="H172" s="60" t="s">
        <v>114</v>
      </c>
      <c r="I172" s="60" t="s">
        <v>114</v>
      </c>
      <c r="J172" s="60" t="s">
        <v>114</v>
      </c>
      <c r="K172" s="60" t="s">
        <v>114</v>
      </c>
      <c r="L172" s="60" t="s">
        <v>114</v>
      </c>
      <c r="M172" s="2"/>
      <c r="N172" s="2"/>
      <c r="O172" s="2"/>
      <c r="P172" s="2"/>
      <c r="Q172" s="2"/>
      <c r="R172" s="2"/>
      <c r="S172" s="2"/>
      <c r="T172" s="2"/>
    </row>
    <row r="173" spans="1:20" ht="33.75" customHeight="1" x14ac:dyDescent="0.25">
      <c r="A173" s="168" t="s">
        <v>106</v>
      </c>
      <c r="B173" s="169"/>
      <c r="C173" s="172"/>
      <c r="D173" s="35" t="s">
        <v>4</v>
      </c>
      <c r="E173" s="101">
        <f t="shared" ref="E173:L173" si="46">E174+E175+E176+E177</f>
        <v>3169535.0983499996</v>
      </c>
      <c r="F173" s="101">
        <f t="shared" si="46"/>
        <v>268132.76351000002</v>
      </c>
      <c r="G173" s="101">
        <f t="shared" si="46"/>
        <v>493029.55542000005</v>
      </c>
      <c r="H173" s="101">
        <f t="shared" si="46"/>
        <v>594597.48542000004</v>
      </c>
      <c r="I173" s="101">
        <f t="shared" si="46"/>
        <v>408988.76900000003</v>
      </c>
      <c r="J173" s="101">
        <f t="shared" si="46"/>
        <v>349661.2</v>
      </c>
      <c r="K173" s="101">
        <f t="shared" si="46"/>
        <v>578600.875</v>
      </c>
      <c r="L173" s="101">
        <f t="shared" si="46"/>
        <v>477118.2</v>
      </c>
      <c r="M173" s="104"/>
      <c r="N173" s="2"/>
      <c r="O173" s="2"/>
      <c r="P173" s="2"/>
      <c r="Q173" s="2"/>
      <c r="R173" s="2"/>
      <c r="S173" s="2"/>
      <c r="T173" s="2"/>
    </row>
    <row r="174" spans="1:20" ht="33.75" customHeight="1" x14ac:dyDescent="0.25">
      <c r="A174" s="170"/>
      <c r="B174" s="171"/>
      <c r="C174" s="173"/>
      <c r="D174" s="35" t="s">
        <v>12</v>
      </c>
      <c r="E174" s="24">
        <f>E151-E190</f>
        <v>245898.32800000004</v>
      </c>
      <c r="F174" s="24">
        <f>F151</f>
        <v>52455.65</v>
      </c>
      <c r="G174" s="24">
        <f>G151-G190</f>
        <v>21807.640000000003</v>
      </c>
      <c r="H174" s="24">
        <f>H151-H190</f>
        <v>103167.38800000001</v>
      </c>
      <c r="I174" s="24">
        <f>I151-I190</f>
        <v>69061.399999999994</v>
      </c>
      <c r="J174" s="60" t="s">
        <v>114</v>
      </c>
      <c r="K174" s="60" t="s">
        <v>114</v>
      </c>
      <c r="L174" s="60" t="s">
        <v>114</v>
      </c>
      <c r="M174" s="104"/>
      <c r="N174" s="2"/>
      <c r="O174" s="2"/>
      <c r="P174" s="2"/>
      <c r="Q174" s="2"/>
      <c r="R174" s="2"/>
      <c r="S174" s="2"/>
      <c r="T174" s="2"/>
    </row>
    <row r="175" spans="1:20" ht="24" customHeight="1" x14ac:dyDescent="0.25">
      <c r="A175" s="170"/>
      <c r="B175" s="171"/>
      <c r="C175" s="173"/>
      <c r="D175" s="35" t="s">
        <v>125</v>
      </c>
      <c r="E175" s="40">
        <f t="shared" ref="E175:E177" si="47">F175+G175+H175+I175+J175+K175+L175</f>
        <v>443204.59422999993</v>
      </c>
      <c r="F175" s="40">
        <f>F152-F170</f>
        <v>122315.22597</v>
      </c>
      <c r="G175" s="60">
        <v>83389.585420000003</v>
      </c>
      <c r="H175" s="40">
        <f>121099.24742-H170</f>
        <v>119626.24742</v>
      </c>
      <c r="I175" s="40">
        <v>117873.53542</v>
      </c>
      <c r="J175" s="60" t="s">
        <v>114</v>
      </c>
      <c r="K175" s="60" t="s">
        <v>114</v>
      </c>
      <c r="L175" s="60" t="s">
        <v>114</v>
      </c>
      <c r="M175" s="2"/>
      <c r="N175" s="2"/>
      <c r="O175" s="2"/>
      <c r="P175" s="2"/>
      <c r="Q175" s="2"/>
      <c r="R175" s="2"/>
      <c r="S175" s="2"/>
      <c r="T175" s="2"/>
    </row>
    <row r="176" spans="1:20" ht="33.75" customHeight="1" x14ac:dyDescent="0.25">
      <c r="A176" s="170"/>
      <c r="B176" s="171"/>
      <c r="C176" s="173"/>
      <c r="D176" s="35" t="s">
        <v>123</v>
      </c>
      <c r="E176" s="40">
        <f t="shared" si="47"/>
        <v>31692.528310000002</v>
      </c>
      <c r="F176" s="40">
        <f>F154</f>
        <v>14671.72831</v>
      </c>
      <c r="G176" s="24">
        <v>17020.8</v>
      </c>
      <c r="H176" s="60" t="s">
        <v>114</v>
      </c>
      <c r="I176" s="60" t="s">
        <v>114</v>
      </c>
      <c r="J176" s="60" t="s">
        <v>114</v>
      </c>
      <c r="K176" s="60" t="s">
        <v>114</v>
      </c>
      <c r="L176" s="60" t="s">
        <v>114</v>
      </c>
      <c r="M176" s="104"/>
      <c r="N176" s="2"/>
      <c r="O176" s="2"/>
      <c r="P176" s="2"/>
      <c r="Q176" s="2"/>
      <c r="R176" s="2"/>
      <c r="S176" s="2"/>
      <c r="T176" s="2"/>
    </row>
    <row r="177" spans="1:20" ht="32.25" customHeight="1" x14ac:dyDescent="0.25">
      <c r="A177" s="170"/>
      <c r="B177" s="171"/>
      <c r="C177" s="173"/>
      <c r="D177" s="35" t="s">
        <v>49</v>
      </c>
      <c r="E177" s="40">
        <f t="shared" si="47"/>
        <v>2448739.64781</v>
      </c>
      <c r="F177" s="40">
        <v>78690.159230000005</v>
      </c>
      <c r="G177" s="24">
        <v>370811.53</v>
      </c>
      <c r="H177" s="24">
        <v>371803.85</v>
      </c>
      <c r="I177" s="40">
        <v>222053.83358000003</v>
      </c>
      <c r="J177" s="24">
        <v>349661.2</v>
      </c>
      <c r="K177" s="24">
        <v>578600.875</v>
      </c>
      <c r="L177" s="24">
        <v>477118.2</v>
      </c>
      <c r="M177" s="2"/>
      <c r="N177" s="2"/>
      <c r="O177" s="2"/>
      <c r="P177" s="2"/>
      <c r="Q177" s="2"/>
      <c r="R177" s="2"/>
      <c r="S177" s="2"/>
      <c r="T177" s="2"/>
    </row>
    <row r="178" spans="1:20" x14ac:dyDescent="0.25">
      <c r="A178" s="157" t="s">
        <v>105</v>
      </c>
      <c r="B178" s="157"/>
      <c r="C178" s="30"/>
      <c r="D178" s="30"/>
      <c r="E178" s="60"/>
      <c r="F178" s="60"/>
      <c r="G178" s="60"/>
      <c r="H178" s="60"/>
      <c r="I178" s="60"/>
      <c r="J178" s="60"/>
      <c r="K178" s="60"/>
      <c r="L178" s="60"/>
      <c r="M178" s="2"/>
      <c r="N178" s="2"/>
      <c r="O178" s="2"/>
      <c r="P178" s="2"/>
      <c r="Q178" s="2"/>
      <c r="R178" s="2"/>
      <c r="S178" s="2"/>
      <c r="T178" s="2"/>
    </row>
    <row r="179" spans="1:20" ht="18" customHeight="1" x14ac:dyDescent="0.25">
      <c r="A179" s="174" t="s">
        <v>107</v>
      </c>
      <c r="B179" s="175"/>
      <c r="C179" s="165" t="s">
        <v>110</v>
      </c>
      <c r="D179" s="35" t="s">
        <v>4</v>
      </c>
      <c r="E179" s="72">
        <f t="shared" ref="E179:L179" si="48">E180+E181+E182+E183</f>
        <v>3325581.5383500005</v>
      </c>
      <c r="F179" s="101">
        <f t="shared" si="48"/>
        <v>263344.60951000004</v>
      </c>
      <c r="G179" s="71">
        <f t="shared" si="48"/>
        <v>567996.34341999993</v>
      </c>
      <c r="H179" s="71">
        <f t="shared" si="48"/>
        <v>666794.38341999997</v>
      </c>
      <c r="I179" s="71">
        <f t="shared" si="48"/>
        <v>422065.92700000003</v>
      </c>
      <c r="J179" s="84">
        <f t="shared" si="48"/>
        <v>349661.2</v>
      </c>
      <c r="K179" s="71">
        <f t="shared" si="48"/>
        <v>578600.875</v>
      </c>
      <c r="L179" s="84">
        <f t="shared" si="48"/>
        <v>477118.2</v>
      </c>
      <c r="M179" s="108"/>
      <c r="N179" s="2"/>
      <c r="O179" s="2"/>
      <c r="P179" s="2"/>
      <c r="Q179" s="2"/>
      <c r="R179" s="2"/>
      <c r="S179" s="2"/>
      <c r="T179" s="2"/>
    </row>
    <row r="180" spans="1:20" ht="18" customHeight="1" x14ac:dyDescent="0.25">
      <c r="A180" s="176"/>
      <c r="B180" s="177"/>
      <c r="C180" s="166"/>
      <c r="D180" s="35" t="s">
        <v>12</v>
      </c>
      <c r="E180" s="38">
        <f>F180+G180+H180+I180+J180+K180+L180</f>
        <v>245898.32800000001</v>
      </c>
      <c r="F180" s="43">
        <f>F151-F190</f>
        <v>51861.9</v>
      </c>
      <c r="G180" s="24">
        <f t="shared" ref="G180:L181" si="49">G151</f>
        <v>21807.640000000003</v>
      </c>
      <c r="H180" s="24">
        <f t="shared" si="49"/>
        <v>103167.38800000001</v>
      </c>
      <c r="I180" s="43">
        <f t="shared" si="49"/>
        <v>69061.399999999994</v>
      </c>
      <c r="J180" s="60" t="str">
        <f t="shared" si="49"/>
        <v>0</v>
      </c>
      <c r="K180" s="60" t="str">
        <f t="shared" si="49"/>
        <v>0</v>
      </c>
      <c r="L180" s="60" t="str">
        <f t="shared" si="49"/>
        <v>0</v>
      </c>
      <c r="M180" s="2"/>
      <c r="N180" s="2"/>
      <c r="O180" s="2"/>
      <c r="P180" s="2"/>
      <c r="Q180" s="2"/>
      <c r="R180" s="2"/>
      <c r="S180" s="2"/>
      <c r="T180" s="2"/>
    </row>
    <row r="181" spans="1:20" ht="18" customHeight="1" x14ac:dyDescent="0.25">
      <c r="A181" s="176"/>
      <c r="B181" s="177"/>
      <c r="C181" s="166"/>
      <c r="D181" s="35" t="s">
        <v>13</v>
      </c>
      <c r="E181" s="40">
        <f t="shared" ref="E181:E183" si="50">F181+G181+H181+I181+J181+K181+L181</f>
        <v>440483.19023000007</v>
      </c>
      <c r="F181" s="40">
        <f>F152-F170-F186-F191</f>
        <v>118120.82197</v>
      </c>
      <c r="G181" s="38">
        <f t="shared" si="49"/>
        <v>83389.585420000003</v>
      </c>
      <c r="H181" s="38">
        <f t="shared" si="49"/>
        <v>121099.24742000001</v>
      </c>
      <c r="I181" s="40">
        <f t="shared" si="49"/>
        <v>117873.53542</v>
      </c>
      <c r="J181" s="60" t="str">
        <f t="shared" si="49"/>
        <v>0</v>
      </c>
      <c r="K181" s="60" t="str">
        <f t="shared" si="49"/>
        <v>0</v>
      </c>
      <c r="L181" s="60" t="str">
        <f t="shared" si="49"/>
        <v>0</v>
      </c>
      <c r="M181" s="2"/>
      <c r="N181" s="2"/>
      <c r="O181" s="2"/>
      <c r="P181" s="2"/>
      <c r="Q181" s="2"/>
      <c r="R181" s="2"/>
      <c r="S181" s="2"/>
      <c r="T181" s="2"/>
    </row>
    <row r="182" spans="1:20" ht="18" customHeight="1" x14ac:dyDescent="0.25">
      <c r="A182" s="176"/>
      <c r="B182" s="177"/>
      <c r="C182" s="166"/>
      <c r="D182" s="35" t="s">
        <v>123</v>
      </c>
      <c r="E182" s="38">
        <f t="shared" si="50"/>
        <v>31692.528310000002</v>
      </c>
      <c r="F182" s="40">
        <f t="shared" ref="F182:L183" si="51">F154</f>
        <v>14671.72831</v>
      </c>
      <c r="G182" s="43">
        <f t="shared" si="51"/>
        <v>17020.8</v>
      </c>
      <c r="H182" s="38" t="str">
        <f t="shared" si="51"/>
        <v>0</v>
      </c>
      <c r="I182" s="40" t="str">
        <f t="shared" si="51"/>
        <v>0</v>
      </c>
      <c r="J182" s="60" t="str">
        <f t="shared" si="51"/>
        <v>0</v>
      </c>
      <c r="K182" s="60" t="str">
        <f t="shared" si="51"/>
        <v>0</v>
      </c>
      <c r="L182" s="60" t="str">
        <f t="shared" si="51"/>
        <v>0</v>
      </c>
      <c r="M182" s="2"/>
      <c r="N182" s="2"/>
      <c r="O182" s="2"/>
      <c r="P182" s="2"/>
      <c r="Q182" s="2"/>
      <c r="R182" s="2"/>
      <c r="S182" s="2"/>
      <c r="T182" s="2"/>
    </row>
    <row r="183" spans="1:20" ht="36" customHeight="1" x14ac:dyDescent="0.25">
      <c r="A183" s="176"/>
      <c r="B183" s="177"/>
      <c r="C183" s="166"/>
      <c r="D183" s="35" t="s">
        <v>49</v>
      </c>
      <c r="E183" s="40">
        <f t="shared" si="50"/>
        <v>2607507.4918100005</v>
      </c>
      <c r="F183" s="40">
        <f t="shared" si="51"/>
        <v>78690.159230000005</v>
      </c>
      <c r="G183" s="24">
        <f t="shared" si="51"/>
        <v>445778.31799999997</v>
      </c>
      <c r="H183" s="24">
        <f t="shared" si="51"/>
        <v>442527.74799999996</v>
      </c>
      <c r="I183" s="40">
        <f t="shared" si="51"/>
        <v>235130.99158000003</v>
      </c>
      <c r="J183" s="43">
        <f t="shared" si="51"/>
        <v>349661.2</v>
      </c>
      <c r="K183" s="38">
        <f t="shared" si="51"/>
        <v>578600.875</v>
      </c>
      <c r="L183" s="43">
        <f t="shared" si="51"/>
        <v>477118.2</v>
      </c>
      <c r="M183" s="2"/>
      <c r="N183" s="2"/>
      <c r="O183" s="2"/>
      <c r="P183" s="2"/>
      <c r="Q183" s="2"/>
      <c r="R183" s="2"/>
      <c r="S183" s="2"/>
      <c r="T183" s="2"/>
    </row>
    <row r="184" spans="1:20" ht="15" customHeight="1" x14ac:dyDescent="0.25">
      <c r="A184" s="110" t="s">
        <v>108</v>
      </c>
      <c r="B184" s="110"/>
      <c r="C184" s="123" t="s">
        <v>111</v>
      </c>
      <c r="D184" s="35" t="s">
        <v>4</v>
      </c>
      <c r="E184" s="62">
        <f>F184</f>
        <v>3300</v>
      </c>
      <c r="F184" s="62">
        <f>F186</f>
        <v>3300</v>
      </c>
      <c r="G184" s="61" t="s">
        <v>114</v>
      </c>
      <c r="H184" s="61" t="s">
        <v>114</v>
      </c>
      <c r="I184" s="61" t="s">
        <v>114</v>
      </c>
      <c r="J184" s="61" t="s">
        <v>114</v>
      </c>
      <c r="K184" s="61" t="s">
        <v>114</v>
      </c>
      <c r="L184" s="61" t="s">
        <v>114</v>
      </c>
      <c r="M184" s="108"/>
      <c r="N184" s="2"/>
      <c r="O184" s="2"/>
      <c r="P184" s="2"/>
      <c r="Q184" s="2"/>
      <c r="R184" s="2"/>
      <c r="S184" s="2"/>
      <c r="T184" s="2"/>
    </row>
    <row r="185" spans="1:20" ht="15" customHeight="1" x14ac:dyDescent="0.25">
      <c r="A185" s="110"/>
      <c r="B185" s="110"/>
      <c r="C185" s="123"/>
      <c r="D185" s="35" t="s">
        <v>12</v>
      </c>
      <c r="E185" s="61" t="s">
        <v>114</v>
      </c>
      <c r="F185" s="61" t="s">
        <v>114</v>
      </c>
      <c r="G185" s="61" t="s">
        <v>114</v>
      </c>
      <c r="H185" s="61" t="s">
        <v>114</v>
      </c>
      <c r="I185" s="61" t="s">
        <v>114</v>
      </c>
      <c r="J185" s="61" t="s">
        <v>114</v>
      </c>
      <c r="K185" s="61" t="s">
        <v>114</v>
      </c>
      <c r="L185" s="61" t="s">
        <v>114</v>
      </c>
      <c r="M185" s="2"/>
      <c r="N185" s="2"/>
      <c r="O185" s="2"/>
      <c r="P185" s="2"/>
      <c r="Q185" s="2"/>
      <c r="R185" s="2"/>
      <c r="S185" s="2"/>
      <c r="T185" s="2"/>
    </row>
    <row r="186" spans="1:20" ht="15" customHeight="1" x14ac:dyDescent="0.25">
      <c r="A186" s="110"/>
      <c r="B186" s="110"/>
      <c r="C186" s="123"/>
      <c r="D186" s="35" t="s">
        <v>13</v>
      </c>
      <c r="E186" s="24">
        <f t="shared" ref="E186" si="52">F186</f>
        <v>3300</v>
      </c>
      <c r="F186" s="24">
        <f>F40</f>
        <v>3300</v>
      </c>
      <c r="G186" s="61" t="s">
        <v>114</v>
      </c>
      <c r="H186" s="61" t="s">
        <v>114</v>
      </c>
      <c r="I186" s="61" t="s">
        <v>114</v>
      </c>
      <c r="J186" s="61" t="s">
        <v>114</v>
      </c>
      <c r="K186" s="61" t="s">
        <v>114</v>
      </c>
      <c r="L186" s="61" t="s">
        <v>114</v>
      </c>
      <c r="M186" s="2"/>
      <c r="N186" s="2"/>
      <c r="O186" s="2"/>
      <c r="P186" s="2"/>
      <c r="Q186" s="2"/>
      <c r="R186" s="2"/>
      <c r="S186" s="2"/>
      <c r="T186" s="2"/>
    </row>
    <row r="187" spans="1:20" ht="15" customHeight="1" x14ac:dyDescent="0.25">
      <c r="A187" s="110"/>
      <c r="B187" s="110"/>
      <c r="C187" s="123"/>
      <c r="D187" s="35" t="s">
        <v>123</v>
      </c>
      <c r="E187" s="61" t="s">
        <v>114</v>
      </c>
      <c r="F187" s="61" t="s">
        <v>114</v>
      </c>
      <c r="G187" s="61" t="s">
        <v>114</v>
      </c>
      <c r="H187" s="61" t="s">
        <v>114</v>
      </c>
      <c r="I187" s="61" t="s">
        <v>114</v>
      </c>
      <c r="J187" s="61" t="s">
        <v>114</v>
      </c>
      <c r="K187" s="61" t="s">
        <v>114</v>
      </c>
      <c r="L187" s="61" t="s">
        <v>114</v>
      </c>
      <c r="M187" s="108"/>
      <c r="N187" s="2"/>
      <c r="O187" s="2"/>
      <c r="P187" s="2"/>
      <c r="Q187" s="2"/>
      <c r="R187" s="2"/>
      <c r="S187" s="2"/>
      <c r="T187" s="2"/>
    </row>
    <row r="188" spans="1:20" ht="28.5" x14ac:dyDescent="0.25">
      <c r="A188" s="110"/>
      <c r="B188" s="110"/>
      <c r="C188" s="123"/>
      <c r="D188" s="35" t="s">
        <v>49</v>
      </c>
      <c r="E188" s="61" t="s">
        <v>114</v>
      </c>
      <c r="F188" s="61" t="s">
        <v>114</v>
      </c>
      <c r="G188" s="61" t="s">
        <v>114</v>
      </c>
      <c r="H188" s="61" t="s">
        <v>114</v>
      </c>
      <c r="I188" s="61" t="s">
        <v>114</v>
      </c>
      <c r="J188" s="61" t="s">
        <v>114</v>
      </c>
      <c r="K188" s="61" t="s">
        <v>114</v>
      </c>
      <c r="L188" s="61" t="s">
        <v>114</v>
      </c>
      <c r="M188" s="108"/>
      <c r="N188" s="2"/>
      <c r="O188" s="2"/>
      <c r="P188" s="2"/>
      <c r="Q188" s="2"/>
      <c r="R188" s="2"/>
      <c r="S188" s="2"/>
      <c r="T188" s="2"/>
    </row>
    <row r="189" spans="1:20" ht="15" customHeight="1" x14ac:dyDescent="0.25">
      <c r="A189" s="110" t="s">
        <v>109</v>
      </c>
      <c r="B189" s="110"/>
      <c r="C189" s="111" t="s">
        <v>122</v>
      </c>
      <c r="D189" s="35" t="s">
        <v>4</v>
      </c>
      <c r="E189" s="71">
        <f>F189</f>
        <v>1488.154</v>
      </c>
      <c r="F189" s="71">
        <f>F190+F192</f>
        <v>1488.154</v>
      </c>
      <c r="G189" s="61" t="s">
        <v>114</v>
      </c>
      <c r="H189" s="61" t="s">
        <v>114</v>
      </c>
      <c r="I189" s="61" t="s">
        <v>114</v>
      </c>
      <c r="J189" s="61" t="s">
        <v>114</v>
      </c>
      <c r="K189" s="61" t="s">
        <v>114</v>
      </c>
      <c r="L189" s="61" t="s">
        <v>114</v>
      </c>
      <c r="M189" s="2"/>
      <c r="N189" s="2"/>
      <c r="O189" s="2"/>
      <c r="P189" s="2"/>
      <c r="Q189" s="2"/>
      <c r="R189" s="2"/>
      <c r="S189" s="2"/>
      <c r="T189" s="2"/>
    </row>
    <row r="190" spans="1:20" ht="19.5" customHeight="1" x14ac:dyDescent="0.25">
      <c r="A190" s="110"/>
      <c r="B190" s="110"/>
      <c r="C190" s="111"/>
      <c r="D190" s="35" t="s">
        <v>12</v>
      </c>
      <c r="E190" s="24">
        <f t="shared" ref="E190:E191" si="53">F190</f>
        <v>593.75</v>
      </c>
      <c r="F190" s="24">
        <f>F127</f>
        <v>593.75</v>
      </c>
      <c r="G190" s="61" t="s">
        <v>114</v>
      </c>
      <c r="H190" s="61" t="s">
        <v>114</v>
      </c>
      <c r="I190" s="61" t="s">
        <v>114</v>
      </c>
      <c r="J190" s="61" t="s">
        <v>114</v>
      </c>
      <c r="K190" s="61" t="s">
        <v>114</v>
      </c>
      <c r="L190" s="61" t="s">
        <v>114</v>
      </c>
      <c r="M190" s="2"/>
      <c r="N190" s="2"/>
      <c r="O190" s="2"/>
      <c r="P190" s="2"/>
      <c r="Q190" s="2"/>
      <c r="R190" s="2"/>
      <c r="S190" s="2"/>
      <c r="T190" s="2"/>
    </row>
    <row r="191" spans="1:20" ht="19.5" customHeight="1" x14ac:dyDescent="0.25">
      <c r="A191" s="110"/>
      <c r="B191" s="110"/>
      <c r="C191" s="111"/>
      <c r="D191" s="35" t="s">
        <v>125</v>
      </c>
      <c r="E191" s="38">
        <f t="shared" si="53"/>
        <v>894.404</v>
      </c>
      <c r="F191" s="38">
        <f>F192</f>
        <v>894.404</v>
      </c>
      <c r="G191" s="61" t="s">
        <v>114</v>
      </c>
      <c r="H191" s="61" t="s">
        <v>114</v>
      </c>
      <c r="I191" s="61" t="s">
        <v>114</v>
      </c>
      <c r="J191" s="61" t="s">
        <v>114</v>
      </c>
      <c r="K191" s="61" t="s">
        <v>114</v>
      </c>
      <c r="L191" s="61" t="s">
        <v>114</v>
      </c>
      <c r="M191" s="2"/>
      <c r="N191" s="2"/>
      <c r="O191" s="2"/>
      <c r="P191" s="2"/>
      <c r="Q191" s="2"/>
      <c r="R191" s="2"/>
      <c r="S191" s="2"/>
      <c r="T191" s="2"/>
    </row>
    <row r="192" spans="1:20" ht="28.5" customHeight="1" x14ac:dyDescent="0.25">
      <c r="A192" s="110"/>
      <c r="B192" s="110"/>
      <c r="C192" s="111"/>
      <c r="D192" s="35" t="s">
        <v>124</v>
      </c>
      <c r="E192" s="38">
        <f>F192</f>
        <v>894.404</v>
      </c>
      <c r="F192" s="38">
        <f>F153</f>
        <v>894.404</v>
      </c>
      <c r="G192" s="61"/>
      <c r="H192" s="61"/>
      <c r="I192" s="61"/>
      <c r="J192" s="61"/>
      <c r="K192" s="61"/>
      <c r="L192" s="61"/>
      <c r="M192" s="2"/>
      <c r="N192" s="2"/>
      <c r="O192" s="2"/>
      <c r="P192" s="2"/>
      <c r="Q192" s="2"/>
      <c r="R192" s="2"/>
      <c r="S192" s="2"/>
      <c r="T192" s="2"/>
    </row>
    <row r="193" spans="1:20" x14ac:dyDescent="0.25">
      <c r="A193" s="110"/>
      <c r="B193" s="110"/>
      <c r="C193" s="111"/>
      <c r="D193" s="35" t="s">
        <v>123</v>
      </c>
      <c r="E193" s="61" t="s">
        <v>114</v>
      </c>
      <c r="F193" s="61" t="s">
        <v>114</v>
      </c>
      <c r="G193" s="61" t="s">
        <v>114</v>
      </c>
      <c r="H193" s="61" t="s">
        <v>114</v>
      </c>
      <c r="I193" s="61" t="s">
        <v>114</v>
      </c>
      <c r="J193" s="61" t="s">
        <v>114</v>
      </c>
      <c r="K193" s="61" t="s">
        <v>114</v>
      </c>
      <c r="L193" s="61" t="s">
        <v>114</v>
      </c>
      <c r="M193" s="2"/>
      <c r="N193" s="2"/>
      <c r="O193" s="2"/>
      <c r="P193" s="2"/>
      <c r="Q193" s="2"/>
      <c r="R193" s="2"/>
      <c r="S193" s="2"/>
      <c r="T193" s="2"/>
    </row>
    <row r="194" spans="1:20" ht="28.5" x14ac:dyDescent="0.25">
      <c r="A194" s="110"/>
      <c r="B194" s="110"/>
      <c r="C194" s="111"/>
      <c r="D194" s="35" t="s">
        <v>49</v>
      </c>
      <c r="E194" s="61" t="s">
        <v>114</v>
      </c>
      <c r="F194" s="61" t="s">
        <v>114</v>
      </c>
      <c r="G194" s="61" t="s">
        <v>114</v>
      </c>
      <c r="H194" s="61" t="s">
        <v>114</v>
      </c>
      <c r="I194" s="61" t="s">
        <v>114</v>
      </c>
      <c r="J194" s="61" t="s">
        <v>114</v>
      </c>
      <c r="K194" s="61" t="s">
        <v>114</v>
      </c>
      <c r="L194" s="61" t="s">
        <v>114</v>
      </c>
      <c r="M194" s="2"/>
      <c r="N194" s="2"/>
      <c r="O194" s="2"/>
      <c r="P194" s="2"/>
      <c r="Q194" s="2"/>
      <c r="R194" s="2"/>
      <c r="S194" s="2"/>
      <c r="T194" s="2"/>
    </row>
    <row r="195" spans="1:20" x14ac:dyDescent="0.25">
      <c r="A195" s="56"/>
      <c r="B195" s="57"/>
      <c r="C195" s="27"/>
      <c r="D195" s="57"/>
      <c r="E195" s="1"/>
      <c r="F195" s="13"/>
      <c r="G195" s="13"/>
      <c r="H195" s="13"/>
      <c r="I195" s="13"/>
      <c r="J195" s="13"/>
      <c r="K195" s="13"/>
      <c r="L195" s="13"/>
      <c r="M195" s="2"/>
      <c r="N195" s="2"/>
      <c r="O195" s="2"/>
      <c r="P195" s="2"/>
      <c r="Q195" s="2"/>
      <c r="R195" s="2"/>
      <c r="S195" s="2"/>
      <c r="T195" s="2"/>
    </row>
    <row r="196" spans="1:20" x14ac:dyDescent="0.25">
      <c r="A196" s="56"/>
      <c r="B196" s="57"/>
      <c r="C196" s="27"/>
      <c r="D196" s="57"/>
      <c r="E196" s="1"/>
      <c r="F196" s="13"/>
      <c r="G196" s="13"/>
      <c r="H196" s="13"/>
      <c r="I196" s="13"/>
      <c r="J196" s="13"/>
      <c r="K196" s="13"/>
      <c r="L196" s="13"/>
      <c r="M196" s="2"/>
      <c r="N196" s="2"/>
      <c r="O196" s="2"/>
      <c r="P196" s="2"/>
      <c r="Q196" s="2"/>
      <c r="R196" s="2"/>
      <c r="S196" s="2"/>
      <c r="T196" s="2"/>
    </row>
    <row r="197" spans="1:20" x14ac:dyDescent="0.25">
      <c r="A197" s="56"/>
      <c r="B197" s="57"/>
      <c r="C197" s="27"/>
      <c r="D197" s="57"/>
      <c r="E197" s="13"/>
      <c r="F197" s="13"/>
      <c r="G197" s="13"/>
      <c r="H197" s="13"/>
      <c r="I197" s="13"/>
      <c r="J197" s="13"/>
      <c r="K197" s="13"/>
      <c r="L197" s="13"/>
      <c r="M197" s="2"/>
      <c r="N197" s="2"/>
      <c r="O197" s="2"/>
      <c r="P197" s="2"/>
      <c r="Q197" s="2"/>
      <c r="R197" s="2"/>
      <c r="S197" s="2"/>
      <c r="T197" s="2"/>
    </row>
    <row r="198" spans="1:20" x14ac:dyDescent="0.25">
      <c r="A198" s="56"/>
      <c r="B198" s="57"/>
      <c r="C198" s="27"/>
      <c r="D198" s="57"/>
      <c r="E198" s="13"/>
      <c r="F198" s="13"/>
      <c r="G198" s="13"/>
      <c r="H198" s="13"/>
      <c r="I198" s="13"/>
      <c r="J198" s="13"/>
      <c r="K198" s="13"/>
      <c r="L198" s="13"/>
      <c r="M198" s="2"/>
      <c r="N198" s="2"/>
      <c r="O198" s="2"/>
      <c r="P198" s="2"/>
      <c r="Q198" s="2"/>
      <c r="R198" s="2"/>
      <c r="S198" s="2"/>
      <c r="T198" s="2"/>
    </row>
    <row r="199" spans="1:20" x14ac:dyDescent="0.25">
      <c r="A199" s="56"/>
      <c r="B199" s="57"/>
      <c r="C199" s="27"/>
      <c r="D199" s="57"/>
      <c r="E199" s="1"/>
      <c r="F199" s="13"/>
      <c r="G199" s="13"/>
      <c r="H199" s="13"/>
      <c r="I199" s="13"/>
      <c r="J199" s="13"/>
      <c r="K199" s="13"/>
      <c r="L199" s="13"/>
      <c r="M199" s="2"/>
      <c r="N199" s="2"/>
      <c r="O199" s="2"/>
      <c r="P199" s="2"/>
      <c r="Q199" s="2"/>
      <c r="R199" s="2"/>
      <c r="S199" s="2"/>
      <c r="T199" s="2"/>
    </row>
    <row r="200" spans="1:20" x14ac:dyDescent="0.25">
      <c r="A200" s="56"/>
      <c r="B200" s="57"/>
      <c r="C200" s="27"/>
      <c r="D200" s="57"/>
      <c r="E200" s="1"/>
      <c r="F200" s="13"/>
      <c r="G200" s="13"/>
      <c r="H200" s="13"/>
      <c r="I200" s="13"/>
      <c r="J200" s="13"/>
      <c r="K200" s="13"/>
      <c r="L200" s="13"/>
      <c r="M200" s="2"/>
      <c r="N200" s="2"/>
      <c r="O200" s="2"/>
      <c r="P200" s="2"/>
      <c r="Q200" s="2"/>
      <c r="R200" s="2"/>
      <c r="S200" s="2"/>
      <c r="T200" s="2"/>
    </row>
    <row r="201" spans="1:20" x14ac:dyDescent="0.25">
      <c r="A201" s="56"/>
      <c r="B201" s="57"/>
      <c r="C201" s="27"/>
      <c r="D201" s="57"/>
      <c r="E201" s="1"/>
      <c r="F201" s="13"/>
      <c r="G201" s="13"/>
      <c r="H201" s="13"/>
      <c r="I201" s="13"/>
      <c r="J201" s="13"/>
      <c r="K201" s="13"/>
      <c r="L201" s="13"/>
      <c r="M201" s="2"/>
      <c r="N201" s="2"/>
      <c r="O201" s="2"/>
      <c r="P201" s="2"/>
      <c r="Q201" s="2"/>
      <c r="R201" s="2"/>
      <c r="S201" s="2"/>
      <c r="T201" s="2"/>
    </row>
    <row r="202" spans="1:20" x14ac:dyDescent="0.25">
      <c r="A202" s="56"/>
      <c r="B202" s="57"/>
      <c r="C202" s="27"/>
      <c r="D202" s="57"/>
      <c r="E202" s="1"/>
      <c r="F202" s="13"/>
      <c r="G202" s="13"/>
      <c r="H202" s="13"/>
      <c r="I202" s="13"/>
      <c r="J202" s="13"/>
      <c r="K202" s="13"/>
      <c r="L202" s="13"/>
      <c r="M202" s="2"/>
      <c r="N202" s="2"/>
      <c r="O202" s="2"/>
      <c r="P202" s="2"/>
      <c r="Q202" s="2"/>
      <c r="R202" s="2"/>
      <c r="S202" s="2"/>
      <c r="T202" s="2"/>
    </row>
    <row r="203" spans="1:20" x14ac:dyDescent="0.25">
      <c r="A203" s="26"/>
      <c r="B203" s="23"/>
      <c r="C203" s="27"/>
      <c r="D203" s="57"/>
      <c r="E203" s="1"/>
      <c r="F203" s="13"/>
      <c r="G203" s="13"/>
      <c r="H203" s="13"/>
      <c r="I203" s="13"/>
      <c r="J203" s="13"/>
      <c r="K203" s="13"/>
      <c r="L203" s="13"/>
      <c r="M203" s="2"/>
      <c r="N203" s="2"/>
      <c r="O203" s="2"/>
      <c r="P203" s="2"/>
      <c r="Q203" s="2"/>
      <c r="R203" s="2"/>
      <c r="S203" s="2"/>
      <c r="T203" s="2"/>
    </row>
    <row r="204" spans="1:20" x14ac:dyDescent="0.25">
      <c r="A204" s="26"/>
      <c r="B204" s="23"/>
      <c r="C204" s="27"/>
      <c r="D204" s="23"/>
      <c r="E204" s="1"/>
      <c r="F204" s="13"/>
      <c r="G204" s="13"/>
      <c r="H204" s="13"/>
      <c r="I204" s="13"/>
      <c r="J204" s="13"/>
      <c r="K204" s="13"/>
      <c r="L204" s="13"/>
      <c r="M204" s="2"/>
      <c r="N204" s="2"/>
      <c r="O204" s="2"/>
      <c r="P204" s="2"/>
      <c r="Q204" s="2"/>
      <c r="R204" s="2"/>
      <c r="S204" s="2"/>
      <c r="T204" s="2"/>
    </row>
    <row r="205" spans="1:20" x14ac:dyDescent="0.25">
      <c r="A205" s="26"/>
      <c r="B205" s="23"/>
      <c r="C205" s="27"/>
      <c r="D205" s="23"/>
      <c r="E205" s="1"/>
      <c r="F205" s="13"/>
      <c r="G205" s="13"/>
      <c r="H205" s="13"/>
      <c r="I205" s="13"/>
      <c r="J205" s="13"/>
      <c r="K205" s="13"/>
      <c r="L205" s="13"/>
      <c r="M205" s="2"/>
      <c r="N205" s="2"/>
      <c r="O205" s="2"/>
      <c r="P205" s="2"/>
      <c r="Q205" s="2"/>
      <c r="R205" s="2"/>
      <c r="S205" s="2"/>
      <c r="T205" s="2"/>
    </row>
    <row r="206" spans="1:20" x14ac:dyDescent="0.25">
      <c r="A206" s="26"/>
      <c r="B206" s="23"/>
      <c r="C206" s="27"/>
      <c r="D206" s="23"/>
      <c r="E206" s="1"/>
      <c r="F206" s="13"/>
      <c r="G206" s="13"/>
      <c r="H206" s="13"/>
      <c r="I206" s="13"/>
      <c r="J206" s="13"/>
      <c r="K206" s="13"/>
      <c r="L206" s="13"/>
      <c r="M206" s="2"/>
      <c r="N206" s="2"/>
      <c r="O206" s="2"/>
      <c r="P206" s="2"/>
      <c r="Q206" s="2"/>
      <c r="R206" s="2"/>
      <c r="S206" s="2"/>
      <c r="T206" s="2"/>
    </row>
    <row r="207" spans="1:20" x14ac:dyDescent="0.25">
      <c r="A207" s="26"/>
      <c r="B207" s="23"/>
      <c r="C207" s="27"/>
      <c r="D207" s="23"/>
      <c r="E207" s="1"/>
      <c r="F207" s="13"/>
      <c r="G207" s="13"/>
      <c r="H207" s="13"/>
      <c r="I207" s="13"/>
      <c r="J207" s="13"/>
      <c r="K207" s="13"/>
      <c r="L207" s="13"/>
      <c r="M207" s="2"/>
      <c r="N207" s="2"/>
      <c r="O207" s="2"/>
      <c r="P207" s="2"/>
      <c r="Q207" s="2"/>
      <c r="R207" s="2"/>
      <c r="S207" s="2"/>
      <c r="T207" s="2"/>
    </row>
    <row r="208" spans="1:20" x14ac:dyDescent="0.25">
      <c r="C208" s="27"/>
      <c r="D208" s="23"/>
      <c r="E208" s="1"/>
      <c r="F208" s="13"/>
      <c r="G208" s="13"/>
      <c r="H208" s="13"/>
      <c r="I208" s="13"/>
      <c r="J208" s="13"/>
      <c r="K208" s="13"/>
      <c r="L208" s="13"/>
      <c r="M208" s="2"/>
      <c r="N208" s="2"/>
      <c r="O208" s="2"/>
      <c r="P208" s="2"/>
      <c r="Q208" s="2"/>
      <c r="R208" s="2"/>
      <c r="S208" s="2"/>
      <c r="T208" s="2"/>
    </row>
    <row r="211" spans="5:20" x14ac:dyDescent="0.25">
      <c r="E211" s="7"/>
      <c r="M211" s="2"/>
      <c r="N211" s="2"/>
      <c r="O211" s="2"/>
      <c r="P211" s="2"/>
      <c r="Q211" s="2"/>
      <c r="R211" s="2"/>
      <c r="S211" s="2"/>
      <c r="T211" s="2"/>
    </row>
  </sheetData>
  <mergeCells count="118">
    <mergeCell ref="D136:D139"/>
    <mergeCell ref="A150:C166"/>
    <mergeCell ref="A173:B177"/>
    <mergeCell ref="C173:C177"/>
    <mergeCell ref="A179:B183"/>
    <mergeCell ref="C179:C183"/>
    <mergeCell ref="A167:B167"/>
    <mergeCell ref="A168:B172"/>
    <mergeCell ref="C168:C172"/>
    <mergeCell ref="A145:L145"/>
    <mergeCell ref="A140:C143"/>
    <mergeCell ref="A82:A84"/>
    <mergeCell ref="A85:A88"/>
    <mergeCell ref="A133:A135"/>
    <mergeCell ref="A126:A129"/>
    <mergeCell ref="B126:B129"/>
    <mergeCell ref="C99:C102"/>
    <mergeCell ref="A99:A102"/>
    <mergeCell ref="C126:C129"/>
    <mergeCell ref="A136:A139"/>
    <mergeCell ref="B136:B139"/>
    <mergeCell ref="C136:C139"/>
    <mergeCell ref="D10:D12"/>
    <mergeCell ref="E10:L10"/>
    <mergeCell ref="F11:L11"/>
    <mergeCell ref="B36:B38"/>
    <mergeCell ref="A8:L8"/>
    <mergeCell ref="A184:B188"/>
    <mergeCell ref="C184:C188"/>
    <mergeCell ref="A77:L77"/>
    <mergeCell ref="C57:C60"/>
    <mergeCell ref="D133:D135"/>
    <mergeCell ref="C36:C38"/>
    <mergeCell ref="A36:A38"/>
    <mergeCell ref="A39:A41"/>
    <mergeCell ref="A68:C74"/>
    <mergeCell ref="A61:A65"/>
    <mergeCell ref="B61:B65"/>
    <mergeCell ref="C61:C64"/>
    <mergeCell ref="B95:B98"/>
    <mergeCell ref="C95:C98"/>
    <mergeCell ref="A95:A98"/>
    <mergeCell ref="A93:A94"/>
    <mergeCell ref="B93:B94"/>
    <mergeCell ref="A178:B178"/>
    <mergeCell ref="A111:A113"/>
    <mergeCell ref="B1:C1"/>
    <mergeCell ref="A53:A56"/>
    <mergeCell ref="B53:B56"/>
    <mergeCell ref="C53:C56"/>
    <mergeCell ref="A52:L52"/>
    <mergeCell ref="B21:B25"/>
    <mergeCell ref="A21:A25"/>
    <mergeCell ref="C21:C25"/>
    <mergeCell ref="C16:C20"/>
    <mergeCell ref="B16:B20"/>
    <mergeCell ref="J9:L9"/>
    <mergeCell ref="A46:C50"/>
    <mergeCell ref="A51:L51"/>
    <mergeCell ref="A29:A32"/>
    <mergeCell ref="B29:B32"/>
    <mergeCell ref="C29:C32"/>
    <mergeCell ref="E11:E12"/>
    <mergeCell ref="A10:A12"/>
    <mergeCell ref="A16:A20"/>
    <mergeCell ref="A26:A28"/>
    <mergeCell ref="B26:B28"/>
    <mergeCell ref="C26:C28"/>
    <mergeCell ref="B10:B12"/>
    <mergeCell ref="C10:C12"/>
    <mergeCell ref="O78:O81"/>
    <mergeCell ref="A78:A81"/>
    <mergeCell ref="B78:B81"/>
    <mergeCell ref="A89:A92"/>
    <mergeCell ref="B89:B92"/>
    <mergeCell ref="C78:C92"/>
    <mergeCell ref="B85:B88"/>
    <mergeCell ref="B133:B135"/>
    <mergeCell ref="C133:C135"/>
    <mergeCell ref="B130:B132"/>
    <mergeCell ref="C130:C132"/>
    <mergeCell ref="A114:A117"/>
    <mergeCell ref="B114:B117"/>
    <mergeCell ref="C114:C117"/>
    <mergeCell ref="A118:A121"/>
    <mergeCell ref="B118:B121"/>
    <mergeCell ref="A103:A106"/>
    <mergeCell ref="B103:B106"/>
    <mergeCell ref="A107:A110"/>
    <mergeCell ref="B107:B110"/>
    <mergeCell ref="C118:C121"/>
    <mergeCell ref="B122:B125"/>
    <mergeCell ref="C103:C113"/>
    <mergeCell ref="B99:B102"/>
    <mergeCell ref="A189:B194"/>
    <mergeCell ref="C189:C194"/>
    <mergeCell ref="A146:L146"/>
    <mergeCell ref="A149:C149"/>
    <mergeCell ref="A130:A132"/>
    <mergeCell ref="A33:A35"/>
    <mergeCell ref="B33:B35"/>
    <mergeCell ref="C33:C35"/>
    <mergeCell ref="A57:A60"/>
    <mergeCell ref="B57:B60"/>
    <mergeCell ref="A42:A45"/>
    <mergeCell ref="B42:B45"/>
    <mergeCell ref="A66:A67"/>
    <mergeCell ref="B66:B67"/>
    <mergeCell ref="C66:C67"/>
    <mergeCell ref="C42:C45"/>
    <mergeCell ref="B39:B41"/>
    <mergeCell ref="C39:C41"/>
    <mergeCell ref="A122:A125"/>
    <mergeCell ref="C122:C125"/>
    <mergeCell ref="C93:C94"/>
    <mergeCell ref="A76:L76"/>
    <mergeCell ref="B111:B113"/>
    <mergeCell ref="B82:B84"/>
  </mergeCells>
  <pageMargins left="0.70866141732283472" right="0.15748031496062992" top="0.74803149606299213" bottom="0.74803149606299213" header="0.31496062992125984" footer="0.31496062992125984"/>
  <pageSetup paperSize="9" scale="56" fitToHeight="6" orientation="landscape" r:id="rId1"/>
  <rowBreaks count="5" manualBreakCount="5">
    <brk id="67" max="11" man="1"/>
    <brk id="94" max="11" man="1"/>
    <brk id="129" max="11" man="1"/>
    <brk id="135" max="11" man="1"/>
    <brk id="17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</vt:lpstr>
      <vt:lpstr>Мероприятия!Область_печати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OstapenkoEV</dc:creator>
  <cp:lastModifiedBy>Лукашева Лариса Александровна</cp:lastModifiedBy>
  <cp:lastPrinted>2014-12-04T03:15:52Z</cp:lastPrinted>
  <dcterms:created xsi:type="dcterms:W3CDTF">2013-07-02T09:58:10Z</dcterms:created>
  <dcterms:modified xsi:type="dcterms:W3CDTF">2014-12-08T04:14:53Z</dcterms:modified>
</cp:coreProperties>
</file>