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8" windowWidth="14808" windowHeight="7368"/>
  </bookViews>
  <sheets>
    <sheet name="таблица 2" sheetId="7" r:id="rId1"/>
  </sheets>
  <definedNames>
    <definedName name="_xlnm.Print_Titles" localSheetId="0">'таблица 2'!$3:$7</definedName>
  </definedNames>
  <calcPr calcId="144525" refMode="R1C1"/>
</workbook>
</file>

<file path=xl/calcChain.xml><?xml version="1.0" encoding="utf-8"?>
<calcChain xmlns="http://schemas.openxmlformats.org/spreadsheetml/2006/main">
  <c r="F53" i="7" l="1"/>
  <c r="F11" i="7"/>
  <c r="F18" i="7"/>
  <c r="F32" i="7" l="1"/>
  <c r="K121" i="7" l="1"/>
  <c r="J121" i="7"/>
  <c r="J115" i="7" s="1"/>
  <c r="I121" i="7"/>
  <c r="H121" i="7"/>
  <c r="G121" i="7"/>
  <c r="F121" i="7"/>
  <c r="E120" i="7"/>
  <c r="K119" i="7"/>
  <c r="J119" i="7"/>
  <c r="I119" i="7"/>
  <c r="H119" i="7"/>
  <c r="G119" i="7"/>
  <c r="F119" i="7"/>
  <c r="K118" i="7"/>
  <c r="J118" i="7"/>
  <c r="I118" i="7"/>
  <c r="H118" i="7"/>
  <c r="G118" i="7"/>
  <c r="F118" i="7"/>
  <c r="K117" i="7"/>
  <c r="J117" i="7"/>
  <c r="I117" i="7"/>
  <c r="H117" i="7"/>
  <c r="G117" i="7"/>
  <c r="F117" i="7"/>
  <c r="K116" i="7"/>
  <c r="J116" i="7"/>
  <c r="I116" i="7"/>
  <c r="H116" i="7"/>
  <c r="G116" i="7"/>
  <c r="F116" i="7"/>
  <c r="K115" i="7"/>
  <c r="I115" i="7"/>
  <c r="H115" i="7"/>
  <c r="G115" i="7"/>
  <c r="L114" i="7"/>
  <c r="K114" i="7"/>
  <c r="K108" i="7" s="1"/>
  <c r="J114" i="7"/>
  <c r="I114" i="7"/>
  <c r="H114" i="7"/>
  <c r="G114" i="7"/>
  <c r="E114" i="7" s="1"/>
  <c r="F114" i="7"/>
  <c r="E113" i="7"/>
  <c r="K112" i="7"/>
  <c r="J112" i="7"/>
  <c r="I112" i="7"/>
  <c r="H112" i="7"/>
  <c r="G112" i="7"/>
  <c r="F112" i="7"/>
  <c r="K111" i="7"/>
  <c r="J111" i="7"/>
  <c r="I111" i="7"/>
  <c r="H111" i="7"/>
  <c r="G111" i="7"/>
  <c r="F111" i="7"/>
  <c r="K110" i="7"/>
  <c r="J110" i="7"/>
  <c r="I110" i="7"/>
  <c r="H110" i="7"/>
  <c r="G110" i="7"/>
  <c r="F110" i="7"/>
  <c r="K109" i="7"/>
  <c r="J109" i="7"/>
  <c r="I109" i="7"/>
  <c r="H109" i="7"/>
  <c r="G109" i="7"/>
  <c r="F109" i="7"/>
  <c r="J108" i="7"/>
  <c r="I108" i="7"/>
  <c r="H108" i="7"/>
  <c r="F108" i="7"/>
  <c r="L107" i="7"/>
  <c r="K107" i="7"/>
  <c r="J107" i="7"/>
  <c r="I107" i="7"/>
  <c r="H107" i="7"/>
  <c r="E107" i="7" s="1"/>
  <c r="G107" i="7"/>
  <c r="F107" i="7"/>
  <c r="E106" i="7"/>
  <c r="K105" i="7"/>
  <c r="J105" i="7"/>
  <c r="I105" i="7"/>
  <c r="H105" i="7"/>
  <c r="G105" i="7"/>
  <c r="F105" i="7"/>
  <c r="K104" i="7"/>
  <c r="J104" i="7"/>
  <c r="I104" i="7"/>
  <c r="H104" i="7"/>
  <c r="G104" i="7"/>
  <c r="F104" i="7"/>
  <c r="F101" i="7" s="1"/>
  <c r="K103" i="7"/>
  <c r="J103" i="7"/>
  <c r="I103" i="7"/>
  <c r="H103" i="7"/>
  <c r="G103" i="7"/>
  <c r="F103" i="7"/>
  <c r="K102" i="7"/>
  <c r="J102" i="7"/>
  <c r="I102" i="7"/>
  <c r="H102" i="7"/>
  <c r="G102" i="7"/>
  <c r="F102" i="7"/>
  <c r="K101" i="7"/>
  <c r="J101" i="7"/>
  <c r="I101" i="7"/>
  <c r="G101" i="7"/>
  <c r="L100" i="7"/>
  <c r="K100" i="7"/>
  <c r="J100" i="7"/>
  <c r="I100" i="7"/>
  <c r="I94" i="7" s="1"/>
  <c r="H100" i="7"/>
  <c r="G100" i="7"/>
  <c r="F100" i="7"/>
  <c r="E100" i="7"/>
  <c r="E99" i="7"/>
  <c r="K98" i="7"/>
  <c r="J98" i="7"/>
  <c r="I98" i="7"/>
  <c r="H98" i="7"/>
  <c r="G98" i="7"/>
  <c r="F98" i="7"/>
  <c r="K97" i="7"/>
  <c r="J97" i="7"/>
  <c r="I97" i="7"/>
  <c r="H97" i="7"/>
  <c r="G97" i="7"/>
  <c r="F97" i="7"/>
  <c r="K96" i="7"/>
  <c r="J96" i="7"/>
  <c r="I96" i="7"/>
  <c r="H96" i="7"/>
  <c r="G96" i="7"/>
  <c r="F96" i="7"/>
  <c r="K95" i="7"/>
  <c r="J95" i="7"/>
  <c r="I95" i="7"/>
  <c r="H95" i="7"/>
  <c r="G95" i="7"/>
  <c r="F95" i="7"/>
  <c r="K94" i="7"/>
  <c r="J94" i="7"/>
  <c r="H94" i="7"/>
  <c r="G94" i="7"/>
  <c r="F94" i="7"/>
  <c r="K93" i="7"/>
  <c r="J93" i="7"/>
  <c r="J87" i="7" s="1"/>
  <c r="I93" i="7"/>
  <c r="G93" i="7"/>
  <c r="E92" i="7"/>
  <c r="K91" i="7"/>
  <c r="J91" i="7"/>
  <c r="I91" i="7"/>
  <c r="H91" i="7"/>
  <c r="G91" i="7"/>
  <c r="F91" i="7"/>
  <c r="L90" i="7"/>
  <c r="K90" i="7"/>
  <c r="J90" i="7"/>
  <c r="I90" i="7"/>
  <c r="H90" i="7"/>
  <c r="G90" i="7"/>
  <c r="K89" i="7"/>
  <c r="J89" i="7"/>
  <c r="I89" i="7"/>
  <c r="H89" i="7"/>
  <c r="G89" i="7"/>
  <c r="F89" i="7"/>
  <c r="K88" i="7"/>
  <c r="J88" i="7"/>
  <c r="I88" i="7"/>
  <c r="H88" i="7"/>
  <c r="G88" i="7"/>
  <c r="F88" i="7"/>
  <c r="K87" i="7"/>
  <c r="I87" i="7"/>
  <c r="G87" i="7"/>
  <c r="F86" i="7"/>
  <c r="K85" i="7"/>
  <c r="J85" i="7"/>
  <c r="I85" i="7"/>
  <c r="H85" i="7"/>
  <c r="G85" i="7"/>
  <c r="F85" i="7"/>
  <c r="K84" i="7"/>
  <c r="J84" i="7"/>
  <c r="I84" i="7"/>
  <c r="H84" i="7"/>
  <c r="G84" i="7"/>
  <c r="F84" i="7"/>
  <c r="K82" i="7"/>
  <c r="J82" i="7"/>
  <c r="I82" i="7"/>
  <c r="H82" i="7"/>
  <c r="G82" i="7"/>
  <c r="F82" i="7"/>
  <c r="K81" i="7"/>
  <c r="J81" i="7"/>
  <c r="I81" i="7"/>
  <c r="H81" i="7"/>
  <c r="G81" i="7"/>
  <c r="F81" i="7"/>
  <c r="E79" i="7"/>
  <c r="E77" i="7"/>
  <c r="E71" i="7"/>
  <c r="E70" i="7"/>
  <c r="E69" i="7"/>
  <c r="E68" i="7"/>
  <c r="E67" i="7"/>
  <c r="E66" i="7"/>
  <c r="L65" i="7"/>
  <c r="K65" i="7"/>
  <c r="J65" i="7"/>
  <c r="I65" i="7"/>
  <c r="H65" i="7"/>
  <c r="G65" i="7"/>
  <c r="F65" i="7"/>
  <c r="E65" i="7" s="1"/>
  <c r="E64" i="7"/>
  <c r="K62" i="7"/>
  <c r="J62" i="7"/>
  <c r="I62" i="7"/>
  <c r="H62" i="7"/>
  <c r="G62" i="7"/>
  <c r="F62" i="7"/>
  <c r="K61" i="7"/>
  <c r="K76" i="7" s="1"/>
  <c r="J61" i="7"/>
  <c r="J76" i="7" s="1"/>
  <c r="I61" i="7"/>
  <c r="I76" i="7" s="1"/>
  <c r="H61" i="7"/>
  <c r="H76" i="7" s="1"/>
  <c r="G61" i="7"/>
  <c r="G76" i="7" s="1"/>
  <c r="F61" i="7"/>
  <c r="F76" i="7" s="1"/>
  <c r="K59" i="7"/>
  <c r="K74" i="7" s="1"/>
  <c r="J59" i="7"/>
  <c r="J74" i="7" s="1"/>
  <c r="I59" i="7"/>
  <c r="I74" i="7" s="1"/>
  <c r="H59" i="7"/>
  <c r="H74" i="7" s="1"/>
  <c r="G59" i="7"/>
  <c r="G74" i="7" s="1"/>
  <c r="F59" i="7"/>
  <c r="F74" i="7" s="1"/>
  <c r="K58" i="7"/>
  <c r="K73" i="7" s="1"/>
  <c r="J58" i="7"/>
  <c r="J73" i="7" s="1"/>
  <c r="I58" i="7"/>
  <c r="I73" i="7" s="1"/>
  <c r="H58" i="7"/>
  <c r="H73" i="7" s="1"/>
  <c r="G58" i="7"/>
  <c r="G73" i="7" s="1"/>
  <c r="F58" i="7"/>
  <c r="F73" i="7" s="1"/>
  <c r="L56" i="7"/>
  <c r="E56" i="7" s="1"/>
  <c r="L55" i="7"/>
  <c r="E55" i="7" s="1"/>
  <c r="L54" i="7"/>
  <c r="E54" i="7"/>
  <c r="L53" i="7"/>
  <c r="K53" i="7"/>
  <c r="J53" i="7"/>
  <c r="I53" i="7"/>
  <c r="H53" i="7"/>
  <c r="E53" i="7" s="1"/>
  <c r="G53" i="7"/>
  <c r="L52" i="7"/>
  <c r="E52" i="7" s="1"/>
  <c r="L51" i="7"/>
  <c r="E51" i="7"/>
  <c r="L50" i="7"/>
  <c r="K50" i="7"/>
  <c r="J50" i="7"/>
  <c r="I50" i="7"/>
  <c r="H50" i="7"/>
  <c r="G50" i="7"/>
  <c r="F50" i="7"/>
  <c r="E50" i="7" s="1"/>
  <c r="L49" i="7"/>
  <c r="L121" i="7" s="1"/>
  <c r="L48" i="7"/>
  <c r="E48" i="7"/>
  <c r="L47" i="7"/>
  <c r="L119" i="7" s="1"/>
  <c r="L46" i="7"/>
  <c r="L118" i="7" s="1"/>
  <c r="E46" i="7"/>
  <c r="L45" i="7"/>
  <c r="L117" i="7" s="1"/>
  <c r="L44" i="7"/>
  <c r="L116" i="7" s="1"/>
  <c r="E44" i="7"/>
  <c r="L43" i="7"/>
  <c r="K43" i="7"/>
  <c r="J43" i="7"/>
  <c r="I43" i="7"/>
  <c r="H43" i="7"/>
  <c r="G43" i="7"/>
  <c r="F43" i="7"/>
  <c r="E43" i="7" s="1"/>
  <c r="E42" i="7"/>
  <c r="L41" i="7"/>
  <c r="E41" i="7"/>
  <c r="L40" i="7"/>
  <c r="E40" i="7" s="1"/>
  <c r="L39" i="7"/>
  <c r="L111" i="7" s="1"/>
  <c r="E39" i="7"/>
  <c r="L38" i="7"/>
  <c r="E38" i="7" s="1"/>
  <c r="L37" i="7"/>
  <c r="L109" i="7" s="1"/>
  <c r="E37" i="7"/>
  <c r="L36" i="7"/>
  <c r="K36" i="7"/>
  <c r="J36" i="7"/>
  <c r="I36" i="7"/>
  <c r="H36" i="7"/>
  <c r="G36" i="7"/>
  <c r="E36" i="7" s="1"/>
  <c r="F36" i="7"/>
  <c r="E35" i="7"/>
  <c r="L34" i="7"/>
  <c r="E34" i="7" s="1"/>
  <c r="L33" i="7"/>
  <c r="L105" i="7" s="1"/>
  <c r="E105" i="7" s="1"/>
  <c r="E33" i="7"/>
  <c r="L32" i="7"/>
  <c r="E32" i="7" s="1"/>
  <c r="L31" i="7"/>
  <c r="L103" i="7" s="1"/>
  <c r="E103" i="7" s="1"/>
  <c r="E31" i="7"/>
  <c r="L30" i="7"/>
  <c r="E30" i="7" s="1"/>
  <c r="K29" i="7"/>
  <c r="J29" i="7"/>
  <c r="I29" i="7"/>
  <c r="H29" i="7"/>
  <c r="G29" i="7"/>
  <c r="F29" i="7"/>
  <c r="E28" i="7"/>
  <c r="L27" i="7"/>
  <c r="E27" i="7" s="1"/>
  <c r="L26" i="7"/>
  <c r="L98" i="7" s="1"/>
  <c r="L25" i="7"/>
  <c r="L97" i="7" s="1"/>
  <c r="L24" i="7"/>
  <c r="L96" i="7" s="1"/>
  <c r="E24" i="7"/>
  <c r="L23" i="7"/>
  <c r="L95" i="7" s="1"/>
  <c r="K22" i="7"/>
  <c r="J22" i="7"/>
  <c r="I22" i="7"/>
  <c r="H22" i="7"/>
  <c r="G22" i="7"/>
  <c r="F22" i="7"/>
  <c r="L21" i="7"/>
  <c r="L93" i="7" s="1"/>
  <c r="H21" i="7"/>
  <c r="H93" i="7" s="1"/>
  <c r="H87" i="7" s="1"/>
  <c r="F63" i="7"/>
  <c r="L20" i="7"/>
  <c r="E20" i="7"/>
  <c r="L19" i="7"/>
  <c r="E19" i="7" s="1"/>
  <c r="F90" i="7"/>
  <c r="E18" i="7"/>
  <c r="L17" i="7"/>
  <c r="E17" i="7" s="1"/>
  <c r="L16" i="7"/>
  <c r="L88" i="7" s="1"/>
  <c r="E16" i="7"/>
  <c r="L15" i="7"/>
  <c r="K15" i="7"/>
  <c r="J15" i="7"/>
  <c r="I15" i="7"/>
  <c r="H15" i="7"/>
  <c r="G15" i="7"/>
  <c r="F15" i="7"/>
  <c r="L14" i="7"/>
  <c r="L86" i="7" s="1"/>
  <c r="K14" i="7"/>
  <c r="K86" i="7" s="1"/>
  <c r="J14" i="7"/>
  <c r="J63" i="7" s="1"/>
  <c r="J78" i="7" s="1"/>
  <c r="I14" i="7"/>
  <c r="I86" i="7" s="1"/>
  <c r="H14" i="7"/>
  <c r="H86" i="7" s="1"/>
  <c r="G14" i="7"/>
  <c r="E14" i="7" s="1"/>
  <c r="L13" i="7"/>
  <c r="L85" i="7" s="1"/>
  <c r="E13" i="7"/>
  <c r="L12" i="7"/>
  <c r="L84" i="7" s="1"/>
  <c r="K11" i="7"/>
  <c r="K83" i="7" s="1"/>
  <c r="K80" i="7" s="1"/>
  <c r="J11" i="7"/>
  <c r="J60" i="7" s="1"/>
  <c r="I11" i="7"/>
  <c r="I83" i="7" s="1"/>
  <c r="I80" i="7" s="1"/>
  <c r="H11" i="7"/>
  <c r="H83" i="7" s="1"/>
  <c r="H80" i="7" s="1"/>
  <c r="G11" i="7"/>
  <c r="G83" i="7" s="1"/>
  <c r="F60" i="7"/>
  <c r="L10" i="7"/>
  <c r="L82" i="7" s="1"/>
  <c r="E10" i="7"/>
  <c r="L9" i="7"/>
  <c r="L81" i="7" s="1"/>
  <c r="K8" i="7"/>
  <c r="J8" i="7"/>
  <c r="I8" i="7"/>
  <c r="H8" i="7"/>
  <c r="G8" i="7"/>
  <c r="F8" i="7"/>
  <c r="E15" i="7" l="1"/>
  <c r="E90" i="7"/>
  <c r="F78" i="7"/>
  <c r="E82" i="7"/>
  <c r="E85" i="7"/>
  <c r="E117" i="7"/>
  <c r="E119" i="7"/>
  <c r="L94" i="7"/>
  <c r="E96" i="7"/>
  <c r="E98" i="7"/>
  <c r="F57" i="7"/>
  <c r="F75" i="7"/>
  <c r="J57" i="7"/>
  <c r="J75" i="7"/>
  <c r="J72" i="7" s="1"/>
  <c r="E81" i="7"/>
  <c r="E84" i="7"/>
  <c r="E88" i="7"/>
  <c r="E94" i="7"/>
  <c r="E116" i="7"/>
  <c r="E118" i="7"/>
  <c r="E121" i="7"/>
  <c r="L115" i="7"/>
  <c r="E95" i="7"/>
  <c r="E97" i="7"/>
  <c r="E109" i="7"/>
  <c r="E111" i="7"/>
  <c r="G60" i="7"/>
  <c r="K60" i="7"/>
  <c r="G63" i="7"/>
  <c r="G78" i="7" s="1"/>
  <c r="K63" i="7"/>
  <c r="K78" i="7" s="1"/>
  <c r="F83" i="7"/>
  <c r="J83" i="7"/>
  <c r="J80" i="7" s="1"/>
  <c r="J86" i="7"/>
  <c r="H101" i="7"/>
  <c r="L102" i="7"/>
  <c r="L104" i="7"/>
  <c r="E104" i="7" s="1"/>
  <c r="G108" i="7"/>
  <c r="F115" i="7"/>
  <c r="E115" i="7" s="1"/>
  <c r="L11" i="7"/>
  <c r="E26" i="7"/>
  <c r="L29" i="7"/>
  <c r="E29" i="7" s="1"/>
  <c r="L58" i="7"/>
  <c r="L59" i="7"/>
  <c r="L74" i="7" s="1"/>
  <c r="E74" i="7" s="1"/>
  <c r="H60" i="7"/>
  <c r="L61" i="7"/>
  <c r="L76" i="7" s="1"/>
  <c r="E76" i="7" s="1"/>
  <c r="L62" i="7"/>
  <c r="E62" i="7" s="1"/>
  <c r="H63" i="7"/>
  <c r="H78" i="7" s="1"/>
  <c r="L63" i="7"/>
  <c r="L78" i="7" s="1"/>
  <c r="G86" i="7"/>
  <c r="E86" i="7" s="1"/>
  <c r="F93" i="7"/>
  <c r="E93" i="7" s="1"/>
  <c r="L110" i="7"/>
  <c r="L108" i="7" s="1"/>
  <c r="L112" i="7"/>
  <c r="E112" i="7" s="1"/>
  <c r="E9" i="7"/>
  <c r="E11" i="7"/>
  <c r="E12" i="7"/>
  <c r="L22" i="7"/>
  <c r="E22" i="7" s="1"/>
  <c r="E45" i="7"/>
  <c r="E47" i="7"/>
  <c r="E49" i="7"/>
  <c r="E58" i="7"/>
  <c r="E59" i="7"/>
  <c r="I60" i="7"/>
  <c r="E61" i="7"/>
  <c r="I63" i="7"/>
  <c r="I78" i="7" s="1"/>
  <c r="L89" i="7"/>
  <c r="E89" i="7" s="1"/>
  <c r="L91" i="7"/>
  <c r="E91" i="7" s="1"/>
  <c r="E21" i="7"/>
  <c r="E23" i="7"/>
  <c r="E25" i="7"/>
  <c r="H57" i="7" l="1"/>
  <c r="H75" i="7"/>
  <c r="H72" i="7" s="1"/>
  <c r="E108" i="7"/>
  <c r="E63" i="7"/>
  <c r="L83" i="7"/>
  <c r="L80" i="7" s="1"/>
  <c r="L60" i="7"/>
  <c r="L75" i="7" s="1"/>
  <c r="K75" i="7"/>
  <c r="K72" i="7" s="1"/>
  <c r="K57" i="7"/>
  <c r="G80" i="7"/>
  <c r="E110" i="7"/>
  <c r="L87" i="7"/>
  <c r="E78" i="7"/>
  <c r="I57" i="7"/>
  <c r="I75" i="7"/>
  <c r="I72" i="7" s="1"/>
  <c r="L57" i="7"/>
  <c r="L73" i="7"/>
  <c r="L8" i="7"/>
  <c r="E8" i="7" s="1"/>
  <c r="E102" i="7"/>
  <c r="L101" i="7"/>
  <c r="F80" i="7"/>
  <c r="E80" i="7" s="1"/>
  <c r="G75" i="7"/>
  <c r="G72" i="7" s="1"/>
  <c r="G57" i="7"/>
  <c r="E57" i="7" s="1"/>
  <c r="F87" i="7"/>
  <c r="E87" i="7" s="1"/>
  <c r="E101" i="7"/>
  <c r="F72" i="7"/>
  <c r="E75" i="7" l="1"/>
  <c r="E72" i="7"/>
  <c r="E60" i="7"/>
  <c r="E83" i="7"/>
  <c r="L72" i="7"/>
  <c r="E73" i="7"/>
</calcChain>
</file>

<file path=xl/sharedStrings.xml><?xml version="1.0" encoding="utf-8"?>
<sst xmlns="http://schemas.openxmlformats.org/spreadsheetml/2006/main" count="149" uniqueCount="42">
  <si>
    <t>Всего</t>
  </si>
  <si>
    <t>Таблица 2</t>
  </si>
  <si>
    <t>№   п/п</t>
  </si>
  <si>
    <t>Мероприятия муниципальной программы</t>
  </si>
  <si>
    <t>Источники финансирования</t>
  </si>
  <si>
    <t>2019г.</t>
  </si>
  <si>
    <t>2020г.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</si>
  <si>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</si>
  <si>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</si>
  <si>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</si>
  <si>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</si>
  <si>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</t>
  </si>
  <si>
    <t>Всего по муниципальной программе</t>
  </si>
  <si>
    <t>в том числе:</t>
  </si>
  <si>
    <t>прочие расходы</t>
  </si>
  <si>
    <t>инвестиции в объекты муниципальной собственности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</si>
  <si>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</si>
  <si>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</si>
  <si>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</si>
  <si>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>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</si>
  <si>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 / МКУ "УКС и ЖКК НР"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</si>
  <si>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</si>
  <si>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 / МКУ "УКС и ЖКК НР"</t>
  </si>
  <si>
    <t>Перечень основных мероприятий муниципальной программы</t>
  </si>
  <si>
    <t>средства поселений*</t>
  </si>
  <si>
    <t>2021г.</t>
  </si>
  <si>
    <t>2022г.</t>
  </si>
  <si>
    <t>2023г.</t>
  </si>
  <si>
    <t>2024г.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</si>
  <si>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2, 3, 4)</t>
  </si>
  <si>
    <t>Основное мероприятие                            "Управление и распоряжение муниципальным имуществом"                                   (1, 2, 3, 4)</t>
  </si>
  <si>
    <t>2025-2030г.г.</t>
  </si>
  <si>
    <t xml:space="preserve">Финансовые затраты </t>
  </si>
  <si>
    <t>на реализацию (тыс.рублей)</t>
  </si>
  <si>
    <t>в том числе</t>
  </si>
  <si>
    <t>Администрация сельского поселения Каркатеевы</t>
  </si>
  <si>
    <t>Администрация сельского поселения Куть-Ях</t>
  </si>
  <si>
    <t>Администрация сельского поселения Усть-Юган</t>
  </si>
  <si>
    <t>Соисполнитель 2                                                                                             Администрация сельского поселения Каркатеевы</t>
  </si>
  <si>
    <t>Соисполнитель 3                                                                                             Администрация сельского поселения Куть-Ях</t>
  </si>
  <si>
    <t>Соисполнитель 4                                                                                             Администрация сельского поселения Усть-Юган</t>
  </si>
  <si>
    <t>Соисполнитель 5                                                                                            Администрации городского, сельских поселений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</si>
</sst>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00"/>
    <numFmt numFmtId="165" formatCode="0.0"/>
    <numFmt numFmtId="166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1" xfId="1" applyFont="1" applyFill="1" applyBorder="1" applyAlignment="1">
      <alignment vertical="center" wrapText="1"/>
    </xf>
    <xf numFmtId="165" fontId="2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43" fontId="5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right" vertical="center" wrapText="1"/>
    </xf>
    <xf numFmtId="43" fontId="5" fillId="0" borderId="1" xfId="3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3" fontId="2" fillId="0" borderId="1" xfId="3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/>
    </xf>
    <xf numFmtId="166" fontId="2" fillId="0" borderId="1" xfId="2" applyFont="1" applyFill="1" applyBorder="1" applyAlignment="1">
      <alignment horizontal="center" vertical="center" wrapText="1"/>
    </xf>
  </cellXfs>
  <cellStyles count="4">
    <cellStyle name="Денежный 2" xfId="2"/>
    <cellStyle name="Обычный" xfId="0" builtinId="0"/>
    <cellStyle name="Обычный 2" xfId="1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tabSelected="1" view="pageBreakPreview" zoomScale="94" zoomScaleNormal="95" zoomScaleSheetLayoutView="94" workbookViewId="0">
      <pane ySplit="6" topLeftCell="A46" activePane="bottomLeft" state="frozen"/>
      <selection pane="bottomLeft" activeCell="K16" sqref="K16"/>
    </sheetView>
  </sheetViews>
  <sheetFormatPr defaultColWidth="8.88671875" defaultRowHeight="13.2" x14ac:dyDescent="0.3"/>
  <cols>
    <col min="1" max="1" width="3.88671875" style="1" customWidth="1"/>
    <col min="2" max="2" width="15.88671875" style="1" customWidth="1"/>
    <col min="3" max="3" width="14.44140625" style="1" customWidth="1"/>
    <col min="4" max="4" width="23.88671875" style="1" customWidth="1"/>
    <col min="5" max="5" width="14.6640625" style="1" customWidth="1"/>
    <col min="6" max="6" width="14.33203125" style="1" customWidth="1"/>
    <col min="7" max="7" width="14.88671875" style="1" customWidth="1"/>
    <col min="8" max="8" width="15.44140625" style="1" customWidth="1"/>
    <col min="9" max="9" width="14.6640625" style="1" customWidth="1"/>
    <col min="10" max="10" width="14.109375" style="1" customWidth="1"/>
    <col min="11" max="11" width="14.6640625" style="1" customWidth="1"/>
    <col min="12" max="12" width="16.44140625" style="1" customWidth="1"/>
    <col min="13" max="13" width="10.44140625" style="1" bestFit="1" customWidth="1"/>
    <col min="14" max="17" width="8.88671875" style="1"/>
    <col min="18" max="18" width="10.88671875" style="1" customWidth="1"/>
    <col min="19" max="255" width="8.88671875" style="1"/>
    <col min="256" max="256" width="5.44140625" style="1" customWidth="1"/>
    <col min="257" max="257" width="18" style="1" customWidth="1"/>
    <col min="258" max="258" width="11.44140625" style="1" customWidth="1"/>
    <col min="259" max="259" width="15.44140625" style="1" customWidth="1"/>
    <col min="260" max="260" width="11" style="1" customWidth="1"/>
    <col min="261" max="261" width="10.5546875" style="1" bestFit="1" customWidth="1"/>
    <col min="262" max="262" width="12.44140625" style="1" customWidth="1"/>
    <col min="263" max="263" width="10.109375" style="1" customWidth="1"/>
    <col min="264" max="265" width="9.5546875" style="1" customWidth="1"/>
    <col min="266" max="266" width="10.44140625" style="1" customWidth="1"/>
    <col min="267" max="268" width="9" style="1" customWidth="1"/>
    <col min="269" max="269" width="10.44140625" style="1" bestFit="1" customWidth="1"/>
    <col min="270" max="511" width="8.88671875" style="1"/>
    <col min="512" max="512" width="5.44140625" style="1" customWidth="1"/>
    <col min="513" max="513" width="18" style="1" customWidth="1"/>
    <col min="514" max="514" width="11.44140625" style="1" customWidth="1"/>
    <col min="515" max="515" width="15.44140625" style="1" customWidth="1"/>
    <col min="516" max="516" width="11" style="1" customWidth="1"/>
    <col min="517" max="517" width="10.5546875" style="1" bestFit="1" customWidth="1"/>
    <col min="518" max="518" width="12.44140625" style="1" customWidth="1"/>
    <col min="519" max="519" width="10.109375" style="1" customWidth="1"/>
    <col min="520" max="521" width="9.5546875" style="1" customWidth="1"/>
    <col min="522" max="522" width="10.44140625" style="1" customWidth="1"/>
    <col min="523" max="524" width="9" style="1" customWidth="1"/>
    <col min="525" max="525" width="10.44140625" style="1" bestFit="1" customWidth="1"/>
    <col min="526" max="767" width="8.88671875" style="1"/>
    <col min="768" max="768" width="5.44140625" style="1" customWidth="1"/>
    <col min="769" max="769" width="18" style="1" customWidth="1"/>
    <col min="770" max="770" width="11.44140625" style="1" customWidth="1"/>
    <col min="771" max="771" width="15.44140625" style="1" customWidth="1"/>
    <col min="772" max="772" width="11" style="1" customWidth="1"/>
    <col min="773" max="773" width="10.5546875" style="1" bestFit="1" customWidth="1"/>
    <col min="774" max="774" width="12.44140625" style="1" customWidth="1"/>
    <col min="775" max="775" width="10.109375" style="1" customWidth="1"/>
    <col min="776" max="777" width="9.5546875" style="1" customWidth="1"/>
    <col min="778" max="778" width="10.44140625" style="1" customWidth="1"/>
    <col min="779" max="780" width="9" style="1" customWidth="1"/>
    <col min="781" max="781" width="10.44140625" style="1" bestFit="1" customWidth="1"/>
    <col min="782" max="1023" width="8.88671875" style="1"/>
    <col min="1024" max="1024" width="5.44140625" style="1" customWidth="1"/>
    <col min="1025" max="1025" width="18" style="1" customWidth="1"/>
    <col min="1026" max="1026" width="11.44140625" style="1" customWidth="1"/>
    <col min="1027" max="1027" width="15.44140625" style="1" customWidth="1"/>
    <col min="1028" max="1028" width="11" style="1" customWidth="1"/>
    <col min="1029" max="1029" width="10.5546875" style="1" bestFit="1" customWidth="1"/>
    <col min="1030" max="1030" width="12.44140625" style="1" customWidth="1"/>
    <col min="1031" max="1031" width="10.109375" style="1" customWidth="1"/>
    <col min="1032" max="1033" width="9.5546875" style="1" customWidth="1"/>
    <col min="1034" max="1034" width="10.44140625" style="1" customWidth="1"/>
    <col min="1035" max="1036" width="9" style="1" customWidth="1"/>
    <col min="1037" max="1037" width="10.44140625" style="1" bestFit="1" customWidth="1"/>
    <col min="1038" max="1279" width="8.88671875" style="1"/>
    <col min="1280" max="1280" width="5.44140625" style="1" customWidth="1"/>
    <col min="1281" max="1281" width="18" style="1" customWidth="1"/>
    <col min="1282" max="1282" width="11.44140625" style="1" customWidth="1"/>
    <col min="1283" max="1283" width="15.44140625" style="1" customWidth="1"/>
    <col min="1284" max="1284" width="11" style="1" customWidth="1"/>
    <col min="1285" max="1285" width="10.5546875" style="1" bestFit="1" customWidth="1"/>
    <col min="1286" max="1286" width="12.44140625" style="1" customWidth="1"/>
    <col min="1287" max="1287" width="10.109375" style="1" customWidth="1"/>
    <col min="1288" max="1289" width="9.5546875" style="1" customWidth="1"/>
    <col min="1290" max="1290" width="10.44140625" style="1" customWidth="1"/>
    <col min="1291" max="1292" width="9" style="1" customWidth="1"/>
    <col min="1293" max="1293" width="10.44140625" style="1" bestFit="1" customWidth="1"/>
    <col min="1294" max="1535" width="8.88671875" style="1"/>
    <col min="1536" max="1536" width="5.44140625" style="1" customWidth="1"/>
    <col min="1537" max="1537" width="18" style="1" customWidth="1"/>
    <col min="1538" max="1538" width="11.44140625" style="1" customWidth="1"/>
    <col min="1539" max="1539" width="15.44140625" style="1" customWidth="1"/>
    <col min="1540" max="1540" width="11" style="1" customWidth="1"/>
    <col min="1541" max="1541" width="10.5546875" style="1" bestFit="1" customWidth="1"/>
    <col min="1542" max="1542" width="12.44140625" style="1" customWidth="1"/>
    <col min="1543" max="1543" width="10.109375" style="1" customWidth="1"/>
    <col min="1544" max="1545" width="9.5546875" style="1" customWidth="1"/>
    <col min="1546" max="1546" width="10.44140625" style="1" customWidth="1"/>
    <col min="1547" max="1548" width="9" style="1" customWidth="1"/>
    <col min="1549" max="1549" width="10.44140625" style="1" bestFit="1" customWidth="1"/>
    <col min="1550" max="1791" width="8.88671875" style="1"/>
    <col min="1792" max="1792" width="5.44140625" style="1" customWidth="1"/>
    <col min="1793" max="1793" width="18" style="1" customWidth="1"/>
    <col min="1794" max="1794" width="11.44140625" style="1" customWidth="1"/>
    <col min="1795" max="1795" width="15.44140625" style="1" customWidth="1"/>
    <col min="1796" max="1796" width="11" style="1" customWidth="1"/>
    <col min="1797" max="1797" width="10.5546875" style="1" bestFit="1" customWidth="1"/>
    <col min="1798" max="1798" width="12.44140625" style="1" customWidth="1"/>
    <col min="1799" max="1799" width="10.109375" style="1" customWidth="1"/>
    <col min="1800" max="1801" width="9.5546875" style="1" customWidth="1"/>
    <col min="1802" max="1802" width="10.44140625" style="1" customWidth="1"/>
    <col min="1803" max="1804" width="9" style="1" customWidth="1"/>
    <col min="1805" max="1805" width="10.44140625" style="1" bestFit="1" customWidth="1"/>
    <col min="1806" max="2047" width="8.88671875" style="1"/>
    <col min="2048" max="2048" width="5.44140625" style="1" customWidth="1"/>
    <col min="2049" max="2049" width="18" style="1" customWidth="1"/>
    <col min="2050" max="2050" width="11.44140625" style="1" customWidth="1"/>
    <col min="2051" max="2051" width="15.44140625" style="1" customWidth="1"/>
    <col min="2052" max="2052" width="11" style="1" customWidth="1"/>
    <col min="2053" max="2053" width="10.5546875" style="1" bestFit="1" customWidth="1"/>
    <col min="2054" max="2054" width="12.44140625" style="1" customWidth="1"/>
    <col min="2055" max="2055" width="10.109375" style="1" customWidth="1"/>
    <col min="2056" max="2057" width="9.5546875" style="1" customWidth="1"/>
    <col min="2058" max="2058" width="10.44140625" style="1" customWidth="1"/>
    <col min="2059" max="2060" width="9" style="1" customWidth="1"/>
    <col min="2061" max="2061" width="10.44140625" style="1" bestFit="1" customWidth="1"/>
    <col min="2062" max="2303" width="8.88671875" style="1"/>
    <col min="2304" max="2304" width="5.44140625" style="1" customWidth="1"/>
    <col min="2305" max="2305" width="18" style="1" customWidth="1"/>
    <col min="2306" max="2306" width="11.44140625" style="1" customWidth="1"/>
    <col min="2307" max="2307" width="15.44140625" style="1" customWidth="1"/>
    <col min="2308" max="2308" width="11" style="1" customWidth="1"/>
    <col min="2309" max="2309" width="10.5546875" style="1" bestFit="1" customWidth="1"/>
    <col min="2310" max="2310" width="12.44140625" style="1" customWidth="1"/>
    <col min="2311" max="2311" width="10.109375" style="1" customWidth="1"/>
    <col min="2312" max="2313" width="9.5546875" style="1" customWidth="1"/>
    <col min="2314" max="2314" width="10.44140625" style="1" customWidth="1"/>
    <col min="2315" max="2316" width="9" style="1" customWidth="1"/>
    <col min="2317" max="2317" width="10.44140625" style="1" bestFit="1" customWidth="1"/>
    <col min="2318" max="2559" width="8.88671875" style="1"/>
    <col min="2560" max="2560" width="5.44140625" style="1" customWidth="1"/>
    <col min="2561" max="2561" width="18" style="1" customWidth="1"/>
    <col min="2562" max="2562" width="11.44140625" style="1" customWidth="1"/>
    <col min="2563" max="2563" width="15.44140625" style="1" customWidth="1"/>
    <col min="2564" max="2564" width="11" style="1" customWidth="1"/>
    <col min="2565" max="2565" width="10.5546875" style="1" bestFit="1" customWidth="1"/>
    <col min="2566" max="2566" width="12.44140625" style="1" customWidth="1"/>
    <col min="2567" max="2567" width="10.109375" style="1" customWidth="1"/>
    <col min="2568" max="2569" width="9.5546875" style="1" customWidth="1"/>
    <col min="2570" max="2570" width="10.44140625" style="1" customWidth="1"/>
    <col min="2571" max="2572" width="9" style="1" customWidth="1"/>
    <col min="2573" max="2573" width="10.44140625" style="1" bestFit="1" customWidth="1"/>
    <col min="2574" max="2815" width="8.88671875" style="1"/>
    <col min="2816" max="2816" width="5.44140625" style="1" customWidth="1"/>
    <col min="2817" max="2817" width="18" style="1" customWidth="1"/>
    <col min="2818" max="2818" width="11.44140625" style="1" customWidth="1"/>
    <col min="2819" max="2819" width="15.44140625" style="1" customWidth="1"/>
    <col min="2820" max="2820" width="11" style="1" customWidth="1"/>
    <col min="2821" max="2821" width="10.5546875" style="1" bestFit="1" customWidth="1"/>
    <col min="2822" max="2822" width="12.44140625" style="1" customWidth="1"/>
    <col min="2823" max="2823" width="10.109375" style="1" customWidth="1"/>
    <col min="2824" max="2825" width="9.5546875" style="1" customWidth="1"/>
    <col min="2826" max="2826" width="10.44140625" style="1" customWidth="1"/>
    <col min="2827" max="2828" width="9" style="1" customWidth="1"/>
    <col min="2829" max="2829" width="10.44140625" style="1" bestFit="1" customWidth="1"/>
    <col min="2830" max="3071" width="8.88671875" style="1"/>
    <col min="3072" max="3072" width="5.44140625" style="1" customWidth="1"/>
    <col min="3073" max="3073" width="18" style="1" customWidth="1"/>
    <col min="3074" max="3074" width="11.44140625" style="1" customWidth="1"/>
    <col min="3075" max="3075" width="15.44140625" style="1" customWidth="1"/>
    <col min="3076" max="3076" width="11" style="1" customWidth="1"/>
    <col min="3077" max="3077" width="10.5546875" style="1" bestFit="1" customWidth="1"/>
    <col min="3078" max="3078" width="12.44140625" style="1" customWidth="1"/>
    <col min="3079" max="3079" width="10.109375" style="1" customWidth="1"/>
    <col min="3080" max="3081" width="9.5546875" style="1" customWidth="1"/>
    <col min="3082" max="3082" width="10.44140625" style="1" customWidth="1"/>
    <col min="3083" max="3084" width="9" style="1" customWidth="1"/>
    <col min="3085" max="3085" width="10.44140625" style="1" bestFit="1" customWidth="1"/>
    <col min="3086" max="3327" width="8.88671875" style="1"/>
    <col min="3328" max="3328" width="5.44140625" style="1" customWidth="1"/>
    <col min="3329" max="3329" width="18" style="1" customWidth="1"/>
    <col min="3330" max="3330" width="11.44140625" style="1" customWidth="1"/>
    <col min="3331" max="3331" width="15.44140625" style="1" customWidth="1"/>
    <col min="3332" max="3332" width="11" style="1" customWidth="1"/>
    <col min="3333" max="3333" width="10.5546875" style="1" bestFit="1" customWidth="1"/>
    <col min="3334" max="3334" width="12.44140625" style="1" customWidth="1"/>
    <col min="3335" max="3335" width="10.109375" style="1" customWidth="1"/>
    <col min="3336" max="3337" width="9.5546875" style="1" customWidth="1"/>
    <col min="3338" max="3338" width="10.44140625" style="1" customWidth="1"/>
    <col min="3339" max="3340" width="9" style="1" customWidth="1"/>
    <col min="3341" max="3341" width="10.44140625" style="1" bestFit="1" customWidth="1"/>
    <col min="3342" max="3583" width="8.88671875" style="1"/>
    <col min="3584" max="3584" width="5.44140625" style="1" customWidth="1"/>
    <col min="3585" max="3585" width="18" style="1" customWidth="1"/>
    <col min="3586" max="3586" width="11.44140625" style="1" customWidth="1"/>
    <col min="3587" max="3587" width="15.44140625" style="1" customWidth="1"/>
    <col min="3588" max="3588" width="11" style="1" customWidth="1"/>
    <col min="3589" max="3589" width="10.5546875" style="1" bestFit="1" customWidth="1"/>
    <col min="3590" max="3590" width="12.44140625" style="1" customWidth="1"/>
    <col min="3591" max="3591" width="10.109375" style="1" customWidth="1"/>
    <col min="3592" max="3593" width="9.5546875" style="1" customWidth="1"/>
    <col min="3594" max="3594" width="10.44140625" style="1" customWidth="1"/>
    <col min="3595" max="3596" width="9" style="1" customWidth="1"/>
    <col min="3597" max="3597" width="10.44140625" style="1" bestFit="1" customWidth="1"/>
    <col min="3598" max="3839" width="8.88671875" style="1"/>
    <col min="3840" max="3840" width="5.44140625" style="1" customWidth="1"/>
    <col min="3841" max="3841" width="18" style="1" customWidth="1"/>
    <col min="3842" max="3842" width="11.44140625" style="1" customWidth="1"/>
    <col min="3843" max="3843" width="15.44140625" style="1" customWidth="1"/>
    <col min="3844" max="3844" width="11" style="1" customWidth="1"/>
    <col min="3845" max="3845" width="10.5546875" style="1" bestFit="1" customWidth="1"/>
    <col min="3846" max="3846" width="12.44140625" style="1" customWidth="1"/>
    <col min="3847" max="3847" width="10.109375" style="1" customWidth="1"/>
    <col min="3848" max="3849" width="9.5546875" style="1" customWidth="1"/>
    <col min="3850" max="3850" width="10.44140625" style="1" customWidth="1"/>
    <col min="3851" max="3852" width="9" style="1" customWidth="1"/>
    <col min="3853" max="3853" width="10.44140625" style="1" bestFit="1" customWidth="1"/>
    <col min="3854" max="4095" width="8.88671875" style="1"/>
    <col min="4096" max="4096" width="5.44140625" style="1" customWidth="1"/>
    <col min="4097" max="4097" width="18" style="1" customWidth="1"/>
    <col min="4098" max="4098" width="11.44140625" style="1" customWidth="1"/>
    <col min="4099" max="4099" width="15.44140625" style="1" customWidth="1"/>
    <col min="4100" max="4100" width="11" style="1" customWidth="1"/>
    <col min="4101" max="4101" width="10.5546875" style="1" bestFit="1" customWidth="1"/>
    <col min="4102" max="4102" width="12.44140625" style="1" customWidth="1"/>
    <col min="4103" max="4103" width="10.109375" style="1" customWidth="1"/>
    <col min="4104" max="4105" width="9.5546875" style="1" customWidth="1"/>
    <col min="4106" max="4106" width="10.44140625" style="1" customWidth="1"/>
    <col min="4107" max="4108" width="9" style="1" customWidth="1"/>
    <col min="4109" max="4109" width="10.44140625" style="1" bestFit="1" customWidth="1"/>
    <col min="4110" max="4351" width="8.88671875" style="1"/>
    <col min="4352" max="4352" width="5.44140625" style="1" customWidth="1"/>
    <col min="4353" max="4353" width="18" style="1" customWidth="1"/>
    <col min="4354" max="4354" width="11.44140625" style="1" customWidth="1"/>
    <col min="4355" max="4355" width="15.44140625" style="1" customWidth="1"/>
    <col min="4356" max="4356" width="11" style="1" customWidth="1"/>
    <col min="4357" max="4357" width="10.5546875" style="1" bestFit="1" customWidth="1"/>
    <col min="4358" max="4358" width="12.44140625" style="1" customWidth="1"/>
    <col min="4359" max="4359" width="10.109375" style="1" customWidth="1"/>
    <col min="4360" max="4361" width="9.5546875" style="1" customWidth="1"/>
    <col min="4362" max="4362" width="10.44140625" style="1" customWidth="1"/>
    <col min="4363" max="4364" width="9" style="1" customWidth="1"/>
    <col min="4365" max="4365" width="10.44140625" style="1" bestFit="1" customWidth="1"/>
    <col min="4366" max="4607" width="8.88671875" style="1"/>
    <col min="4608" max="4608" width="5.44140625" style="1" customWidth="1"/>
    <col min="4609" max="4609" width="18" style="1" customWidth="1"/>
    <col min="4610" max="4610" width="11.44140625" style="1" customWidth="1"/>
    <col min="4611" max="4611" width="15.44140625" style="1" customWidth="1"/>
    <col min="4612" max="4612" width="11" style="1" customWidth="1"/>
    <col min="4613" max="4613" width="10.5546875" style="1" bestFit="1" customWidth="1"/>
    <col min="4614" max="4614" width="12.44140625" style="1" customWidth="1"/>
    <col min="4615" max="4615" width="10.109375" style="1" customWidth="1"/>
    <col min="4616" max="4617" width="9.5546875" style="1" customWidth="1"/>
    <col min="4618" max="4618" width="10.44140625" style="1" customWidth="1"/>
    <col min="4619" max="4620" width="9" style="1" customWidth="1"/>
    <col min="4621" max="4621" width="10.44140625" style="1" bestFit="1" customWidth="1"/>
    <col min="4622" max="4863" width="8.88671875" style="1"/>
    <col min="4864" max="4864" width="5.44140625" style="1" customWidth="1"/>
    <col min="4865" max="4865" width="18" style="1" customWidth="1"/>
    <col min="4866" max="4866" width="11.44140625" style="1" customWidth="1"/>
    <col min="4867" max="4867" width="15.44140625" style="1" customWidth="1"/>
    <col min="4868" max="4868" width="11" style="1" customWidth="1"/>
    <col min="4869" max="4869" width="10.5546875" style="1" bestFit="1" customWidth="1"/>
    <col min="4870" max="4870" width="12.44140625" style="1" customWidth="1"/>
    <col min="4871" max="4871" width="10.109375" style="1" customWidth="1"/>
    <col min="4872" max="4873" width="9.5546875" style="1" customWidth="1"/>
    <col min="4874" max="4874" width="10.44140625" style="1" customWidth="1"/>
    <col min="4875" max="4876" width="9" style="1" customWidth="1"/>
    <col min="4877" max="4877" width="10.44140625" style="1" bestFit="1" customWidth="1"/>
    <col min="4878" max="5119" width="8.88671875" style="1"/>
    <col min="5120" max="5120" width="5.44140625" style="1" customWidth="1"/>
    <col min="5121" max="5121" width="18" style="1" customWidth="1"/>
    <col min="5122" max="5122" width="11.44140625" style="1" customWidth="1"/>
    <col min="5123" max="5123" width="15.44140625" style="1" customWidth="1"/>
    <col min="5124" max="5124" width="11" style="1" customWidth="1"/>
    <col min="5125" max="5125" width="10.5546875" style="1" bestFit="1" customWidth="1"/>
    <col min="5126" max="5126" width="12.44140625" style="1" customWidth="1"/>
    <col min="5127" max="5127" width="10.109375" style="1" customWidth="1"/>
    <col min="5128" max="5129" width="9.5546875" style="1" customWidth="1"/>
    <col min="5130" max="5130" width="10.44140625" style="1" customWidth="1"/>
    <col min="5131" max="5132" width="9" style="1" customWidth="1"/>
    <col min="5133" max="5133" width="10.44140625" style="1" bestFit="1" customWidth="1"/>
    <col min="5134" max="5375" width="8.88671875" style="1"/>
    <col min="5376" max="5376" width="5.44140625" style="1" customWidth="1"/>
    <col min="5377" max="5377" width="18" style="1" customWidth="1"/>
    <col min="5378" max="5378" width="11.44140625" style="1" customWidth="1"/>
    <col min="5379" max="5379" width="15.44140625" style="1" customWidth="1"/>
    <col min="5380" max="5380" width="11" style="1" customWidth="1"/>
    <col min="5381" max="5381" width="10.5546875" style="1" bestFit="1" customWidth="1"/>
    <col min="5382" max="5382" width="12.44140625" style="1" customWidth="1"/>
    <col min="5383" max="5383" width="10.109375" style="1" customWidth="1"/>
    <col min="5384" max="5385" width="9.5546875" style="1" customWidth="1"/>
    <col min="5386" max="5386" width="10.44140625" style="1" customWidth="1"/>
    <col min="5387" max="5388" width="9" style="1" customWidth="1"/>
    <col min="5389" max="5389" width="10.44140625" style="1" bestFit="1" customWidth="1"/>
    <col min="5390" max="5631" width="8.88671875" style="1"/>
    <col min="5632" max="5632" width="5.44140625" style="1" customWidth="1"/>
    <col min="5633" max="5633" width="18" style="1" customWidth="1"/>
    <col min="5634" max="5634" width="11.44140625" style="1" customWidth="1"/>
    <col min="5635" max="5635" width="15.44140625" style="1" customWidth="1"/>
    <col min="5636" max="5636" width="11" style="1" customWidth="1"/>
    <col min="5637" max="5637" width="10.5546875" style="1" bestFit="1" customWidth="1"/>
    <col min="5638" max="5638" width="12.44140625" style="1" customWidth="1"/>
    <col min="5639" max="5639" width="10.109375" style="1" customWidth="1"/>
    <col min="5640" max="5641" width="9.5546875" style="1" customWidth="1"/>
    <col min="5642" max="5642" width="10.44140625" style="1" customWidth="1"/>
    <col min="5643" max="5644" width="9" style="1" customWidth="1"/>
    <col min="5645" max="5645" width="10.44140625" style="1" bestFit="1" customWidth="1"/>
    <col min="5646" max="5887" width="8.88671875" style="1"/>
    <col min="5888" max="5888" width="5.44140625" style="1" customWidth="1"/>
    <col min="5889" max="5889" width="18" style="1" customWidth="1"/>
    <col min="5890" max="5890" width="11.44140625" style="1" customWidth="1"/>
    <col min="5891" max="5891" width="15.44140625" style="1" customWidth="1"/>
    <col min="5892" max="5892" width="11" style="1" customWidth="1"/>
    <col min="5893" max="5893" width="10.5546875" style="1" bestFit="1" customWidth="1"/>
    <col min="5894" max="5894" width="12.44140625" style="1" customWidth="1"/>
    <col min="5895" max="5895" width="10.109375" style="1" customWidth="1"/>
    <col min="5896" max="5897" width="9.5546875" style="1" customWidth="1"/>
    <col min="5898" max="5898" width="10.44140625" style="1" customWidth="1"/>
    <col min="5899" max="5900" width="9" style="1" customWidth="1"/>
    <col min="5901" max="5901" width="10.44140625" style="1" bestFit="1" customWidth="1"/>
    <col min="5902" max="6143" width="8.88671875" style="1"/>
    <col min="6144" max="6144" width="5.44140625" style="1" customWidth="1"/>
    <col min="6145" max="6145" width="18" style="1" customWidth="1"/>
    <col min="6146" max="6146" width="11.44140625" style="1" customWidth="1"/>
    <col min="6147" max="6147" width="15.44140625" style="1" customWidth="1"/>
    <col min="6148" max="6148" width="11" style="1" customWidth="1"/>
    <col min="6149" max="6149" width="10.5546875" style="1" bestFit="1" customWidth="1"/>
    <col min="6150" max="6150" width="12.44140625" style="1" customWidth="1"/>
    <col min="6151" max="6151" width="10.109375" style="1" customWidth="1"/>
    <col min="6152" max="6153" width="9.5546875" style="1" customWidth="1"/>
    <col min="6154" max="6154" width="10.44140625" style="1" customWidth="1"/>
    <col min="6155" max="6156" width="9" style="1" customWidth="1"/>
    <col min="6157" max="6157" width="10.44140625" style="1" bestFit="1" customWidth="1"/>
    <col min="6158" max="6399" width="8.88671875" style="1"/>
    <col min="6400" max="6400" width="5.44140625" style="1" customWidth="1"/>
    <col min="6401" max="6401" width="18" style="1" customWidth="1"/>
    <col min="6402" max="6402" width="11.44140625" style="1" customWidth="1"/>
    <col min="6403" max="6403" width="15.44140625" style="1" customWidth="1"/>
    <col min="6404" max="6404" width="11" style="1" customWidth="1"/>
    <col min="6405" max="6405" width="10.5546875" style="1" bestFit="1" customWidth="1"/>
    <col min="6406" max="6406" width="12.44140625" style="1" customWidth="1"/>
    <col min="6407" max="6407" width="10.109375" style="1" customWidth="1"/>
    <col min="6408" max="6409" width="9.5546875" style="1" customWidth="1"/>
    <col min="6410" max="6410" width="10.44140625" style="1" customWidth="1"/>
    <col min="6411" max="6412" width="9" style="1" customWidth="1"/>
    <col min="6413" max="6413" width="10.44140625" style="1" bestFit="1" customWidth="1"/>
    <col min="6414" max="6655" width="8.88671875" style="1"/>
    <col min="6656" max="6656" width="5.44140625" style="1" customWidth="1"/>
    <col min="6657" max="6657" width="18" style="1" customWidth="1"/>
    <col min="6658" max="6658" width="11.44140625" style="1" customWidth="1"/>
    <col min="6659" max="6659" width="15.44140625" style="1" customWidth="1"/>
    <col min="6660" max="6660" width="11" style="1" customWidth="1"/>
    <col min="6661" max="6661" width="10.5546875" style="1" bestFit="1" customWidth="1"/>
    <col min="6662" max="6662" width="12.44140625" style="1" customWidth="1"/>
    <col min="6663" max="6663" width="10.109375" style="1" customWidth="1"/>
    <col min="6664" max="6665" width="9.5546875" style="1" customWidth="1"/>
    <col min="6666" max="6666" width="10.44140625" style="1" customWidth="1"/>
    <col min="6667" max="6668" width="9" style="1" customWidth="1"/>
    <col min="6669" max="6669" width="10.44140625" style="1" bestFit="1" customWidth="1"/>
    <col min="6670" max="6911" width="8.88671875" style="1"/>
    <col min="6912" max="6912" width="5.44140625" style="1" customWidth="1"/>
    <col min="6913" max="6913" width="18" style="1" customWidth="1"/>
    <col min="6914" max="6914" width="11.44140625" style="1" customWidth="1"/>
    <col min="6915" max="6915" width="15.44140625" style="1" customWidth="1"/>
    <col min="6916" max="6916" width="11" style="1" customWidth="1"/>
    <col min="6917" max="6917" width="10.5546875" style="1" bestFit="1" customWidth="1"/>
    <col min="6918" max="6918" width="12.44140625" style="1" customWidth="1"/>
    <col min="6919" max="6919" width="10.109375" style="1" customWidth="1"/>
    <col min="6920" max="6921" width="9.5546875" style="1" customWidth="1"/>
    <col min="6922" max="6922" width="10.44140625" style="1" customWidth="1"/>
    <col min="6923" max="6924" width="9" style="1" customWidth="1"/>
    <col min="6925" max="6925" width="10.44140625" style="1" bestFit="1" customWidth="1"/>
    <col min="6926" max="7167" width="8.88671875" style="1"/>
    <col min="7168" max="7168" width="5.44140625" style="1" customWidth="1"/>
    <col min="7169" max="7169" width="18" style="1" customWidth="1"/>
    <col min="7170" max="7170" width="11.44140625" style="1" customWidth="1"/>
    <col min="7171" max="7171" width="15.44140625" style="1" customWidth="1"/>
    <col min="7172" max="7172" width="11" style="1" customWidth="1"/>
    <col min="7173" max="7173" width="10.5546875" style="1" bestFit="1" customWidth="1"/>
    <col min="7174" max="7174" width="12.44140625" style="1" customWidth="1"/>
    <col min="7175" max="7175" width="10.109375" style="1" customWidth="1"/>
    <col min="7176" max="7177" width="9.5546875" style="1" customWidth="1"/>
    <col min="7178" max="7178" width="10.44140625" style="1" customWidth="1"/>
    <col min="7179" max="7180" width="9" style="1" customWidth="1"/>
    <col min="7181" max="7181" width="10.44140625" style="1" bestFit="1" customWidth="1"/>
    <col min="7182" max="7423" width="8.88671875" style="1"/>
    <col min="7424" max="7424" width="5.44140625" style="1" customWidth="1"/>
    <col min="7425" max="7425" width="18" style="1" customWidth="1"/>
    <col min="7426" max="7426" width="11.44140625" style="1" customWidth="1"/>
    <col min="7427" max="7427" width="15.44140625" style="1" customWidth="1"/>
    <col min="7428" max="7428" width="11" style="1" customWidth="1"/>
    <col min="7429" max="7429" width="10.5546875" style="1" bestFit="1" customWidth="1"/>
    <col min="7430" max="7430" width="12.44140625" style="1" customWidth="1"/>
    <col min="7431" max="7431" width="10.109375" style="1" customWidth="1"/>
    <col min="7432" max="7433" width="9.5546875" style="1" customWidth="1"/>
    <col min="7434" max="7434" width="10.44140625" style="1" customWidth="1"/>
    <col min="7435" max="7436" width="9" style="1" customWidth="1"/>
    <col min="7437" max="7437" width="10.44140625" style="1" bestFit="1" customWidth="1"/>
    <col min="7438" max="7679" width="8.88671875" style="1"/>
    <col min="7680" max="7680" width="5.44140625" style="1" customWidth="1"/>
    <col min="7681" max="7681" width="18" style="1" customWidth="1"/>
    <col min="7682" max="7682" width="11.44140625" style="1" customWidth="1"/>
    <col min="7683" max="7683" width="15.44140625" style="1" customWidth="1"/>
    <col min="7684" max="7684" width="11" style="1" customWidth="1"/>
    <col min="7685" max="7685" width="10.5546875" style="1" bestFit="1" customWidth="1"/>
    <col min="7686" max="7686" width="12.44140625" style="1" customWidth="1"/>
    <col min="7687" max="7687" width="10.109375" style="1" customWidth="1"/>
    <col min="7688" max="7689" width="9.5546875" style="1" customWidth="1"/>
    <col min="7690" max="7690" width="10.44140625" style="1" customWidth="1"/>
    <col min="7691" max="7692" width="9" style="1" customWidth="1"/>
    <col min="7693" max="7693" width="10.44140625" style="1" bestFit="1" customWidth="1"/>
    <col min="7694" max="7935" width="8.88671875" style="1"/>
    <col min="7936" max="7936" width="5.44140625" style="1" customWidth="1"/>
    <col min="7937" max="7937" width="18" style="1" customWidth="1"/>
    <col min="7938" max="7938" width="11.44140625" style="1" customWidth="1"/>
    <col min="7939" max="7939" width="15.44140625" style="1" customWidth="1"/>
    <col min="7940" max="7940" width="11" style="1" customWidth="1"/>
    <col min="7941" max="7941" width="10.5546875" style="1" bestFit="1" customWidth="1"/>
    <col min="7942" max="7942" width="12.44140625" style="1" customWidth="1"/>
    <col min="7943" max="7943" width="10.109375" style="1" customWidth="1"/>
    <col min="7944" max="7945" width="9.5546875" style="1" customWidth="1"/>
    <col min="7946" max="7946" width="10.44140625" style="1" customWidth="1"/>
    <col min="7947" max="7948" width="9" style="1" customWidth="1"/>
    <col min="7949" max="7949" width="10.44140625" style="1" bestFit="1" customWidth="1"/>
    <col min="7950" max="8191" width="8.88671875" style="1"/>
    <col min="8192" max="8192" width="5.44140625" style="1" customWidth="1"/>
    <col min="8193" max="8193" width="18" style="1" customWidth="1"/>
    <col min="8194" max="8194" width="11.44140625" style="1" customWidth="1"/>
    <col min="8195" max="8195" width="15.44140625" style="1" customWidth="1"/>
    <col min="8196" max="8196" width="11" style="1" customWidth="1"/>
    <col min="8197" max="8197" width="10.5546875" style="1" bestFit="1" customWidth="1"/>
    <col min="8198" max="8198" width="12.44140625" style="1" customWidth="1"/>
    <col min="8199" max="8199" width="10.109375" style="1" customWidth="1"/>
    <col min="8200" max="8201" width="9.5546875" style="1" customWidth="1"/>
    <col min="8202" max="8202" width="10.44140625" style="1" customWidth="1"/>
    <col min="8203" max="8204" width="9" style="1" customWidth="1"/>
    <col min="8205" max="8205" width="10.44140625" style="1" bestFit="1" customWidth="1"/>
    <col min="8206" max="8447" width="8.88671875" style="1"/>
    <col min="8448" max="8448" width="5.44140625" style="1" customWidth="1"/>
    <col min="8449" max="8449" width="18" style="1" customWidth="1"/>
    <col min="8450" max="8450" width="11.44140625" style="1" customWidth="1"/>
    <col min="8451" max="8451" width="15.44140625" style="1" customWidth="1"/>
    <col min="8452" max="8452" width="11" style="1" customWidth="1"/>
    <col min="8453" max="8453" width="10.5546875" style="1" bestFit="1" customWidth="1"/>
    <col min="8454" max="8454" width="12.44140625" style="1" customWidth="1"/>
    <col min="8455" max="8455" width="10.109375" style="1" customWidth="1"/>
    <col min="8456" max="8457" width="9.5546875" style="1" customWidth="1"/>
    <col min="8458" max="8458" width="10.44140625" style="1" customWidth="1"/>
    <col min="8459" max="8460" width="9" style="1" customWidth="1"/>
    <col min="8461" max="8461" width="10.44140625" style="1" bestFit="1" customWidth="1"/>
    <col min="8462" max="8703" width="8.88671875" style="1"/>
    <col min="8704" max="8704" width="5.44140625" style="1" customWidth="1"/>
    <col min="8705" max="8705" width="18" style="1" customWidth="1"/>
    <col min="8706" max="8706" width="11.44140625" style="1" customWidth="1"/>
    <col min="8707" max="8707" width="15.44140625" style="1" customWidth="1"/>
    <col min="8708" max="8708" width="11" style="1" customWidth="1"/>
    <col min="8709" max="8709" width="10.5546875" style="1" bestFit="1" customWidth="1"/>
    <col min="8710" max="8710" width="12.44140625" style="1" customWidth="1"/>
    <col min="8711" max="8711" width="10.109375" style="1" customWidth="1"/>
    <col min="8712" max="8713" width="9.5546875" style="1" customWidth="1"/>
    <col min="8714" max="8714" width="10.44140625" style="1" customWidth="1"/>
    <col min="8715" max="8716" width="9" style="1" customWidth="1"/>
    <col min="8717" max="8717" width="10.44140625" style="1" bestFit="1" customWidth="1"/>
    <col min="8718" max="8959" width="8.88671875" style="1"/>
    <col min="8960" max="8960" width="5.44140625" style="1" customWidth="1"/>
    <col min="8961" max="8961" width="18" style="1" customWidth="1"/>
    <col min="8962" max="8962" width="11.44140625" style="1" customWidth="1"/>
    <col min="8963" max="8963" width="15.44140625" style="1" customWidth="1"/>
    <col min="8964" max="8964" width="11" style="1" customWidth="1"/>
    <col min="8965" max="8965" width="10.5546875" style="1" bestFit="1" customWidth="1"/>
    <col min="8966" max="8966" width="12.44140625" style="1" customWidth="1"/>
    <col min="8967" max="8967" width="10.109375" style="1" customWidth="1"/>
    <col min="8968" max="8969" width="9.5546875" style="1" customWidth="1"/>
    <col min="8970" max="8970" width="10.44140625" style="1" customWidth="1"/>
    <col min="8971" max="8972" width="9" style="1" customWidth="1"/>
    <col min="8973" max="8973" width="10.44140625" style="1" bestFit="1" customWidth="1"/>
    <col min="8974" max="9215" width="8.88671875" style="1"/>
    <col min="9216" max="9216" width="5.44140625" style="1" customWidth="1"/>
    <col min="9217" max="9217" width="18" style="1" customWidth="1"/>
    <col min="9218" max="9218" width="11.44140625" style="1" customWidth="1"/>
    <col min="9219" max="9219" width="15.44140625" style="1" customWidth="1"/>
    <col min="9220" max="9220" width="11" style="1" customWidth="1"/>
    <col min="9221" max="9221" width="10.5546875" style="1" bestFit="1" customWidth="1"/>
    <col min="9222" max="9222" width="12.44140625" style="1" customWidth="1"/>
    <col min="9223" max="9223" width="10.109375" style="1" customWidth="1"/>
    <col min="9224" max="9225" width="9.5546875" style="1" customWidth="1"/>
    <col min="9226" max="9226" width="10.44140625" style="1" customWidth="1"/>
    <col min="9227" max="9228" width="9" style="1" customWidth="1"/>
    <col min="9229" max="9229" width="10.44140625" style="1" bestFit="1" customWidth="1"/>
    <col min="9230" max="9471" width="8.88671875" style="1"/>
    <col min="9472" max="9472" width="5.44140625" style="1" customWidth="1"/>
    <col min="9473" max="9473" width="18" style="1" customWidth="1"/>
    <col min="9474" max="9474" width="11.44140625" style="1" customWidth="1"/>
    <col min="9475" max="9475" width="15.44140625" style="1" customWidth="1"/>
    <col min="9476" max="9476" width="11" style="1" customWidth="1"/>
    <col min="9477" max="9477" width="10.5546875" style="1" bestFit="1" customWidth="1"/>
    <col min="9478" max="9478" width="12.44140625" style="1" customWidth="1"/>
    <col min="9479" max="9479" width="10.109375" style="1" customWidth="1"/>
    <col min="9480" max="9481" width="9.5546875" style="1" customWidth="1"/>
    <col min="9482" max="9482" width="10.44140625" style="1" customWidth="1"/>
    <col min="9483" max="9484" width="9" style="1" customWidth="1"/>
    <col min="9485" max="9485" width="10.44140625" style="1" bestFit="1" customWidth="1"/>
    <col min="9486" max="9727" width="8.88671875" style="1"/>
    <col min="9728" max="9728" width="5.44140625" style="1" customWidth="1"/>
    <col min="9729" max="9729" width="18" style="1" customWidth="1"/>
    <col min="9730" max="9730" width="11.44140625" style="1" customWidth="1"/>
    <col min="9731" max="9731" width="15.44140625" style="1" customWidth="1"/>
    <col min="9732" max="9732" width="11" style="1" customWidth="1"/>
    <col min="9733" max="9733" width="10.5546875" style="1" bestFit="1" customWidth="1"/>
    <col min="9734" max="9734" width="12.44140625" style="1" customWidth="1"/>
    <col min="9735" max="9735" width="10.109375" style="1" customWidth="1"/>
    <col min="9736" max="9737" width="9.5546875" style="1" customWidth="1"/>
    <col min="9738" max="9738" width="10.44140625" style="1" customWidth="1"/>
    <col min="9739" max="9740" width="9" style="1" customWidth="1"/>
    <col min="9741" max="9741" width="10.44140625" style="1" bestFit="1" customWidth="1"/>
    <col min="9742" max="9983" width="8.88671875" style="1"/>
    <col min="9984" max="9984" width="5.44140625" style="1" customWidth="1"/>
    <col min="9985" max="9985" width="18" style="1" customWidth="1"/>
    <col min="9986" max="9986" width="11.44140625" style="1" customWidth="1"/>
    <col min="9987" max="9987" width="15.44140625" style="1" customWidth="1"/>
    <col min="9988" max="9988" width="11" style="1" customWidth="1"/>
    <col min="9989" max="9989" width="10.5546875" style="1" bestFit="1" customWidth="1"/>
    <col min="9990" max="9990" width="12.44140625" style="1" customWidth="1"/>
    <col min="9991" max="9991" width="10.109375" style="1" customWidth="1"/>
    <col min="9992" max="9993" width="9.5546875" style="1" customWidth="1"/>
    <col min="9994" max="9994" width="10.44140625" style="1" customWidth="1"/>
    <col min="9995" max="9996" width="9" style="1" customWidth="1"/>
    <col min="9997" max="9997" width="10.44140625" style="1" bestFit="1" customWidth="1"/>
    <col min="9998" max="10239" width="8.88671875" style="1"/>
    <col min="10240" max="10240" width="5.44140625" style="1" customWidth="1"/>
    <col min="10241" max="10241" width="18" style="1" customWidth="1"/>
    <col min="10242" max="10242" width="11.44140625" style="1" customWidth="1"/>
    <col min="10243" max="10243" width="15.44140625" style="1" customWidth="1"/>
    <col min="10244" max="10244" width="11" style="1" customWidth="1"/>
    <col min="10245" max="10245" width="10.5546875" style="1" bestFit="1" customWidth="1"/>
    <col min="10246" max="10246" width="12.44140625" style="1" customWidth="1"/>
    <col min="10247" max="10247" width="10.109375" style="1" customWidth="1"/>
    <col min="10248" max="10249" width="9.5546875" style="1" customWidth="1"/>
    <col min="10250" max="10250" width="10.44140625" style="1" customWidth="1"/>
    <col min="10251" max="10252" width="9" style="1" customWidth="1"/>
    <col min="10253" max="10253" width="10.44140625" style="1" bestFit="1" customWidth="1"/>
    <col min="10254" max="10495" width="8.88671875" style="1"/>
    <col min="10496" max="10496" width="5.44140625" style="1" customWidth="1"/>
    <col min="10497" max="10497" width="18" style="1" customWidth="1"/>
    <col min="10498" max="10498" width="11.44140625" style="1" customWidth="1"/>
    <col min="10499" max="10499" width="15.44140625" style="1" customWidth="1"/>
    <col min="10500" max="10500" width="11" style="1" customWidth="1"/>
    <col min="10501" max="10501" width="10.5546875" style="1" bestFit="1" customWidth="1"/>
    <col min="10502" max="10502" width="12.44140625" style="1" customWidth="1"/>
    <col min="10503" max="10503" width="10.109375" style="1" customWidth="1"/>
    <col min="10504" max="10505" width="9.5546875" style="1" customWidth="1"/>
    <col min="10506" max="10506" width="10.44140625" style="1" customWidth="1"/>
    <col min="10507" max="10508" width="9" style="1" customWidth="1"/>
    <col min="10509" max="10509" width="10.44140625" style="1" bestFit="1" customWidth="1"/>
    <col min="10510" max="10751" width="8.88671875" style="1"/>
    <col min="10752" max="10752" width="5.44140625" style="1" customWidth="1"/>
    <col min="10753" max="10753" width="18" style="1" customWidth="1"/>
    <col min="10754" max="10754" width="11.44140625" style="1" customWidth="1"/>
    <col min="10755" max="10755" width="15.44140625" style="1" customWidth="1"/>
    <col min="10756" max="10756" width="11" style="1" customWidth="1"/>
    <col min="10757" max="10757" width="10.5546875" style="1" bestFit="1" customWidth="1"/>
    <col min="10758" max="10758" width="12.44140625" style="1" customWidth="1"/>
    <col min="10759" max="10759" width="10.109375" style="1" customWidth="1"/>
    <col min="10760" max="10761" width="9.5546875" style="1" customWidth="1"/>
    <col min="10762" max="10762" width="10.44140625" style="1" customWidth="1"/>
    <col min="10763" max="10764" width="9" style="1" customWidth="1"/>
    <col min="10765" max="10765" width="10.44140625" style="1" bestFit="1" customWidth="1"/>
    <col min="10766" max="11007" width="8.88671875" style="1"/>
    <col min="11008" max="11008" width="5.44140625" style="1" customWidth="1"/>
    <col min="11009" max="11009" width="18" style="1" customWidth="1"/>
    <col min="11010" max="11010" width="11.44140625" style="1" customWidth="1"/>
    <col min="11011" max="11011" width="15.44140625" style="1" customWidth="1"/>
    <col min="11012" max="11012" width="11" style="1" customWidth="1"/>
    <col min="11013" max="11013" width="10.5546875" style="1" bestFit="1" customWidth="1"/>
    <col min="11014" max="11014" width="12.44140625" style="1" customWidth="1"/>
    <col min="11015" max="11015" width="10.109375" style="1" customWidth="1"/>
    <col min="11016" max="11017" width="9.5546875" style="1" customWidth="1"/>
    <col min="11018" max="11018" width="10.44140625" style="1" customWidth="1"/>
    <col min="11019" max="11020" width="9" style="1" customWidth="1"/>
    <col min="11021" max="11021" width="10.44140625" style="1" bestFit="1" customWidth="1"/>
    <col min="11022" max="11263" width="8.88671875" style="1"/>
    <col min="11264" max="11264" width="5.44140625" style="1" customWidth="1"/>
    <col min="11265" max="11265" width="18" style="1" customWidth="1"/>
    <col min="11266" max="11266" width="11.44140625" style="1" customWidth="1"/>
    <col min="11267" max="11267" width="15.44140625" style="1" customWidth="1"/>
    <col min="11268" max="11268" width="11" style="1" customWidth="1"/>
    <col min="11269" max="11269" width="10.5546875" style="1" bestFit="1" customWidth="1"/>
    <col min="11270" max="11270" width="12.44140625" style="1" customWidth="1"/>
    <col min="11271" max="11271" width="10.109375" style="1" customWidth="1"/>
    <col min="11272" max="11273" width="9.5546875" style="1" customWidth="1"/>
    <col min="11274" max="11274" width="10.44140625" style="1" customWidth="1"/>
    <col min="11275" max="11276" width="9" style="1" customWidth="1"/>
    <col min="11277" max="11277" width="10.44140625" style="1" bestFit="1" customWidth="1"/>
    <col min="11278" max="11519" width="8.88671875" style="1"/>
    <col min="11520" max="11520" width="5.44140625" style="1" customWidth="1"/>
    <col min="11521" max="11521" width="18" style="1" customWidth="1"/>
    <col min="11522" max="11522" width="11.44140625" style="1" customWidth="1"/>
    <col min="11523" max="11523" width="15.44140625" style="1" customWidth="1"/>
    <col min="11524" max="11524" width="11" style="1" customWidth="1"/>
    <col min="11525" max="11525" width="10.5546875" style="1" bestFit="1" customWidth="1"/>
    <col min="11526" max="11526" width="12.44140625" style="1" customWidth="1"/>
    <col min="11527" max="11527" width="10.109375" style="1" customWidth="1"/>
    <col min="11528" max="11529" width="9.5546875" style="1" customWidth="1"/>
    <col min="11530" max="11530" width="10.44140625" style="1" customWidth="1"/>
    <col min="11531" max="11532" width="9" style="1" customWidth="1"/>
    <col min="11533" max="11533" width="10.44140625" style="1" bestFit="1" customWidth="1"/>
    <col min="11534" max="11775" width="8.88671875" style="1"/>
    <col min="11776" max="11776" width="5.44140625" style="1" customWidth="1"/>
    <col min="11777" max="11777" width="18" style="1" customWidth="1"/>
    <col min="11778" max="11778" width="11.44140625" style="1" customWidth="1"/>
    <col min="11779" max="11779" width="15.44140625" style="1" customWidth="1"/>
    <col min="11780" max="11780" width="11" style="1" customWidth="1"/>
    <col min="11781" max="11781" width="10.5546875" style="1" bestFit="1" customWidth="1"/>
    <col min="11782" max="11782" width="12.44140625" style="1" customWidth="1"/>
    <col min="11783" max="11783" width="10.109375" style="1" customWidth="1"/>
    <col min="11784" max="11785" width="9.5546875" style="1" customWidth="1"/>
    <col min="11786" max="11786" width="10.44140625" style="1" customWidth="1"/>
    <col min="11787" max="11788" width="9" style="1" customWidth="1"/>
    <col min="11789" max="11789" width="10.44140625" style="1" bestFit="1" customWidth="1"/>
    <col min="11790" max="12031" width="8.88671875" style="1"/>
    <col min="12032" max="12032" width="5.44140625" style="1" customWidth="1"/>
    <col min="12033" max="12033" width="18" style="1" customWidth="1"/>
    <col min="12034" max="12034" width="11.44140625" style="1" customWidth="1"/>
    <col min="12035" max="12035" width="15.44140625" style="1" customWidth="1"/>
    <col min="12036" max="12036" width="11" style="1" customWidth="1"/>
    <col min="12037" max="12037" width="10.5546875" style="1" bestFit="1" customWidth="1"/>
    <col min="12038" max="12038" width="12.44140625" style="1" customWidth="1"/>
    <col min="12039" max="12039" width="10.109375" style="1" customWidth="1"/>
    <col min="12040" max="12041" width="9.5546875" style="1" customWidth="1"/>
    <col min="12042" max="12042" width="10.44140625" style="1" customWidth="1"/>
    <col min="12043" max="12044" width="9" style="1" customWidth="1"/>
    <col min="12045" max="12045" width="10.44140625" style="1" bestFit="1" customWidth="1"/>
    <col min="12046" max="12287" width="8.88671875" style="1"/>
    <col min="12288" max="12288" width="5.44140625" style="1" customWidth="1"/>
    <col min="12289" max="12289" width="18" style="1" customWidth="1"/>
    <col min="12290" max="12290" width="11.44140625" style="1" customWidth="1"/>
    <col min="12291" max="12291" width="15.44140625" style="1" customWidth="1"/>
    <col min="12292" max="12292" width="11" style="1" customWidth="1"/>
    <col min="12293" max="12293" width="10.5546875" style="1" bestFit="1" customWidth="1"/>
    <col min="12294" max="12294" width="12.44140625" style="1" customWidth="1"/>
    <col min="12295" max="12295" width="10.109375" style="1" customWidth="1"/>
    <col min="12296" max="12297" width="9.5546875" style="1" customWidth="1"/>
    <col min="12298" max="12298" width="10.44140625" style="1" customWidth="1"/>
    <col min="12299" max="12300" width="9" style="1" customWidth="1"/>
    <col min="12301" max="12301" width="10.44140625" style="1" bestFit="1" customWidth="1"/>
    <col min="12302" max="12543" width="8.88671875" style="1"/>
    <col min="12544" max="12544" width="5.44140625" style="1" customWidth="1"/>
    <col min="12545" max="12545" width="18" style="1" customWidth="1"/>
    <col min="12546" max="12546" width="11.44140625" style="1" customWidth="1"/>
    <col min="12547" max="12547" width="15.44140625" style="1" customWidth="1"/>
    <col min="12548" max="12548" width="11" style="1" customWidth="1"/>
    <col min="12549" max="12549" width="10.5546875" style="1" bestFit="1" customWidth="1"/>
    <col min="12550" max="12550" width="12.44140625" style="1" customWidth="1"/>
    <col min="12551" max="12551" width="10.109375" style="1" customWidth="1"/>
    <col min="12552" max="12553" width="9.5546875" style="1" customWidth="1"/>
    <col min="12554" max="12554" width="10.44140625" style="1" customWidth="1"/>
    <col min="12555" max="12556" width="9" style="1" customWidth="1"/>
    <col min="12557" max="12557" width="10.44140625" style="1" bestFit="1" customWidth="1"/>
    <col min="12558" max="12799" width="8.88671875" style="1"/>
    <col min="12800" max="12800" width="5.44140625" style="1" customWidth="1"/>
    <col min="12801" max="12801" width="18" style="1" customWidth="1"/>
    <col min="12802" max="12802" width="11.44140625" style="1" customWidth="1"/>
    <col min="12803" max="12803" width="15.44140625" style="1" customWidth="1"/>
    <col min="12804" max="12804" width="11" style="1" customWidth="1"/>
    <col min="12805" max="12805" width="10.5546875" style="1" bestFit="1" customWidth="1"/>
    <col min="12806" max="12806" width="12.44140625" style="1" customWidth="1"/>
    <col min="12807" max="12807" width="10.109375" style="1" customWidth="1"/>
    <col min="12808" max="12809" width="9.5546875" style="1" customWidth="1"/>
    <col min="12810" max="12810" width="10.44140625" style="1" customWidth="1"/>
    <col min="12811" max="12812" width="9" style="1" customWidth="1"/>
    <col min="12813" max="12813" width="10.44140625" style="1" bestFit="1" customWidth="1"/>
    <col min="12814" max="13055" width="8.88671875" style="1"/>
    <col min="13056" max="13056" width="5.44140625" style="1" customWidth="1"/>
    <col min="13057" max="13057" width="18" style="1" customWidth="1"/>
    <col min="13058" max="13058" width="11.44140625" style="1" customWidth="1"/>
    <col min="13059" max="13059" width="15.44140625" style="1" customWidth="1"/>
    <col min="13060" max="13060" width="11" style="1" customWidth="1"/>
    <col min="13061" max="13061" width="10.5546875" style="1" bestFit="1" customWidth="1"/>
    <col min="13062" max="13062" width="12.44140625" style="1" customWidth="1"/>
    <col min="13063" max="13063" width="10.109375" style="1" customWidth="1"/>
    <col min="13064" max="13065" width="9.5546875" style="1" customWidth="1"/>
    <col min="13066" max="13066" width="10.44140625" style="1" customWidth="1"/>
    <col min="13067" max="13068" width="9" style="1" customWidth="1"/>
    <col min="13069" max="13069" width="10.44140625" style="1" bestFit="1" customWidth="1"/>
    <col min="13070" max="13311" width="8.88671875" style="1"/>
    <col min="13312" max="13312" width="5.44140625" style="1" customWidth="1"/>
    <col min="13313" max="13313" width="18" style="1" customWidth="1"/>
    <col min="13314" max="13314" width="11.44140625" style="1" customWidth="1"/>
    <col min="13315" max="13315" width="15.44140625" style="1" customWidth="1"/>
    <col min="13316" max="13316" width="11" style="1" customWidth="1"/>
    <col min="13317" max="13317" width="10.5546875" style="1" bestFit="1" customWidth="1"/>
    <col min="13318" max="13318" width="12.44140625" style="1" customWidth="1"/>
    <col min="13319" max="13319" width="10.109375" style="1" customWidth="1"/>
    <col min="13320" max="13321" width="9.5546875" style="1" customWidth="1"/>
    <col min="13322" max="13322" width="10.44140625" style="1" customWidth="1"/>
    <col min="13323" max="13324" width="9" style="1" customWidth="1"/>
    <col min="13325" max="13325" width="10.44140625" style="1" bestFit="1" customWidth="1"/>
    <col min="13326" max="13567" width="8.88671875" style="1"/>
    <col min="13568" max="13568" width="5.44140625" style="1" customWidth="1"/>
    <col min="13569" max="13569" width="18" style="1" customWidth="1"/>
    <col min="13570" max="13570" width="11.44140625" style="1" customWidth="1"/>
    <col min="13571" max="13571" width="15.44140625" style="1" customWidth="1"/>
    <col min="13572" max="13572" width="11" style="1" customWidth="1"/>
    <col min="13573" max="13573" width="10.5546875" style="1" bestFit="1" customWidth="1"/>
    <col min="13574" max="13574" width="12.44140625" style="1" customWidth="1"/>
    <col min="13575" max="13575" width="10.109375" style="1" customWidth="1"/>
    <col min="13576" max="13577" width="9.5546875" style="1" customWidth="1"/>
    <col min="13578" max="13578" width="10.44140625" style="1" customWidth="1"/>
    <col min="13579" max="13580" width="9" style="1" customWidth="1"/>
    <col min="13581" max="13581" width="10.44140625" style="1" bestFit="1" customWidth="1"/>
    <col min="13582" max="13823" width="8.88671875" style="1"/>
    <col min="13824" max="13824" width="5.44140625" style="1" customWidth="1"/>
    <col min="13825" max="13825" width="18" style="1" customWidth="1"/>
    <col min="13826" max="13826" width="11.44140625" style="1" customWidth="1"/>
    <col min="13827" max="13827" width="15.44140625" style="1" customWidth="1"/>
    <col min="13828" max="13828" width="11" style="1" customWidth="1"/>
    <col min="13829" max="13829" width="10.5546875" style="1" bestFit="1" customWidth="1"/>
    <col min="13830" max="13830" width="12.44140625" style="1" customWidth="1"/>
    <col min="13831" max="13831" width="10.109375" style="1" customWidth="1"/>
    <col min="13832" max="13833" width="9.5546875" style="1" customWidth="1"/>
    <col min="13834" max="13834" width="10.44140625" style="1" customWidth="1"/>
    <col min="13835" max="13836" width="9" style="1" customWidth="1"/>
    <col min="13837" max="13837" width="10.44140625" style="1" bestFit="1" customWidth="1"/>
    <col min="13838" max="14079" width="8.88671875" style="1"/>
    <col min="14080" max="14080" width="5.44140625" style="1" customWidth="1"/>
    <col min="14081" max="14081" width="18" style="1" customWidth="1"/>
    <col min="14082" max="14082" width="11.44140625" style="1" customWidth="1"/>
    <col min="14083" max="14083" width="15.44140625" style="1" customWidth="1"/>
    <col min="14084" max="14084" width="11" style="1" customWidth="1"/>
    <col min="14085" max="14085" width="10.5546875" style="1" bestFit="1" customWidth="1"/>
    <col min="14086" max="14086" width="12.44140625" style="1" customWidth="1"/>
    <col min="14087" max="14087" width="10.109375" style="1" customWidth="1"/>
    <col min="14088" max="14089" width="9.5546875" style="1" customWidth="1"/>
    <col min="14090" max="14090" width="10.44140625" style="1" customWidth="1"/>
    <col min="14091" max="14092" width="9" style="1" customWidth="1"/>
    <col min="14093" max="14093" width="10.44140625" style="1" bestFit="1" customWidth="1"/>
    <col min="14094" max="14335" width="8.88671875" style="1"/>
    <col min="14336" max="14336" width="5.44140625" style="1" customWidth="1"/>
    <col min="14337" max="14337" width="18" style="1" customWidth="1"/>
    <col min="14338" max="14338" width="11.44140625" style="1" customWidth="1"/>
    <col min="14339" max="14339" width="15.44140625" style="1" customWidth="1"/>
    <col min="14340" max="14340" width="11" style="1" customWidth="1"/>
    <col min="14341" max="14341" width="10.5546875" style="1" bestFit="1" customWidth="1"/>
    <col min="14342" max="14342" width="12.44140625" style="1" customWidth="1"/>
    <col min="14343" max="14343" width="10.109375" style="1" customWidth="1"/>
    <col min="14344" max="14345" width="9.5546875" style="1" customWidth="1"/>
    <col min="14346" max="14346" width="10.44140625" style="1" customWidth="1"/>
    <col min="14347" max="14348" width="9" style="1" customWidth="1"/>
    <col min="14349" max="14349" width="10.44140625" style="1" bestFit="1" customWidth="1"/>
    <col min="14350" max="14591" width="8.88671875" style="1"/>
    <col min="14592" max="14592" width="5.44140625" style="1" customWidth="1"/>
    <col min="14593" max="14593" width="18" style="1" customWidth="1"/>
    <col min="14594" max="14594" width="11.44140625" style="1" customWidth="1"/>
    <col min="14595" max="14595" width="15.44140625" style="1" customWidth="1"/>
    <col min="14596" max="14596" width="11" style="1" customWidth="1"/>
    <col min="14597" max="14597" width="10.5546875" style="1" bestFit="1" customWidth="1"/>
    <col min="14598" max="14598" width="12.44140625" style="1" customWidth="1"/>
    <col min="14599" max="14599" width="10.109375" style="1" customWidth="1"/>
    <col min="14600" max="14601" width="9.5546875" style="1" customWidth="1"/>
    <col min="14602" max="14602" width="10.44140625" style="1" customWidth="1"/>
    <col min="14603" max="14604" width="9" style="1" customWidth="1"/>
    <col min="14605" max="14605" width="10.44140625" style="1" bestFit="1" customWidth="1"/>
    <col min="14606" max="14847" width="8.88671875" style="1"/>
    <col min="14848" max="14848" width="5.44140625" style="1" customWidth="1"/>
    <col min="14849" max="14849" width="18" style="1" customWidth="1"/>
    <col min="14850" max="14850" width="11.44140625" style="1" customWidth="1"/>
    <col min="14851" max="14851" width="15.44140625" style="1" customWidth="1"/>
    <col min="14852" max="14852" width="11" style="1" customWidth="1"/>
    <col min="14853" max="14853" width="10.5546875" style="1" bestFit="1" customWidth="1"/>
    <col min="14854" max="14854" width="12.44140625" style="1" customWidth="1"/>
    <col min="14855" max="14855" width="10.109375" style="1" customWidth="1"/>
    <col min="14856" max="14857" width="9.5546875" style="1" customWidth="1"/>
    <col min="14858" max="14858" width="10.44140625" style="1" customWidth="1"/>
    <col min="14859" max="14860" width="9" style="1" customWidth="1"/>
    <col min="14861" max="14861" width="10.44140625" style="1" bestFit="1" customWidth="1"/>
    <col min="14862" max="15103" width="8.88671875" style="1"/>
    <col min="15104" max="15104" width="5.44140625" style="1" customWidth="1"/>
    <col min="15105" max="15105" width="18" style="1" customWidth="1"/>
    <col min="15106" max="15106" width="11.44140625" style="1" customWidth="1"/>
    <col min="15107" max="15107" width="15.44140625" style="1" customWidth="1"/>
    <col min="15108" max="15108" width="11" style="1" customWidth="1"/>
    <col min="15109" max="15109" width="10.5546875" style="1" bestFit="1" customWidth="1"/>
    <col min="15110" max="15110" width="12.44140625" style="1" customWidth="1"/>
    <col min="15111" max="15111" width="10.109375" style="1" customWidth="1"/>
    <col min="15112" max="15113" width="9.5546875" style="1" customWidth="1"/>
    <col min="15114" max="15114" width="10.44140625" style="1" customWidth="1"/>
    <col min="15115" max="15116" width="9" style="1" customWidth="1"/>
    <col min="15117" max="15117" width="10.44140625" style="1" bestFit="1" customWidth="1"/>
    <col min="15118" max="15359" width="8.88671875" style="1"/>
    <col min="15360" max="15360" width="5.44140625" style="1" customWidth="1"/>
    <col min="15361" max="15361" width="18" style="1" customWidth="1"/>
    <col min="15362" max="15362" width="11.44140625" style="1" customWidth="1"/>
    <col min="15363" max="15363" width="15.44140625" style="1" customWidth="1"/>
    <col min="15364" max="15364" width="11" style="1" customWidth="1"/>
    <col min="15365" max="15365" width="10.5546875" style="1" bestFit="1" customWidth="1"/>
    <col min="15366" max="15366" width="12.44140625" style="1" customWidth="1"/>
    <col min="15367" max="15367" width="10.109375" style="1" customWidth="1"/>
    <col min="15368" max="15369" width="9.5546875" style="1" customWidth="1"/>
    <col min="15370" max="15370" width="10.44140625" style="1" customWidth="1"/>
    <col min="15371" max="15372" width="9" style="1" customWidth="1"/>
    <col min="15373" max="15373" width="10.44140625" style="1" bestFit="1" customWidth="1"/>
    <col min="15374" max="15615" width="8.88671875" style="1"/>
    <col min="15616" max="15616" width="5.44140625" style="1" customWidth="1"/>
    <col min="15617" max="15617" width="18" style="1" customWidth="1"/>
    <col min="15618" max="15618" width="11.44140625" style="1" customWidth="1"/>
    <col min="15619" max="15619" width="15.44140625" style="1" customWidth="1"/>
    <col min="15620" max="15620" width="11" style="1" customWidth="1"/>
    <col min="15621" max="15621" width="10.5546875" style="1" bestFit="1" customWidth="1"/>
    <col min="15622" max="15622" width="12.44140625" style="1" customWidth="1"/>
    <col min="15623" max="15623" width="10.109375" style="1" customWidth="1"/>
    <col min="15624" max="15625" width="9.5546875" style="1" customWidth="1"/>
    <col min="15626" max="15626" width="10.44140625" style="1" customWidth="1"/>
    <col min="15627" max="15628" width="9" style="1" customWidth="1"/>
    <col min="15629" max="15629" width="10.44140625" style="1" bestFit="1" customWidth="1"/>
    <col min="15630" max="15871" width="8.88671875" style="1"/>
    <col min="15872" max="15872" width="5.44140625" style="1" customWidth="1"/>
    <col min="15873" max="15873" width="18" style="1" customWidth="1"/>
    <col min="15874" max="15874" width="11.44140625" style="1" customWidth="1"/>
    <col min="15875" max="15875" width="15.44140625" style="1" customWidth="1"/>
    <col min="15876" max="15876" width="11" style="1" customWidth="1"/>
    <col min="15877" max="15877" width="10.5546875" style="1" bestFit="1" customWidth="1"/>
    <col min="15878" max="15878" width="12.44140625" style="1" customWidth="1"/>
    <col min="15879" max="15879" width="10.109375" style="1" customWidth="1"/>
    <col min="15880" max="15881" width="9.5546875" style="1" customWidth="1"/>
    <col min="15882" max="15882" width="10.44140625" style="1" customWidth="1"/>
    <col min="15883" max="15884" width="9" style="1" customWidth="1"/>
    <col min="15885" max="15885" width="10.44140625" style="1" bestFit="1" customWidth="1"/>
    <col min="15886" max="16127" width="8.88671875" style="1"/>
    <col min="16128" max="16128" width="5.44140625" style="1" customWidth="1"/>
    <col min="16129" max="16129" width="18" style="1" customWidth="1"/>
    <col min="16130" max="16130" width="11.44140625" style="1" customWidth="1"/>
    <col min="16131" max="16131" width="15.44140625" style="1" customWidth="1"/>
    <col min="16132" max="16132" width="11" style="1" customWidth="1"/>
    <col min="16133" max="16133" width="10.5546875" style="1" bestFit="1" customWidth="1"/>
    <col min="16134" max="16134" width="12.44140625" style="1" customWidth="1"/>
    <col min="16135" max="16135" width="10.109375" style="1" customWidth="1"/>
    <col min="16136" max="16137" width="9.5546875" style="1" customWidth="1"/>
    <col min="16138" max="16138" width="10.44140625" style="1" customWidth="1"/>
    <col min="16139" max="16140" width="9" style="1" customWidth="1"/>
    <col min="16141" max="16141" width="10.44140625" style="1" bestFit="1" customWidth="1"/>
    <col min="16142" max="16384" width="8.88671875" style="1"/>
  </cols>
  <sheetData>
    <row r="1" spans="1:18" ht="14.1" customHeight="1" x14ac:dyDescent="0.3">
      <c r="A1" s="39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8" ht="21.6" customHeight="1" x14ac:dyDescent="0.3">
      <c r="A2" s="40" t="s">
        <v>23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8" ht="20.100000000000001" customHeight="1" x14ac:dyDescent="0.3">
      <c r="A3" s="26" t="s">
        <v>2</v>
      </c>
      <c r="B3" s="26" t="s">
        <v>3</v>
      </c>
      <c r="C3" s="26" t="s">
        <v>18</v>
      </c>
      <c r="D3" s="26" t="s">
        <v>4</v>
      </c>
      <c r="E3" s="41" t="s">
        <v>32</v>
      </c>
      <c r="F3" s="41"/>
      <c r="G3" s="41"/>
      <c r="H3" s="41"/>
      <c r="I3" s="41"/>
      <c r="J3" s="41"/>
      <c r="K3" s="41"/>
      <c r="L3" s="41"/>
    </row>
    <row r="4" spans="1:18" ht="17.25" customHeight="1" x14ac:dyDescent="0.3">
      <c r="A4" s="27"/>
      <c r="B4" s="27"/>
      <c r="C4" s="27"/>
      <c r="D4" s="27"/>
      <c r="E4" s="23" t="s">
        <v>33</v>
      </c>
      <c r="F4" s="24"/>
      <c r="G4" s="24"/>
      <c r="H4" s="24"/>
      <c r="I4" s="24"/>
      <c r="J4" s="24"/>
      <c r="K4" s="24"/>
      <c r="L4" s="25"/>
    </row>
    <row r="5" spans="1:18" ht="17.25" customHeight="1" x14ac:dyDescent="0.3">
      <c r="A5" s="27"/>
      <c r="B5" s="27"/>
      <c r="C5" s="27"/>
      <c r="D5" s="27"/>
      <c r="E5" s="26" t="s">
        <v>0</v>
      </c>
      <c r="F5" s="23" t="s">
        <v>34</v>
      </c>
      <c r="G5" s="24"/>
      <c r="H5" s="24"/>
      <c r="I5" s="24"/>
      <c r="J5" s="24"/>
      <c r="K5" s="24"/>
      <c r="L5" s="25"/>
    </row>
    <row r="6" spans="1:18" ht="15" customHeight="1" x14ac:dyDescent="0.3">
      <c r="A6" s="28"/>
      <c r="B6" s="28"/>
      <c r="C6" s="28"/>
      <c r="D6" s="28"/>
      <c r="E6" s="28"/>
      <c r="F6" s="12" t="s">
        <v>5</v>
      </c>
      <c r="G6" s="12" t="s">
        <v>6</v>
      </c>
      <c r="H6" s="12" t="s">
        <v>25</v>
      </c>
      <c r="I6" s="12" t="s">
        <v>26</v>
      </c>
      <c r="J6" s="12" t="s">
        <v>27</v>
      </c>
      <c r="K6" s="12" t="s">
        <v>28</v>
      </c>
      <c r="L6" s="12" t="s">
        <v>31</v>
      </c>
      <c r="M6" s="7"/>
      <c r="N6" s="7"/>
      <c r="O6" s="7"/>
      <c r="P6" s="7"/>
      <c r="Q6" s="7"/>
      <c r="R6" s="7"/>
    </row>
    <row r="7" spans="1:18" ht="12.75" customHeight="1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13</v>
      </c>
    </row>
    <row r="8" spans="1:18" ht="12.9" customHeight="1" x14ac:dyDescent="0.3">
      <c r="A8" s="26">
        <v>1</v>
      </c>
      <c r="B8" s="26" t="s">
        <v>30</v>
      </c>
      <c r="C8" s="26" t="s">
        <v>16</v>
      </c>
      <c r="D8" s="6" t="s">
        <v>7</v>
      </c>
      <c r="E8" s="8">
        <f t="shared" ref="E8:E60" si="0">SUM(F8:L8)</f>
        <v>97077.461379999993</v>
      </c>
      <c r="F8" s="8">
        <f t="shared" ref="F8:K8" si="1">SUM(F9:F14)</f>
        <v>8802.4230999999982</v>
      </c>
      <c r="G8" s="8">
        <f t="shared" si="1"/>
        <v>8025.0034799999994</v>
      </c>
      <c r="H8" s="8">
        <f t="shared" si="1"/>
        <v>8025.0034799999994</v>
      </c>
      <c r="I8" s="8">
        <f t="shared" si="1"/>
        <v>8025.0034799999994</v>
      </c>
      <c r="J8" s="8">
        <f t="shared" si="1"/>
        <v>8025.0034799999994</v>
      </c>
      <c r="K8" s="8">
        <f t="shared" si="1"/>
        <v>8025.0034799999994</v>
      </c>
      <c r="L8" s="8">
        <f>SUM(L9:L14)</f>
        <v>48150.020879999996</v>
      </c>
    </row>
    <row r="9" spans="1:18" x14ac:dyDescent="0.3">
      <c r="A9" s="27"/>
      <c r="B9" s="27"/>
      <c r="C9" s="27"/>
      <c r="D9" s="2" t="s">
        <v>8</v>
      </c>
      <c r="E9" s="9">
        <f t="shared" si="0"/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f>K9*6</f>
        <v>0</v>
      </c>
    </row>
    <row r="10" spans="1:18" ht="26.4" x14ac:dyDescent="0.3">
      <c r="A10" s="27"/>
      <c r="B10" s="27"/>
      <c r="C10" s="27"/>
      <c r="D10" s="2" t="s">
        <v>9</v>
      </c>
      <c r="E10" s="9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f t="shared" ref="L10:L14" si="2">K10*6</f>
        <v>0</v>
      </c>
    </row>
    <row r="11" spans="1:18" x14ac:dyDescent="0.3">
      <c r="A11" s="27"/>
      <c r="B11" s="27"/>
      <c r="C11" s="27"/>
      <c r="D11" s="2" t="s">
        <v>10</v>
      </c>
      <c r="E11" s="9">
        <f t="shared" si="0"/>
        <v>55277.461379999993</v>
      </c>
      <c r="F11" s="13">
        <f>2000+2754.52656+500+1752+5+2447.2-332.10568-554.19778+230</f>
        <v>8802.4230999999982</v>
      </c>
      <c r="G11" s="10">
        <f>1000+2720.00348+500+5</f>
        <v>4225.0034799999994</v>
      </c>
      <c r="H11" s="10">
        <f>1000+2720.00348+500+5</f>
        <v>4225.0034799999994</v>
      </c>
      <c r="I11" s="10">
        <f t="shared" ref="I11:K11" si="3">1000+2720.00348+500+5</f>
        <v>4225.0034799999994</v>
      </c>
      <c r="J11" s="10">
        <f t="shared" si="3"/>
        <v>4225.0034799999994</v>
      </c>
      <c r="K11" s="10">
        <f t="shared" si="3"/>
        <v>4225.0034799999994</v>
      </c>
      <c r="L11" s="9">
        <f t="shared" si="2"/>
        <v>25350.020879999996</v>
      </c>
    </row>
    <row r="12" spans="1:18" ht="26.4" x14ac:dyDescent="0.3">
      <c r="A12" s="27"/>
      <c r="B12" s="27"/>
      <c r="C12" s="27"/>
      <c r="D12" s="2" t="s">
        <v>11</v>
      </c>
      <c r="E12" s="9">
        <f t="shared" si="0"/>
        <v>0</v>
      </c>
      <c r="F12" s="10"/>
      <c r="G12" s="10"/>
      <c r="H12" s="10"/>
      <c r="I12" s="10"/>
      <c r="J12" s="10"/>
      <c r="K12" s="10"/>
      <c r="L12" s="9">
        <f t="shared" si="2"/>
        <v>0</v>
      </c>
    </row>
    <row r="13" spans="1:18" x14ac:dyDescent="0.3">
      <c r="A13" s="27"/>
      <c r="B13" s="27"/>
      <c r="C13" s="27"/>
      <c r="D13" s="2" t="s">
        <v>24</v>
      </c>
      <c r="E13" s="9">
        <f t="shared" si="0"/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f t="shared" si="2"/>
        <v>0</v>
      </c>
    </row>
    <row r="14" spans="1:18" x14ac:dyDescent="0.3">
      <c r="A14" s="27"/>
      <c r="B14" s="27"/>
      <c r="C14" s="28"/>
      <c r="D14" s="2" t="s">
        <v>17</v>
      </c>
      <c r="E14" s="9">
        <f t="shared" si="0"/>
        <v>41800</v>
      </c>
      <c r="F14" s="9">
        <v>0</v>
      </c>
      <c r="G14" s="9">
        <f>1800+2000</f>
        <v>3800</v>
      </c>
      <c r="H14" s="9">
        <f>1800+2000</f>
        <v>3800</v>
      </c>
      <c r="I14" s="9">
        <f t="shared" ref="I14:K14" si="4">1800+2000</f>
        <v>3800</v>
      </c>
      <c r="J14" s="9">
        <f t="shared" si="4"/>
        <v>3800</v>
      </c>
      <c r="K14" s="9">
        <f t="shared" si="4"/>
        <v>3800</v>
      </c>
      <c r="L14" s="9">
        <f t="shared" si="2"/>
        <v>22800</v>
      </c>
    </row>
    <row r="15" spans="1:18" ht="12.9" customHeight="1" x14ac:dyDescent="0.3">
      <c r="A15" s="27"/>
      <c r="B15" s="27"/>
      <c r="C15" s="26" t="s">
        <v>20</v>
      </c>
      <c r="D15" s="6" t="s">
        <v>7</v>
      </c>
      <c r="E15" s="8">
        <f t="shared" si="0"/>
        <v>19071.092400000001</v>
      </c>
      <c r="F15" s="8">
        <f t="shared" ref="F15:G15" si="5">SUM(F16:F21)</f>
        <v>1621.0924</v>
      </c>
      <c r="G15" s="8">
        <f t="shared" si="5"/>
        <v>1200</v>
      </c>
      <c r="H15" s="8">
        <f t="shared" ref="H15:K15" si="6">SUM(H16:H21)</f>
        <v>2050</v>
      </c>
      <c r="I15" s="8">
        <f t="shared" si="6"/>
        <v>1200</v>
      </c>
      <c r="J15" s="8">
        <f t="shared" si="6"/>
        <v>2050</v>
      </c>
      <c r="K15" s="8">
        <f t="shared" si="6"/>
        <v>1200</v>
      </c>
      <c r="L15" s="8">
        <f>SUM(L16:L21)</f>
        <v>9750</v>
      </c>
    </row>
    <row r="16" spans="1:18" ht="12.9" customHeight="1" x14ac:dyDescent="0.3">
      <c r="A16" s="27"/>
      <c r="B16" s="27"/>
      <c r="C16" s="27"/>
      <c r="D16" s="2" t="s">
        <v>8</v>
      </c>
      <c r="E16" s="9">
        <f t="shared" si="0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f>K16*6</f>
        <v>0</v>
      </c>
    </row>
    <row r="17" spans="1:12" ht="12.9" customHeight="1" x14ac:dyDescent="0.3">
      <c r="A17" s="27"/>
      <c r="B17" s="27"/>
      <c r="C17" s="27"/>
      <c r="D17" s="2" t="s">
        <v>9</v>
      </c>
      <c r="E17" s="9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f t="shared" ref="L17:L21" si="7">K17*6</f>
        <v>0</v>
      </c>
    </row>
    <row r="18" spans="1:12" ht="12.9" customHeight="1" x14ac:dyDescent="0.3">
      <c r="A18" s="27"/>
      <c r="B18" s="27"/>
      <c r="C18" s="27"/>
      <c r="D18" s="2" t="s">
        <v>10</v>
      </c>
      <c r="E18" s="9">
        <f t="shared" si="0"/>
        <v>5021.0923999999995</v>
      </c>
      <c r="F18" s="9">
        <f>1745.83-124.7376</f>
        <v>1621.0924</v>
      </c>
      <c r="G18" s="9">
        <v>0</v>
      </c>
      <c r="H18" s="9">
        <v>0</v>
      </c>
      <c r="I18" s="9">
        <v>0</v>
      </c>
      <c r="J18" s="9">
        <v>850</v>
      </c>
      <c r="K18" s="9">
        <v>0</v>
      </c>
      <c r="L18" s="9">
        <v>2550</v>
      </c>
    </row>
    <row r="19" spans="1:12" ht="26.1" customHeight="1" x14ac:dyDescent="0.3">
      <c r="A19" s="27"/>
      <c r="B19" s="27"/>
      <c r="C19" s="27"/>
      <c r="D19" s="2" t="s">
        <v>11</v>
      </c>
      <c r="E19" s="9">
        <f t="shared" si="0"/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f t="shared" si="7"/>
        <v>0</v>
      </c>
    </row>
    <row r="20" spans="1:12" x14ac:dyDescent="0.3">
      <c r="A20" s="27"/>
      <c r="B20" s="27"/>
      <c r="C20" s="27"/>
      <c r="D20" s="2" t="s">
        <v>24</v>
      </c>
      <c r="E20" s="9">
        <f t="shared" si="0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 t="shared" si="7"/>
        <v>0</v>
      </c>
    </row>
    <row r="21" spans="1:12" ht="12.9" customHeight="1" x14ac:dyDescent="0.3">
      <c r="A21" s="27"/>
      <c r="B21" s="27"/>
      <c r="C21" s="28"/>
      <c r="D21" s="2" t="s">
        <v>17</v>
      </c>
      <c r="E21" s="9">
        <f t="shared" si="0"/>
        <v>14050</v>
      </c>
      <c r="F21" s="9">
        <v>0</v>
      </c>
      <c r="G21" s="9">
        <v>1200</v>
      </c>
      <c r="H21" s="9">
        <f>200+1000+850</f>
        <v>2050</v>
      </c>
      <c r="I21" s="9">
        <v>1200</v>
      </c>
      <c r="J21" s="9">
        <v>1200</v>
      </c>
      <c r="K21" s="9">
        <v>1200</v>
      </c>
      <c r="L21" s="9">
        <f t="shared" si="7"/>
        <v>7200</v>
      </c>
    </row>
    <row r="22" spans="1:12" x14ac:dyDescent="0.3">
      <c r="A22" s="27"/>
      <c r="B22" s="27"/>
      <c r="C22" s="26" t="s">
        <v>35</v>
      </c>
      <c r="D22" s="6" t="s">
        <v>7</v>
      </c>
      <c r="E22" s="8">
        <f t="shared" ref="E22:E28" si="8">SUM(F22:L22)</f>
        <v>900</v>
      </c>
      <c r="F22" s="8">
        <f t="shared" ref="F22:L22" si="9">SUM(F23:F28)</f>
        <v>900</v>
      </c>
      <c r="G22" s="8">
        <f t="shared" si="9"/>
        <v>0</v>
      </c>
      <c r="H22" s="8">
        <f t="shared" si="9"/>
        <v>0</v>
      </c>
      <c r="I22" s="8">
        <f t="shared" si="9"/>
        <v>0</v>
      </c>
      <c r="J22" s="8">
        <f t="shared" si="9"/>
        <v>0</v>
      </c>
      <c r="K22" s="8">
        <f t="shared" si="9"/>
        <v>0</v>
      </c>
      <c r="L22" s="8">
        <f t="shared" si="9"/>
        <v>0</v>
      </c>
    </row>
    <row r="23" spans="1:12" x14ac:dyDescent="0.3">
      <c r="A23" s="27"/>
      <c r="B23" s="27"/>
      <c r="C23" s="27"/>
      <c r="D23" s="2" t="s">
        <v>8</v>
      </c>
      <c r="E23" s="9">
        <f t="shared" si="8"/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f>K23*6</f>
        <v>0</v>
      </c>
    </row>
    <row r="24" spans="1:12" ht="26.4" x14ac:dyDescent="0.3">
      <c r="A24" s="27"/>
      <c r="B24" s="27"/>
      <c r="C24" s="27"/>
      <c r="D24" s="2" t="s">
        <v>9</v>
      </c>
      <c r="E24" s="9">
        <f t="shared" si="8"/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f t="shared" ref="L24:L27" si="10">K24*6</f>
        <v>0</v>
      </c>
    </row>
    <row r="25" spans="1:12" x14ac:dyDescent="0.3">
      <c r="A25" s="27"/>
      <c r="B25" s="27"/>
      <c r="C25" s="27"/>
      <c r="D25" s="2" t="s">
        <v>10</v>
      </c>
      <c r="E25" s="9">
        <f t="shared" si="8"/>
        <v>900</v>
      </c>
      <c r="F25" s="9">
        <v>900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f t="shared" si="10"/>
        <v>0</v>
      </c>
    </row>
    <row r="26" spans="1:12" ht="26.4" x14ac:dyDescent="0.3">
      <c r="A26" s="27"/>
      <c r="B26" s="27"/>
      <c r="C26" s="27"/>
      <c r="D26" s="2" t="s">
        <v>11</v>
      </c>
      <c r="E26" s="9">
        <f t="shared" si="8"/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f t="shared" si="10"/>
        <v>0</v>
      </c>
    </row>
    <row r="27" spans="1:12" x14ac:dyDescent="0.3">
      <c r="A27" s="27"/>
      <c r="B27" s="27"/>
      <c r="C27" s="27"/>
      <c r="D27" s="2" t="s">
        <v>24</v>
      </c>
      <c r="E27" s="9">
        <f t="shared" si="8"/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 t="shared" si="10"/>
        <v>0</v>
      </c>
    </row>
    <row r="28" spans="1:12" x14ac:dyDescent="0.3">
      <c r="A28" s="27"/>
      <c r="B28" s="27"/>
      <c r="C28" s="28"/>
      <c r="D28" s="2" t="s">
        <v>17</v>
      </c>
      <c r="E28" s="9">
        <f t="shared" si="8"/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</row>
    <row r="29" spans="1:12" ht="12.9" customHeight="1" x14ac:dyDescent="0.3">
      <c r="A29" s="27"/>
      <c r="B29" s="27"/>
      <c r="C29" s="26" t="s">
        <v>36</v>
      </c>
      <c r="D29" s="6" t="s">
        <v>7</v>
      </c>
      <c r="E29" s="8">
        <f t="shared" ref="E29:E42" si="11">SUM(F29:L29)</f>
        <v>148</v>
      </c>
      <c r="F29" s="8">
        <f t="shared" ref="F29:L29" si="12">SUM(F30:F35)</f>
        <v>148</v>
      </c>
      <c r="G29" s="8">
        <f t="shared" si="12"/>
        <v>0</v>
      </c>
      <c r="H29" s="8">
        <f t="shared" si="12"/>
        <v>0</v>
      </c>
      <c r="I29" s="8">
        <f t="shared" si="12"/>
        <v>0</v>
      </c>
      <c r="J29" s="8">
        <f t="shared" si="12"/>
        <v>0</v>
      </c>
      <c r="K29" s="8">
        <f t="shared" si="12"/>
        <v>0</v>
      </c>
      <c r="L29" s="8">
        <f t="shared" si="12"/>
        <v>0</v>
      </c>
    </row>
    <row r="30" spans="1:12" x14ac:dyDescent="0.3">
      <c r="A30" s="27"/>
      <c r="B30" s="27"/>
      <c r="C30" s="27"/>
      <c r="D30" s="2" t="s">
        <v>8</v>
      </c>
      <c r="E30" s="9">
        <f t="shared" si="11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f>K30*6</f>
        <v>0</v>
      </c>
    </row>
    <row r="31" spans="1:12" ht="26.4" x14ac:dyDescent="0.3">
      <c r="A31" s="27"/>
      <c r="B31" s="27"/>
      <c r="C31" s="27"/>
      <c r="D31" s="2" t="s">
        <v>9</v>
      </c>
      <c r="E31" s="9">
        <f t="shared" si="11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f t="shared" ref="L31:L34" si="13">K31*6</f>
        <v>0</v>
      </c>
    </row>
    <row r="32" spans="1:12" x14ac:dyDescent="0.3">
      <c r="A32" s="27"/>
      <c r="B32" s="27"/>
      <c r="C32" s="27"/>
      <c r="D32" s="2" t="s">
        <v>10</v>
      </c>
      <c r="E32" s="9">
        <f t="shared" si="11"/>
        <v>148</v>
      </c>
      <c r="F32" s="9">
        <f>400-252</f>
        <v>148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f t="shared" si="13"/>
        <v>0</v>
      </c>
    </row>
    <row r="33" spans="1:12" ht="26.4" x14ac:dyDescent="0.3">
      <c r="A33" s="27"/>
      <c r="B33" s="27"/>
      <c r="C33" s="27"/>
      <c r="D33" s="2" t="s">
        <v>11</v>
      </c>
      <c r="E33" s="9">
        <f t="shared" si="11"/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f t="shared" si="13"/>
        <v>0</v>
      </c>
    </row>
    <row r="34" spans="1:12" x14ac:dyDescent="0.3">
      <c r="A34" s="27"/>
      <c r="B34" s="27"/>
      <c r="C34" s="27"/>
      <c r="D34" s="2" t="s">
        <v>24</v>
      </c>
      <c r="E34" s="9">
        <f t="shared" si="11"/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f t="shared" si="13"/>
        <v>0</v>
      </c>
    </row>
    <row r="35" spans="1:12" x14ac:dyDescent="0.3">
      <c r="A35" s="27"/>
      <c r="B35" s="27"/>
      <c r="C35" s="28"/>
      <c r="D35" s="2" t="s">
        <v>17</v>
      </c>
      <c r="E35" s="9">
        <f t="shared" si="11"/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</row>
    <row r="36" spans="1:12" ht="12.9" customHeight="1" x14ac:dyDescent="0.3">
      <c r="A36" s="27"/>
      <c r="B36" s="27"/>
      <c r="C36" s="26" t="s">
        <v>37</v>
      </c>
      <c r="D36" s="6" t="s">
        <v>7</v>
      </c>
      <c r="E36" s="8">
        <f t="shared" si="11"/>
        <v>470</v>
      </c>
      <c r="F36" s="8">
        <f t="shared" ref="F36:L36" si="14">SUM(F37:F42)</f>
        <v>470</v>
      </c>
      <c r="G36" s="8">
        <f t="shared" si="14"/>
        <v>0</v>
      </c>
      <c r="H36" s="8">
        <f t="shared" si="14"/>
        <v>0</v>
      </c>
      <c r="I36" s="8">
        <f t="shared" si="14"/>
        <v>0</v>
      </c>
      <c r="J36" s="8">
        <f t="shared" si="14"/>
        <v>0</v>
      </c>
      <c r="K36" s="8">
        <f t="shared" si="14"/>
        <v>0</v>
      </c>
      <c r="L36" s="8">
        <f t="shared" si="14"/>
        <v>0</v>
      </c>
    </row>
    <row r="37" spans="1:12" x14ac:dyDescent="0.3">
      <c r="A37" s="27"/>
      <c r="B37" s="27"/>
      <c r="C37" s="27"/>
      <c r="D37" s="2" t="s">
        <v>8</v>
      </c>
      <c r="E37" s="9">
        <f t="shared" si="11"/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f>K37*6</f>
        <v>0</v>
      </c>
    </row>
    <row r="38" spans="1:12" ht="26.4" x14ac:dyDescent="0.3">
      <c r="A38" s="27"/>
      <c r="B38" s="27"/>
      <c r="C38" s="27"/>
      <c r="D38" s="2" t="s">
        <v>9</v>
      </c>
      <c r="E38" s="9">
        <f t="shared" si="11"/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f t="shared" ref="L38:L41" si="15">K38*6</f>
        <v>0</v>
      </c>
    </row>
    <row r="39" spans="1:12" x14ac:dyDescent="0.3">
      <c r="A39" s="27"/>
      <c r="B39" s="27"/>
      <c r="C39" s="27"/>
      <c r="D39" s="2" t="s">
        <v>10</v>
      </c>
      <c r="E39" s="9">
        <f t="shared" si="11"/>
        <v>470</v>
      </c>
      <c r="F39" s="9">
        <v>470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f t="shared" si="15"/>
        <v>0</v>
      </c>
    </row>
    <row r="40" spans="1:12" ht="26.4" x14ac:dyDescent="0.3">
      <c r="A40" s="27"/>
      <c r="B40" s="27"/>
      <c r="C40" s="27"/>
      <c r="D40" s="2" t="s">
        <v>11</v>
      </c>
      <c r="E40" s="9">
        <f t="shared" si="11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f t="shared" si="15"/>
        <v>0</v>
      </c>
    </row>
    <row r="41" spans="1:12" x14ac:dyDescent="0.3">
      <c r="A41" s="27"/>
      <c r="B41" s="27"/>
      <c r="C41" s="27"/>
      <c r="D41" s="2" t="s">
        <v>24</v>
      </c>
      <c r="E41" s="9">
        <f t="shared" si="11"/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f t="shared" si="15"/>
        <v>0</v>
      </c>
    </row>
    <row r="42" spans="1:12" x14ac:dyDescent="0.3">
      <c r="A42" s="27"/>
      <c r="B42" s="27"/>
      <c r="C42" s="28"/>
      <c r="D42" s="2" t="s">
        <v>17</v>
      </c>
      <c r="E42" s="9">
        <f t="shared" si="11"/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</row>
    <row r="43" spans="1:12" x14ac:dyDescent="0.3">
      <c r="A43" s="27"/>
      <c r="B43" s="27"/>
      <c r="C43" s="26" t="s">
        <v>19</v>
      </c>
      <c r="D43" s="6" t="s">
        <v>7</v>
      </c>
      <c r="E43" s="8">
        <f t="shared" si="0"/>
        <v>55000</v>
      </c>
      <c r="F43" s="8">
        <f t="shared" ref="F43:L43" si="16">SUM(F44:F49)</f>
        <v>0</v>
      </c>
      <c r="G43" s="8">
        <f t="shared" si="16"/>
        <v>5000</v>
      </c>
      <c r="H43" s="8">
        <f t="shared" si="16"/>
        <v>5000</v>
      </c>
      <c r="I43" s="8">
        <f t="shared" si="16"/>
        <v>5000</v>
      </c>
      <c r="J43" s="8">
        <f t="shared" si="16"/>
        <v>5000</v>
      </c>
      <c r="K43" s="8">
        <f t="shared" si="16"/>
        <v>5000</v>
      </c>
      <c r="L43" s="8">
        <f t="shared" si="16"/>
        <v>30000</v>
      </c>
    </row>
    <row r="44" spans="1:12" x14ac:dyDescent="0.3">
      <c r="A44" s="27"/>
      <c r="B44" s="27"/>
      <c r="C44" s="27"/>
      <c r="D44" s="2" t="s">
        <v>8</v>
      </c>
      <c r="E44" s="9">
        <f t="shared" si="0"/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f>K44*6</f>
        <v>0</v>
      </c>
    </row>
    <row r="45" spans="1:12" ht="26.4" x14ac:dyDescent="0.3">
      <c r="A45" s="27"/>
      <c r="B45" s="27"/>
      <c r="C45" s="27"/>
      <c r="D45" s="2" t="s">
        <v>9</v>
      </c>
      <c r="E45" s="9">
        <f t="shared" si="0"/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f t="shared" ref="L45:L49" si="17">K45*6</f>
        <v>0</v>
      </c>
    </row>
    <row r="46" spans="1:12" x14ac:dyDescent="0.3">
      <c r="A46" s="27"/>
      <c r="B46" s="27"/>
      <c r="C46" s="27"/>
      <c r="D46" s="2" t="s">
        <v>10</v>
      </c>
      <c r="E46" s="9">
        <f t="shared" si="0"/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f t="shared" si="17"/>
        <v>0</v>
      </c>
    </row>
    <row r="47" spans="1:12" ht="26.4" x14ac:dyDescent="0.3">
      <c r="A47" s="27"/>
      <c r="B47" s="27"/>
      <c r="C47" s="27"/>
      <c r="D47" s="2" t="s">
        <v>11</v>
      </c>
      <c r="E47" s="9">
        <f t="shared" si="0"/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f t="shared" si="17"/>
        <v>0</v>
      </c>
    </row>
    <row r="48" spans="1:12" x14ac:dyDescent="0.3">
      <c r="A48" s="27"/>
      <c r="B48" s="27"/>
      <c r="C48" s="27"/>
      <c r="D48" s="2" t="s">
        <v>24</v>
      </c>
      <c r="E48" s="9">
        <f t="shared" si="0"/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f t="shared" si="17"/>
        <v>0</v>
      </c>
    </row>
    <row r="49" spans="1:21" x14ac:dyDescent="0.3">
      <c r="A49" s="27"/>
      <c r="B49" s="28"/>
      <c r="C49" s="28"/>
      <c r="D49" s="2" t="s">
        <v>17</v>
      </c>
      <c r="E49" s="9">
        <f t="shared" si="0"/>
        <v>55000</v>
      </c>
      <c r="F49" s="9">
        <v>0</v>
      </c>
      <c r="G49" s="9">
        <v>5000</v>
      </c>
      <c r="H49" s="9">
        <v>5000</v>
      </c>
      <c r="I49" s="9">
        <v>5000</v>
      </c>
      <c r="J49" s="9">
        <v>5000</v>
      </c>
      <c r="K49" s="9">
        <v>5000</v>
      </c>
      <c r="L49" s="9">
        <f t="shared" si="17"/>
        <v>30000</v>
      </c>
    </row>
    <row r="50" spans="1:21" ht="20.100000000000001" customHeight="1" x14ac:dyDescent="0.3">
      <c r="A50" s="29">
        <v>2</v>
      </c>
      <c r="B50" s="29" t="s">
        <v>29</v>
      </c>
      <c r="C50" s="29" t="s">
        <v>16</v>
      </c>
      <c r="D50" s="6" t="s">
        <v>7</v>
      </c>
      <c r="E50" s="8">
        <f t="shared" si="0"/>
        <v>476750.15349</v>
      </c>
      <c r="F50" s="8">
        <f t="shared" ref="F50:L50" si="18">SUM(F51:F56)</f>
        <v>39667.922400000003</v>
      </c>
      <c r="G50" s="8">
        <f t="shared" si="18"/>
        <v>39733.839189999999</v>
      </c>
      <c r="H50" s="8">
        <f t="shared" si="18"/>
        <v>39734.839189999999</v>
      </c>
      <c r="I50" s="8">
        <f t="shared" si="18"/>
        <v>39734.839189999999</v>
      </c>
      <c r="J50" s="8">
        <f t="shared" si="18"/>
        <v>39734.839189999999</v>
      </c>
      <c r="K50" s="8">
        <f t="shared" si="18"/>
        <v>39734.839189999999</v>
      </c>
      <c r="L50" s="8">
        <f t="shared" si="18"/>
        <v>238409.03513999999</v>
      </c>
    </row>
    <row r="51" spans="1:21" ht="20.100000000000001" customHeight="1" x14ac:dyDescent="0.3">
      <c r="A51" s="29"/>
      <c r="B51" s="29"/>
      <c r="C51" s="29"/>
      <c r="D51" s="2" t="s">
        <v>8</v>
      </c>
      <c r="E51" s="9">
        <f t="shared" si="0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f>K51*6</f>
        <v>0</v>
      </c>
    </row>
    <row r="52" spans="1:21" ht="20.100000000000001" customHeight="1" x14ac:dyDescent="0.3">
      <c r="A52" s="29"/>
      <c r="B52" s="29"/>
      <c r="C52" s="29"/>
      <c r="D52" s="2" t="s">
        <v>9</v>
      </c>
      <c r="E52" s="9">
        <f t="shared" si="0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f t="shared" ref="L52:L56" si="19">K52*6</f>
        <v>0</v>
      </c>
    </row>
    <row r="53" spans="1:21" ht="20.100000000000001" customHeight="1" x14ac:dyDescent="0.3">
      <c r="A53" s="29"/>
      <c r="B53" s="29"/>
      <c r="C53" s="29"/>
      <c r="D53" s="2" t="s">
        <v>10</v>
      </c>
      <c r="E53" s="9">
        <f t="shared" si="0"/>
        <v>476750.15349</v>
      </c>
      <c r="F53" s="9">
        <f>834.24+26587.96424+4340.0009+7963.87548-293.356+481+554.19778-800</f>
        <v>39667.922400000003</v>
      </c>
      <c r="G53" s="9">
        <f>842+26537.5109+4340+8014.32829</f>
        <v>39733.839189999999</v>
      </c>
      <c r="H53" s="9">
        <f>843+26537.5109+4340+8014.32829</f>
        <v>39734.839189999999</v>
      </c>
      <c r="I53" s="9">
        <f t="shared" ref="I53:K53" si="20">843+26537.5109+4340+8014.32829</f>
        <v>39734.839189999999</v>
      </c>
      <c r="J53" s="9">
        <f t="shared" si="20"/>
        <v>39734.839189999999</v>
      </c>
      <c r="K53" s="9">
        <f t="shared" si="20"/>
        <v>39734.839189999999</v>
      </c>
      <c r="L53" s="9">
        <f t="shared" si="19"/>
        <v>238409.03513999999</v>
      </c>
    </row>
    <row r="54" spans="1:21" ht="20.100000000000001" customHeight="1" x14ac:dyDescent="0.3">
      <c r="A54" s="29"/>
      <c r="B54" s="29"/>
      <c r="C54" s="29"/>
      <c r="D54" s="2" t="s">
        <v>11</v>
      </c>
      <c r="E54" s="9">
        <f t="shared" si="0"/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f t="shared" si="19"/>
        <v>0</v>
      </c>
    </row>
    <row r="55" spans="1:21" ht="20.100000000000001" customHeight="1" x14ac:dyDescent="0.3">
      <c r="A55" s="29"/>
      <c r="B55" s="29"/>
      <c r="C55" s="29"/>
      <c r="D55" s="2" t="s">
        <v>24</v>
      </c>
      <c r="E55" s="9">
        <f t="shared" si="0"/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f t="shared" si="19"/>
        <v>0</v>
      </c>
    </row>
    <row r="56" spans="1:21" ht="20.100000000000001" customHeight="1" x14ac:dyDescent="0.3">
      <c r="A56" s="29"/>
      <c r="B56" s="29"/>
      <c r="C56" s="29"/>
      <c r="D56" s="2" t="s">
        <v>17</v>
      </c>
      <c r="E56" s="9">
        <f t="shared" si="0"/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  <c r="L56" s="9">
        <f t="shared" si="19"/>
        <v>0</v>
      </c>
    </row>
    <row r="57" spans="1:21" x14ac:dyDescent="0.3">
      <c r="A57" s="30" t="s">
        <v>12</v>
      </c>
      <c r="B57" s="31"/>
      <c r="C57" s="32"/>
      <c r="D57" s="6" t="s">
        <v>7</v>
      </c>
      <c r="E57" s="8">
        <f t="shared" si="0"/>
        <v>649416.7072699999</v>
      </c>
      <c r="F57" s="8">
        <f t="shared" ref="F57:G57" si="21">SUM(F58:F63)</f>
        <v>51609.437900000004</v>
      </c>
      <c r="G57" s="8">
        <f t="shared" si="21"/>
        <v>53958.842669999998</v>
      </c>
      <c r="H57" s="8">
        <f t="shared" ref="H57:L57" si="22">SUM(H58:H63)</f>
        <v>54809.842669999998</v>
      </c>
      <c r="I57" s="8">
        <f t="shared" si="22"/>
        <v>53959.842669999998</v>
      </c>
      <c r="J57" s="8">
        <f t="shared" si="22"/>
        <v>54809.842669999998</v>
      </c>
      <c r="K57" s="8">
        <f t="shared" si="22"/>
        <v>53959.842669999998</v>
      </c>
      <c r="L57" s="8">
        <f t="shared" si="22"/>
        <v>326309.05602000002</v>
      </c>
    </row>
    <row r="58" spans="1:21" x14ac:dyDescent="0.3">
      <c r="A58" s="33"/>
      <c r="B58" s="34"/>
      <c r="C58" s="35"/>
      <c r="D58" s="6" t="s">
        <v>8</v>
      </c>
      <c r="E58" s="8">
        <f t="shared" si="0"/>
        <v>0</v>
      </c>
      <c r="F58" s="8">
        <f t="shared" ref="F58:L63" si="23">F9+F16+F23+F30+F37+F44+F51</f>
        <v>0</v>
      </c>
      <c r="G58" s="8">
        <f t="shared" si="23"/>
        <v>0</v>
      </c>
      <c r="H58" s="8">
        <f t="shared" si="23"/>
        <v>0</v>
      </c>
      <c r="I58" s="8">
        <f t="shared" si="23"/>
        <v>0</v>
      </c>
      <c r="J58" s="8">
        <f t="shared" si="23"/>
        <v>0</v>
      </c>
      <c r="K58" s="8">
        <f t="shared" si="23"/>
        <v>0</v>
      </c>
      <c r="L58" s="8">
        <f t="shared" si="23"/>
        <v>0</v>
      </c>
    </row>
    <row r="59" spans="1:21" ht="26.4" x14ac:dyDescent="0.3">
      <c r="A59" s="33"/>
      <c r="B59" s="34"/>
      <c r="C59" s="35"/>
      <c r="D59" s="6" t="s">
        <v>9</v>
      </c>
      <c r="E59" s="8">
        <f t="shared" si="0"/>
        <v>0</v>
      </c>
      <c r="F59" s="8">
        <f t="shared" si="23"/>
        <v>0</v>
      </c>
      <c r="G59" s="8">
        <f t="shared" si="23"/>
        <v>0</v>
      </c>
      <c r="H59" s="8">
        <f t="shared" si="23"/>
        <v>0</v>
      </c>
      <c r="I59" s="8">
        <f t="shared" si="23"/>
        <v>0</v>
      </c>
      <c r="J59" s="8">
        <f t="shared" si="23"/>
        <v>0</v>
      </c>
      <c r="K59" s="8">
        <f t="shared" si="23"/>
        <v>0</v>
      </c>
      <c r="L59" s="8">
        <f t="shared" si="23"/>
        <v>0</v>
      </c>
    </row>
    <row r="60" spans="1:21" x14ac:dyDescent="0.3">
      <c r="A60" s="33"/>
      <c r="B60" s="34"/>
      <c r="C60" s="35"/>
      <c r="D60" s="6" t="s">
        <v>10</v>
      </c>
      <c r="E60" s="8">
        <f t="shared" si="0"/>
        <v>538566.7072699999</v>
      </c>
      <c r="F60" s="8">
        <f t="shared" si="23"/>
        <v>51609.437900000004</v>
      </c>
      <c r="G60" s="8">
        <f t="shared" si="23"/>
        <v>43958.842669999998</v>
      </c>
      <c r="H60" s="8">
        <f t="shared" si="23"/>
        <v>43959.842669999998</v>
      </c>
      <c r="I60" s="8">
        <f t="shared" si="23"/>
        <v>43959.842669999998</v>
      </c>
      <c r="J60" s="8">
        <f t="shared" si="23"/>
        <v>44809.842669999998</v>
      </c>
      <c r="K60" s="8">
        <f t="shared" si="23"/>
        <v>43959.842669999998</v>
      </c>
      <c r="L60" s="8">
        <f t="shared" si="23"/>
        <v>266309.05602000002</v>
      </c>
    </row>
    <row r="61" spans="1:21" ht="39.6" x14ac:dyDescent="0.3">
      <c r="A61" s="33"/>
      <c r="B61" s="34"/>
      <c r="C61" s="35"/>
      <c r="D61" s="6" t="s">
        <v>11</v>
      </c>
      <c r="E61" s="8">
        <f t="shared" ref="E61:E92" si="24">SUM(F61:L61)</f>
        <v>0</v>
      </c>
      <c r="F61" s="8">
        <f t="shared" si="23"/>
        <v>0</v>
      </c>
      <c r="G61" s="8">
        <f t="shared" si="23"/>
        <v>0</v>
      </c>
      <c r="H61" s="8">
        <f t="shared" si="23"/>
        <v>0</v>
      </c>
      <c r="I61" s="8">
        <f t="shared" si="23"/>
        <v>0</v>
      </c>
      <c r="J61" s="8">
        <f t="shared" si="23"/>
        <v>0</v>
      </c>
      <c r="K61" s="8">
        <f t="shared" si="23"/>
        <v>0</v>
      </c>
      <c r="L61" s="8">
        <f t="shared" si="23"/>
        <v>0</v>
      </c>
    </row>
    <row r="62" spans="1:21" x14ac:dyDescent="0.3">
      <c r="A62" s="33"/>
      <c r="B62" s="34"/>
      <c r="C62" s="35"/>
      <c r="D62" s="6" t="s">
        <v>24</v>
      </c>
      <c r="E62" s="8">
        <f t="shared" si="24"/>
        <v>0</v>
      </c>
      <c r="F62" s="8">
        <f t="shared" si="23"/>
        <v>0</v>
      </c>
      <c r="G62" s="8">
        <f t="shared" si="23"/>
        <v>0</v>
      </c>
      <c r="H62" s="8">
        <f t="shared" si="23"/>
        <v>0</v>
      </c>
      <c r="I62" s="8">
        <f t="shared" si="23"/>
        <v>0</v>
      </c>
      <c r="J62" s="8">
        <f t="shared" si="23"/>
        <v>0</v>
      </c>
      <c r="K62" s="8">
        <f t="shared" si="23"/>
        <v>0</v>
      </c>
      <c r="L62" s="8">
        <f t="shared" si="23"/>
        <v>0</v>
      </c>
    </row>
    <row r="63" spans="1:21" x14ac:dyDescent="0.3">
      <c r="A63" s="36"/>
      <c r="B63" s="37"/>
      <c r="C63" s="38"/>
      <c r="D63" s="6" t="s">
        <v>17</v>
      </c>
      <c r="E63" s="8">
        <f t="shared" si="24"/>
        <v>110850</v>
      </c>
      <c r="F63" s="8">
        <f t="shared" si="23"/>
        <v>0</v>
      </c>
      <c r="G63" s="8">
        <f t="shared" si="23"/>
        <v>10000</v>
      </c>
      <c r="H63" s="8">
        <f t="shared" si="23"/>
        <v>10850</v>
      </c>
      <c r="I63" s="8">
        <f t="shared" si="23"/>
        <v>10000</v>
      </c>
      <c r="J63" s="8">
        <f t="shared" si="23"/>
        <v>10000</v>
      </c>
      <c r="K63" s="8">
        <f t="shared" si="23"/>
        <v>10000</v>
      </c>
      <c r="L63" s="8">
        <f t="shared" si="23"/>
        <v>60000</v>
      </c>
      <c r="M63" s="3"/>
      <c r="O63" s="3"/>
      <c r="P63" s="3"/>
      <c r="Q63" s="3"/>
      <c r="R63" s="3"/>
      <c r="S63" s="3"/>
      <c r="T63" s="3"/>
      <c r="U63" s="3"/>
    </row>
    <row r="64" spans="1:21" x14ac:dyDescent="0.3">
      <c r="A64" s="23" t="s">
        <v>13</v>
      </c>
      <c r="B64" s="24"/>
      <c r="C64" s="25"/>
      <c r="D64" s="2"/>
      <c r="E64" s="9">
        <f t="shared" si="24"/>
        <v>0</v>
      </c>
      <c r="F64" s="9"/>
      <c r="G64" s="9"/>
      <c r="H64" s="9"/>
      <c r="I64" s="9"/>
      <c r="J64" s="9"/>
      <c r="K64" s="9"/>
      <c r="L64" s="9"/>
      <c r="M64" s="3"/>
    </row>
    <row r="65" spans="1:13" x14ac:dyDescent="0.3">
      <c r="A65" s="14" t="s">
        <v>15</v>
      </c>
      <c r="B65" s="15"/>
      <c r="C65" s="16"/>
      <c r="D65" s="6" t="s">
        <v>7</v>
      </c>
      <c r="E65" s="8">
        <f t="shared" si="24"/>
        <v>0</v>
      </c>
      <c r="F65" s="8">
        <f t="shared" ref="F65:G65" si="25">SUM(F66:F71)</f>
        <v>0</v>
      </c>
      <c r="G65" s="8">
        <f t="shared" si="25"/>
        <v>0</v>
      </c>
      <c r="H65" s="8">
        <f t="shared" ref="H65:L65" si="26">SUM(H66:H71)</f>
        <v>0</v>
      </c>
      <c r="I65" s="8">
        <f t="shared" si="26"/>
        <v>0</v>
      </c>
      <c r="J65" s="8">
        <f t="shared" si="26"/>
        <v>0</v>
      </c>
      <c r="K65" s="8">
        <f t="shared" si="26"/>
        <v>0</v>
      </c>
      <c r="L65" s="8">
        <f t="shared" si="26"/>
        <v>0</v>
      </c>
    </row>
    <row r="66" spans="1:13" x14ac:dyDescent="0.3">
      <c r="A66" s="17"/>
      <c r="B66" s="18"/>
      <c r="C66" s="19"/>
      <c r="D66" s="2" t="s">
        <v>8</v>
      </c>
      <c r="E66" s="9">
        <f t="shared" si="24"/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</row>
    <row r="67" spans="1:13" ht="26.4" x14ac:dyDescent="0.3">
      <c r="A67" s="17"/>
      <c r="B67" s="18"/>
      <c r="C67" s="19"/>
      <c r="D67" s="2" t="s">
        <v>9</v>
      </c>
      <c r="E67" s="9">
        <f t="shared" si="24"/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3"/>
    </row>
    <row r="68" spans="1:13" x14ac:dyDescent="0.3">
      <c r="A68" s="17"/>
      <c r="B68" s="18"/>
      <c r="C68" s="19"/>
      <c r="D68" s="2" t="s">
        <v>10</v>
      </c>
      <c r="E68" s="9">
        <f t="shared" si="24"/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</row>
    <row r="69" spans="1:13" ht="26.4" x14ac:dyDescent="0.3">
      <c r="A69" s="17"/>
      <c r="B69" s="18"/>
      <c r="C69" s="19"/>
      <c r="D69" s="2" t="s">
        <v>11</v>
      </c>
      <c r="E69" s="9">
        <f t="shared" si="24"/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</row>
    <row r="70" spans="1:13" x14ac:dyDescent="0.3">
      <c r="A70" s="17"/>
      <c r="B70" s="18"/>
      <c r="C70" s="19"/>
      <c r="D70" s="2" t="s">
        <v>24</v>
      </c>
      <c r="E70" s="9">
        <f t="shared" si="24"/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</row>
    <row r="71" spans="1:13" x14ac:dyDescent="0.3">
      <c r="A71" s="20"/>
      <c r="B71" s="21"/>
      <c r="C71" s="22"/>
      <c r="D71" s="2" t="s">
        <v>17</v>
      </c>
      <c r="E71" s="9">
        <f t="shared" si="24"/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</row>
    <row r="72" spans="1:13" x14ac:dyDescent="0.3">
      <c r="A72" s="14" t="s">
        <v>14</v>
      </c>
      <c r="B72" s="15"/>
      <c r="C72" s="16"/>
      <c r="D72" s="6" t="s">
        <v>7</v>
      </c>
      <c r="E72" s="8">
        <f t="shared" si="24"/>
        <v>649416.7072699999</v>
      </c>
      <c r="F72" s="8">
        <f t="shared" ref="F72:L72" si="27">SUM(F73:F78)</f>
        <v>51609.437900000004</v>
      </c>
      <c r="G72" s="8">
        <f t="shared" si="27"/>
        <v>53958.842669999998</v>
      </c>
      <c r="H72" s="8">
        <f t="shared" si="27"/>
        <v>54809.842669999998</v>
      </c>
      <c r="I72" s="8">
        <f t="shared" si="27"/>
        <v>53959.842669999998</v>
      </c>
      <c r="J72" s="8">
        <f t="shared" si="27"/>
        <v>54809.842669999998</v>
      </c>
      <c r="K72" s="8">
        <f t="shared" si="27"/>
        <v>53959.842669999998</v>
      </c>
      <c r="L72" s="8">
        <f t="shared" si="27"/>
        <v>326309.05602000002</v>
      </c>
    </row>
    <row r="73" spans="1:13" x14ac:dyDescent="0.3">
      <c r="A73" s="17"/>
      <c r="B73" s="18"/>
      <c r="C73" s="19"/>
      <c r="D73" s="2" t="s">
        <v>8</v>
      </c>
      <c r="E73" s="9">
        <f t="shared" si="24"/>
        <v>0</v>
      </c>
      <c r="F73" s="9">
        <f t="shared" ref="F73:L76" si="28">F58-F66</f>
        <v>0</v>
      </c>
      <c r="G73" s="9">
        <f t="shared" si="28"/>
        <v>0</v>
      </c>
      <c r="H73" s="9">
        <f t="shared" si="28"/>
        <v>0</v>
      </c>
      <c r="I73" s="9">
        <f t="shared" si="28"/>
        <v>0</v>
      </c>
      <c r="J73" s="9">
        <f t="shared" si="28"/>
        <v>0</v>
      </c>
      <c r="K73" s="9">
        <f t="shared" si="28"/>
        <v>0</v>
      </c>
      <c r="L73" s="9">
        <f t="shared" si="28"/>
        <v>0</v>
      </c>
    </row>
    <row r="74" spans="1:13" ht="26.4" x14ac:dyDescent="0.3">
      <c r="A74" s="17"/>
      <c r="B74" s="18"/>
      <c r="C74" s="19"/>
      <c r="D74" s="2" t="s">
        <v>9</v>
      </c>
      <c r="E74" s="9">
        <f t="shared" si="24"/>
        <v>0</v>
      </c>
      <c r="F74" s="9">
        <f t="shared" si="28"/>
        <v>0</v>
      </c>
      <c r="G74" s="9">
        <f t="shared" si="28"/>
        <v>0</v>
      </c>
      <c r="H74" s="9">
        <f t="shared" si="28"/>
        <v>0</v>
      </c>
      <c r="I74" s="9">
        <f t="shared" si="28"/>
        <v>0</v>
      </c>
      <c r="J74" s="9">
        <f t="shared" si="28"/>
        <v>0</v>
      </c>
      <c r="K74" s="9">
        <f t="shared" si="28"/>
        <v>0</v>
      </c>
      <c r="L74" s="9">
        <f t="shared" si="28"/>
        <v>0</v>
      </c>
      <c r="M74" s="4"/>
    </row>
    <row r="75" spans="1:13" x14ac:dyDescent="0.3">
      <c r="A75" s="17"/>
      <c r="B75" s="18"/>
      <c r="C75" s="19"/>
      <c r="D75" s="2" t="s">
        <v>10</v>
      </c>
      <c r="E75" s="9">
        <f t="shared" si="24"/>
        <v>538566.7072699999</v>
      </c>
      <c r="F75" s="9">
        <f t="shared" si="28"/>
        <v>51609.437900000004</v>
      </c>
      <c r="G75" s="9">
        <f t="shared" si="28"/>
        <v>43958.842669999998</v>
      </c>
      <c r="H75" s="9">
        <f t="shared" si="28"/>
        <v>43959.842669999998</v>
      </c>
      <c r="I75" s="9">
        <f t="shared" si="28"/>
        <v>43959.842669999998</v>
      </c>
      <c r="J75" s="9">
        <f t="shared" si="28"/>
        <v>44809.842669999998</v>
      </c>
      <c r="K75" s="9">
        <f t="shared" si="28"/>
        <v>43959.842669999998</v>
      </c>
      <c r="L75" s="9">
        <f t="shared" si="28"/>
        <v>266309.05602000002</v>
      </c>
    </row>
    <row r="76" spans="1:13" ht="26.4" x14ac:dyDescent="0.3">
      <c r="A76" s="17"/>
      <c r="B76" s="18"/>
      <c r="C76" s="19"/>
      <c r="D76" s="2" t="s">
        <v>11</v>
      </c>
      <c r="E76" s="9">
        <f t="shared" si="24"/>
        <v>0</v>
      </c>
      <c r="F76" s="9">
        <f t="shared" si="28"/>
        <v>0</v>
      </c>
      <c r="G76" s="9">
        <f t="shared" si="28"/>
        <v>0</v>
      </c>
      <c r="H76" s="9">
        <f t="shared" si="28"/>
        <v>0</v>
      </c>
      <c r="I76" s="9">
        <f t="shared" si="28"/>
        <v>0</v>
      </c>
      <c r="J76" s="9">
        <f t="shared" si="28"/>
        <v>0</v>
      </c>
      <c r="K76" s="9">
        <f t="shared" si="28"/>
        <v>0</v>
      </c>
      <c r="L76" s="9">
        <f t="shared" si="28"/>
        <v>0</v>
      </c>
    </row>
    <row r="77" spans="1:13" x14ac:dyDescent="0.3">
      <c r="A77" s="17"/>
      <c r="B77" s="18"/>
      <c r="C77" s="19"/>
      <c r="D77" s="2" t="s">
        <v>24</v>
      </c>
      <c r="E77" s="9">
        <f t="shared" si="24"/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</row>
    <row r="78" spans="1:13" x14ac:dyDescent="0.3">
      <c r="A78" s="20"/>
      <c r="B78" s="21"/>
      <c r="C78" s="22"/>
      <c r="D78" s="2" t="s">
        <v>17</v>
      </c>
      <c r="E78" s="9">
        <f t="shared" si="24"/>
        <v>110850</v>
      </c>
      <c r="F78" s="9">
        <f t="shared" ref="F78:L78" si="29">F63-F71</f>
        <v>0</v>
      </c>
      <c r="G78" s="9">
        <f t="shared" si="29"/>
        <v>10000</v>
      </c>
      <c r="H78" s="9">
        <f t="shared" si="29"/>
        <v>10850</v>
      </c>
      <c r="I78" s="9">
        <f t="shared" si="29"/>
        <v>10000</v>
      </c>
      <c r="J78" s="9">
        <f t="shared" si="29"/>
        <v>10000</v>
      </c>
      <c r="K78" s="9">
        <f t="shared" si="29"/>
        <v>10000</v>
      </c>
      <c r="L78" s="9">
        <f t="shared" si="29"/>
        <v>60000</v>
      </c>
      <c r="M78" s="3"/>
    </row>
    <row r="79" spans="1:13" x14ac:dyDescent="0.3">
      <c r="A79" s="23" t="s">
        <v>13</v>
      </c>
      <c r="B79" s="24"/>
      <c r="C79" s="25"/>
      <c r="D79" s="2"/>
      <c r="E79" s="9">
        <f t="shared" si="24"/>
        <v>0</v>
      </c>
      <c r="F79" s="9"/>
      <c r="G79" s="9"/>
      <c r="H79" s="9"/>
      <c r="I79" s="9"/>
      <c r="J79" s="9"/>
      <c r="K79" s="9"/>
      <c r="L79" s="9"/>
    </row>
    <row r="80" spans="1:13" x14ac:dyDescent="0.3">
      <c r="A80" s="14" t="s">
        <v>21</v>
      </c>
      <c r="B80" s="15"/>
      <c r="C80" s="16"/>
      <c r="D80" s="6" t="s">
        <v>7</v>
      </c>
      <c r="E80" s="8">
        <f t="shared" si="24"/>
        <v>573827.61486999993</v>
      </c>
      <c r="F80" s="11">
        <f t="shared" ref="F80:L80" si="30">SUM(F81:F86)</f>
        <v>48470.345500000003</v>
      </c>
      <c r="G80" s="11">
        <f t="shared" si="30"/>
        <v>47758.842669999998</v>
      </c>
      <c r="H80" s="11">
        <f t="shared" si="30"/>
        <v>47759.842669999998</v>
      </c>
      <c r="I80" s="11">
        <f t="shared" si="30"/>
        <v>47759.842669999998</v>
      </c>
      <c r="J80" s="11">
        <f t="shared" si="30"/>
        <v>47759.842669999998</v>
      </c>
      <c r="K80" s="11">
        <f t="shared" si="30"/>
        <v>47759.842669999998</v>
      </c>
      <c r="L80" s="11">
        <f t="shared" si="30"/>
        <v>286559.05602000002</v>
      </c>
    </row>
    <row r="81" spans="1:12" x14ac:dyDescent="0.3">
      <c r="A81" s="17"/>
      <c r="B81" s="18"/>
      <c r="C81" s="19"/>
      <c r="D81" s="2" t="s">
        <v>8</v>
      </c>
      <c r="E81" s="9">
        <f t="shared" si="24"/>
        <v>0</v>
      </c>
      <c r="F81" s="9">
        <f t="shared" ref="F81:L86" si="31">F9+F51</f>
        <v>0</v>
      </c>
      <c r="G81" s="9">
        <f t="shared" si="31"/>
        <v>0</v>
      </c>
      <c r="H81" s="9">
        <f t="shared" si="31"/>
        <v>0</v>
      </c>
      <c r="I81" s="9">
        <f t="shared" si="31"/>
        <v>0</v>
      </c>
      <c r="J81" s="9">
        <f t="shared" si="31"/>
        <v>0</v>
      </c>
      <c r="K81" s="9">
        <f t="shared" si="31"/>
        <v>0</v>
      </c>
      <c r="L81" s="9">
        <f t="shared" si="31"/>
        <v>0</v>
      </c>
    </row>
    <row r="82" spans="1:12" ht="26.4" x14ac:dyDescent="0.3">
      <c r="A82" s="17"/>
      <c r="B82" s="18"/>
      <c r="C82" s="19"/>
      <c r="D82" s="2" t="s">
        <v>9</v>
      </c>
      <c r="E82" s="9">
        <f t="shared" si="24"/>
        <v>0</v>
      </c>
      <c r="F82" s="9">
        <f t="shared" si="31"/>
        <v>0</v>
      </c>
      <c r="G82" s="9">
        <f t="shared" si="31"/>
        <v>0</v>
      </c>
      <c r="H82" s="9">
        <f t="shared" si="31"/>
        <v>0</v>
      </c>
      <c r="I82" s="9">
        <f t="shared" si="31"/>
        <v>0</v>
      </c>
      <c r="J82" s="9">
        <f t="shared" si="31"/>
        <v>0</v>
      </c>
      <c r="K82" s="9">
        <f t="shared" si="31"/>
        <v>0</v>
      </c>
      <c r="L82" s="9">
        <f t="shared" si="31"/>
        <v>0</v>
      </c>
    </row>
    <row r="83" spans="1:12" x14ac:dyDescent="0.3">
      <c r="A83" s="17"/>
      <c r="B83" s="18"/>
      <c r="C83" s="19"/>
      <c r="D83" s="2" t="s">
        <v>10</v>
      </c>
      <c r="E83" s="9">
        <f t="shared" si="24"/>
        <v>532027.61486999993</v>
      </c>
      <c r="F83" s="9">
        <f t="shared" si="31"/>
        <v>48470.345500000003</v>
      </c>
      <c r="G83" s="9">
        <f t="shared" si="31"/>
        <v>43958.842669999998</v>
      </c>
      <c r="H83" s="9">
        <f t="shared" si="31"/>
        <v>43959.842669999998</v>
      </c>
      <c r="I83" s="9">
        <f t="shared" si="31"/>
        <v>43959.842669999998</v>
      </c>
      <c r="J83" s="9">
        <f t="shared" si="31"/>
        <v>43959.842669999998</v>
      </c>
      <c r="K83" s="9">
        <f t="shared" si="31"/>
        <v>43959.842669999998</v>
      </c>
      <c r="L83" s="9">
        <f t="shared" si="31"/>
        <v>263759.05602000002</v>
      </c>
    </row>
    <row r="84" spans="1:12" ht="23.4" customHeight="1" x14ac:dyDescent="0.3">
      <c r="A84" s="17"/>
      <c r="B84" s="18"/>
      <c r="C84" s="19"/>
      <c r="D84" s="2" t="s">
        <v>11</v>
      </c>
      <c r="E84" s="9">
        <f t="shared" si="24"/>
        <v>0</v>
      </c>
      <c r="F84" s="9">
        <f t="shared" si="31"/>
        <v>0</v>
      </c>
      <c r="G84" s="9">
        <f t="shared" si="31"/>
        <v>0</v>
      </c>
      <c r="H84" s="9">
        <f t="shared" si="31"/>
        <v>0</v>
      </c>
      <c r="I84" s="9">
        <f t="shared" si="31"/>
        <v>0</v>
      </c>
      <c r="J84" s="9">
        <f t="shared" si="31"/>
        <v>0</v>
      </c>
      <c r="K84" s="9">
        <f t="shared" si="31"/>
        <v>0</v>
      </c>
      <c r="L84" s="9">
        <f t="shared" si="31"/>
        <v>0</v>
      </c>
    </row>
    <row r="85" spans="1:12" x14ac:dyDescent="0.3">
      <c r="A85" s="17"/>
      <c r="B85" s="18"/>
      <c r="C85" s="19"/>
      <c r="D85" s="2" t="s">
        <v>24</v>
      </c>
      <c r="E85" s="9">
        <f t="shared" si="24"/>
        <v>0</v>
      </c>
      <c r="F85" s="9">
        <f t="shared" si="31"/>
        <v>0</v>
      </c>
      <c r="G85" s="9">
        <f t="shared" si="31"/>
        <v>0</v>
      </c>
      <c r="H85" s="9">
        <f t="shared" si="31"/>
        <v>0</v>
      </c>
      <c r="I85" s="9">
        <f t="shared" si="31"/>
        <v>0</v>
      </c>
      <c r="J85" s="9">
        <f t="shared" si="31"/>
        <v>0</v>
      </c>
      <c r="K85" s="9">
        <f t="shared" si="31"/>
        <v>0</v>
      </c>
      <c r="L85" s="9">
        <f t="shared" si="31"/>
        <v>0</v>
      </c>
    </row>
    <row r="86" spans="1:12" x14ac:dyDescent="0.3">
      <c r="A86" s="20"/>
      <c r="B86" s="21"/>
      <c r="C86" s="22"/>
      <c r="D86" s="2" t="s">
        <v>17</v>
      </c>
      <c r="E86" s="9">
        <f t="shared" si="24"/>
        <v>41800</v>
      </c>
      <c r="F86" s="9">
        <f t="shared" si="31"/>
        <v>0</v>
      </c>
      <c r="G86" s="9">
        <f t="shared" si="31"/>
        <v>3800</v>
      </c>
      <c r="H86" s="9">
        <f t="shared" si="31"/>
        <v>3800</v>
      </c>
      <c r="I86" s="9">
        <f t="shared" si="31"/>
        <v>3800</v>
      </c>
      <c r="J86" s="9">
        <f t="shared" si="31"/>
        <v>3800</v>
      </c>
      <c r="K86" s="9">
        <f t="shared" si="31"/>
        <v>3800</v>
      </c>
      <c r="L86" s="9">
        <f t="shared" si="31"/>
        <v>22800</v>
      </c>
    </row>
    <row r="87" spans="1:12" x14ac:dyDescent="0.3">
      <c r="A87" s="14" t="s">
        <v>22</v>
      </c>
      <c r="B87" s="15"/>
      <c r="C87" s="16"/>
      <c r="D87" s="6" t="s">
        <v>7</v>
      </c>
      <c r="E87" s="8">
        <f t="shared" si="24"/>
        <v>19071.092400000001</v>
      </c>
      <c r="F87" s="8">
        <f t="shared" ref="F87:L87" si="32">SUM(F88:F93)</f>
        <v>1621.0924</v>
      </c>
      <c r="G87" s="8">
        <f t="shared" si="32"/>
        <v>1200</v>
      </c>
      <c r="H87" s="8">
        <f t="shared" si="32"/>
        <v>2050</v>
      </c>
      <c r="I87" s="8">
        <f t="shared" si="32"/>
        <v>1200</v>
      </c>
      <c r="J87" s="8">
        <f t="shared" si="32"/>
        <v>2050</v>
      </c>
      <c r="K87" s="8">
        <f t="shared" si="32"/>
        <v>1200</v>
      </c>
      <c r="L87" s="8">
        <f t="shared" si="32"/>
        <v>9750</v>
      </c>
    </row>
    <row r="88" spans="1:12" x14ac:dyDescent="0.3">
      <c r="A88" s="17"/>
      <c r="B88" s="18"/>
      <c r="C88" s="19"/>
      <c r="D88" s="2" t="s">
        <v>8</v>
      </c>
      <c r="E88" s="9">
        <f t="shared" si="24"/>
        <v>0</v>
      </c>
      <c r="F88" s="9">
        <f t="shared" ref="F88:L91" si="33">F16</f>
        <v>0</v>
      </c>
      <c r="G88" s="9">
        <f t="shared" si="33"/>
        <v>0</v>
      </c>
      <c r="H88" s="9">
        <f t="shared" si="33"/>
        <v>0</v>
      </c>
      <c r="I88" s="9">
        <f t="shared" si="33"/>
        <v>0</v>
      </c>
      <c r="J88" s="9">
        <f t="shared" si="33"/>
        <v>0</v>
      </c>
      <c r="K88" s="9">
        <f t="shared" si="33"/>
        <v>0</v>
      </c>
      <c r="L88" s="9">
        <f t="shared" si="33"/>
        <v>0</v>
      </c>
    </row>
    <row r="89" spans="1:12" ht="26.4" x14ac:dyDescent="0.3">
      <c r="A89" s="17"/>
      <c r="B89" s="18"/>
      <c r="C89" s="19"/>
      <c r="D89" s="2" t="s">
        <v>9</v>
      </c>
      <c r="E89" s="9">
        <f t="shared" si="24"/>
        <v>0</v>
      </c>
      <c r="F89" s="9">
        <f t="shared" si="33"/>
        <v>0</v>
      </c>
      <c r="G89" s="9">
        <f t="shared" si="33"/>
        <v>0</v>
      </c>
      <c r="H89" s="9">
        <f t="shared" si="33"/>
        <v>0</v>
      </c>
      <c r="I89" s="9">
        <f t="shared" si="33"/>
        <v>0</v>
      </c>
      <c r="J89" s="9">
        <f t="shared" si="33"/>
        <v>0</v>
      </c>
      <c r="K89" s="9">
        <f t="shared" si="33"/>
        <v>0</v>
      </c>
      <c r="L89" s="9">
        <f t="shared" si="33"/>
        <v>0</v>
      </c>
    </row>
    <row r="90" spans="1:12" x14ac:dyDescent="0.3">
      <c r="A90" s="17"/>
      <c r="B90" s="18"/>
      <c r="C90" s="19"/>
      <c r="D90" s="2" t="s">
        <v>10</v>
      </c>
      <c r="E90" s="9">
        <f t="shared" si="24"/>
        <v>5021.0923999999995</v>
      </c>
      <c r="F90" s="9">
        <f t="shared" si="33"/>
        <v>1621.0924</v>
      </c>
      <c r="G90" s="9">
        <f t="shared" si="33"/>
        <v>0</v>
      </c>
      <c r="H90" s="9">
        <f t="shared" si="33"/>
        <v>0</v>
      </c>
      <c r="I90" s="9">
        <f t="shared" si="33"/>
        <v>0</v>
      </c>
      <c r="J90" s="9">
        <f t="shared" si="33"/>
        <v>850</v>
      </c>
      <c r="K90" s="9">
        <f t="shared" si="33"/>
        <v>0</v>
      </c>
      <c r="L90" s="9">
        <f t="shared" si="33"/>
        <v>2550</v>
      </c>
    </row>
    <row r="91" spans="1:12" ht="22.5" customHeight="1" x14ac:dyDescent="0.3">
      <c r="A91" s="17"/>
      <c r="B91" s="18"/>
      <c r="C91" s="19"/>
      <c r="D91" s="2" t="s">
        <v>11</v>
      </c>
      <c r="E91" s="9">
        <f t="shared" si="24"/>
        <v>0</v>
      </c>
      <c r="F91" s="9">
        <f t="shared" si="33"/>
        <v>0</v>
      </c>
      <c r="G91" s="9">
        <f t="shared" si="33"/>
        <v>0</v>
      </c>
      <c r="H91" s="9">
        <f t="shared" si="33"/>
        <v>0</v>
      </c>
      <c r="I91" s="9">
        <f t="shared" si="33"/>
        <v>0</v>
      </c>
      <c r="J91" s="9">
        <f t="shared" si="33"/>
        <v>0</v>
      </c>
      <c r="K91" s="9">
        <f t="shared" si="33"/>
        <v>0</v>
      </c>
      <c r="L91" s="9">
        <f t="shared" si="33"/>
        <v>0</v>
      </c>
    </row>
    <row r="92" spans="1:12" x14ac:dyDescent="0.3">
      <c r="A92" s="17"/>
      <c r="B92" s="18"/>
      <c r="C92" s="19"/>
      <c r="D92" s="2" t="s">
        <v>24</v>
      </c>
      <c r="E92" s="9">
        <f t="shared" si="24"/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</row>
    <row r="93" spans="1:12" x14ac:dyDescent="0.3">
      <c r="A93" s="20"/>
      <c r="B93" s="21"/>
      <c r="C93" s="22"/>
      <c r="D93" s="2" t="s">
        <v>17</v>
      </c>
      <c r="E93" s="9">
        <f t="shared" ref="E93:E121" si="34">SUM(F93:L93)</f>
        <v>14050</v>
      </c>
      <c r="F93" s="9">
        <f t="shared" ref="F93:L93" si="35">F21</f>
        <v>0</v>
      </c>
      <c r="G93" s="9">
        <f t="shared" si="35"/>
        <v>1200</v>
      </c>
      <c r="H93" s="9">
        <f t="shared" si="35"/>
        <v>2050</v>
      </c>
      <c r="I93" s="9">
        <f t="shared" si="35"/>
        <v>1200</v>
      </c>
      <c r="J93" s="9">
        <f t="shared" si="35"/>
        <v>1200</v>
      </c>
      <c r="K93" s="9">
        <f t="shared" si="35"/>
        <v>1200</v>
      </c>
      <c r="L93" s="9">
        <f t="shared" si="35"/>
        <v>7200</v>
      </c>
    </row>
    <row r="94" spans="1:12" s="5" customFormat="1" x14ac:dyDescent="0.3">
      <c r="A94" s="14" t="s">
        <v>38</v>
      </c>
      <c r="B94" s="15"/>
      <c r="C94" s="16"/>
      <c r="D94" s="6" t="s">
        <v>7</v>
      </c>
      <c r="E94" s="8">
        <f t="shared" si="34"/>
        <v>900</v>
      </c>
      <c r="F94" s="8">
        <f t="shared" ref="F94:L94" si="36">SUM(F95:F100)</f>
        <v>900</v>
      </c>
      <c r="G94" s="8">
        <f t="shared" si="36"/>
        <v>0</v>
      </c>
      <c r="H94" s="8">
        <f t="shared" si="36"/>
        <v>0</v>
      </c>
      <c r="I94" s="8">
        <f t="shared" si="36"/>
        <v>0</v>
      </c>
      <c r="J94" s="8">
        <f t="shared" si="36"/>
        <v>0</v>
      </c>
      <c r="K94" s="8">
        <f t="shared" si="36"/>
        <v>0</v>
      </c>
      <c r="L94" s="8">
        <f t="shared" si="36"/>
        <v>0</v>
      </c>
    </row>
    <row r="95" spans="1:12" s="5" customFormat="1" x14ac:dyDescent="0.3">
      <c r="A95" s="17"/>
      <c r="B95" s="18"/>
      <c r="C95" s="19"/>
      <c r="D95" s="2" t="s">
        <v>8</v>
      </c>
      <c r="E95" s="9">
        <f t="shared" si="34"/>
        <v>0</v>
      </c>
      <c r="F95" s="9">
        <f t="shared" ref="F95:L98" si="37">F23</f>
        <v>0</v>
      </c>
      <c r="G95" s="9">
        <f t="shared" si="37"/>
        <v>0</v>
      </c>
      <c r="H95" s="9">
        <f t="shared" si="37"/>
        <v>0</v>
      </c>
      <c r="I95" s="9">
        <f t="shared" si="37"/>
        <v>0</v>
      </c>
      <c r="J95" s="9">
        <f t="shared" si="37"/>
        <v>0</v>
      </c>
      <c r="K95" s="9">
        <f t="shared" si="37"/>
        <v>0</v>
      </c>
      <c r="L95" s="9">
        <f t="shared" si="37"/>
        <v>0</v>
      </c>
    </row>
    <row r="96" spans="1:12" s="5" customFormat="1" ht="26.4" x14ac:dyDescent="0.3">
      <c r="A96" s="17"/>
      <c r="B96" s="18"/>
      <c r="C96" s="19"/>
      <c r="D96" s="2" t="s">
        <v>9</v>
      </c>
      <c r="E96" s="9">
        <f t="shared" si="34"/>
        <v>0</v>
      </c>
      <c r="F96" s="9">
        <f t="shared" si="37"/>
        <v>0</v>
      </c>
      <c r="G96" s="9">
        <f t="shared" si="37"/>
        <v>0</v>
      </c>
      <c r="H96" s="9">
        <f t="shared" si="37"/>
        <v>0</v>
      </c>
      <c r="I96" s="9">
        <f t="shared" si="37"/>
        <v>0</v>
      </c>
      <c r="J96" s="9">
        <f t="shared" si="37"/>
        <v>0</v>
      </c>
      <c r="K96" s="9">
        <f t="shared" si="37"/>
        <v>0</v>
      </c>
      <c r="L96" s="9">
        <f t="shared" si="37"/>
        <v>0</v>
      </c>
    </row>
    <row r="97" spans="1:12" s="5" customFormat="1" x14ac:dyDescent="0.3">
      <c r="A97" s="17"/>
      <c r="B97" s="18"/>
      <c r="C97" s="19"/>
      <c r="D97" s="2" t="s">
        <v>10</v>
      </c>
      <c r="E97" s="9">
        <f t="shared" si="34"/>
        <v>900</v>
      </c>
      <c r="F97" s="9">
        <f t="shared" si="37"/>
        <v>900</v>
      </c>
      <c r="G97" s="9">
        <f t="shared" si="37"/>
        <v>0</v>
      </c>
      <c r="H97" s="9">
        <f t="shared" si="37"/>
        <v>0</v>
      </c>
      <c r="I97" s="9">
        <f t="shared" si="37"/>
        <v>0</v>
      </c>
      <c r="J97" s="9">
        <f t="shared" si="37"/>
        <v>0</v>
      </c>
      <c r="K97" s="9">
        <f t="shared" si="37"/>
        <v>0</v>
      </c>
      <c r="L97" s="9">
        <f t="shared" si="37"/>
        <v>0</v>
      </c>
    </row>
    <row r="98" spans="1:12" s="5" customFormat="1" ht="23.4" customHeight="1" x14ac:dyDescent="0.3">
      <c r="A98" s="17"/>
      <c r="B98" s="18"/>
      <c r="C98" s="19"/>
      <c r="D98" s="2" t="s">
        <v>11</v>
      </c>
      <c r="E98" s="9">
        <f t="shared" si="34"/>
        <v>0</v>
      </c>
      <c r="F98" s="9">
        <f t="shared" si="37"/>
        <v>0</v>
      </c>
      <c r="G98" s="9">
        <f t="shared" si="37"/>
        <v>0</v>
      </c>
      <c r="H98" s="9">
        <f t="shared" si="37"/>
        <v>0</v>
      </c>
      <c r="I98" s="9">
        <f t="shared" si="37"/>
        <v>0</v>
      </c>
      <c r="J98" s="9">
        <f t="shared" si="37"/>
        <v>0</v>
      </c>
      <c r="K98" s="9">
        <f t="shared" si="37"/>
        <v>0</v>
      </c>
      <c r="L98" s="9">
        <f t="shared" si="37"/>
        <v>0</v>
      </c>
    </row>
    <row r="99" spans="1:12" x14ac:dyDescent="0.3">
      <c r="A99" s="17"/>
      <c r="B99" s="18"/>
      <c r="C99" s="19"/>
      <c r="D99" s="2" t="s">
        <v>24</v>
      </c>
      <c r="E99" s="9">
        <f t="shared" si="34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</row>
    <row r="100" spans="1:12" s="5" customFormat="1" x14ac:dyDescent="0.3">
      <c r="A100" s="20"/>
      <c r="B100" s="21"/>
      <c r="C100" s="22"/>
      <c r="D100" s="2" t="s">
        <v>17</v>
      </c>
      <c r="E100" s="9">
        <f t="shared" si="34"/>
        <v>0</v>
      </c>
      <c r="F100" s="9">
        <f t="shared" ref="F100:L100" si="38">F28</f>
        <v>0</v>
      </c>
      <c r="G100" s="9">
        <f t="shared" si="38"/>
        <v>0</v>
      </c>
      <c r="H100" s="9">
        <f t="shared" si="38"/>
        <v>0</v>
      </c>
      <c r="I100" s="9">
        <f t="shared" si="38"/>
        <v>0</v>
      </c>
      <c r="J100" s="9">
        <f t="shared" si="38"/>
        <v>0</v>
      </c>
      <c r="K100" s="9">
        <f t="shared" si="38"/>
        <v>0</v>
      </c>
      <c r="L100" s="9">
        <f t="shared" si="38"/>
        <v>0</v>
      </c>
    </row>
    <row r="101" spans="1:12" s="5" customFormat="1" x14ac:dyDescent="0.3">
      <c r="A101" s="14" t="s">
        <v>39</v>
      </c>
      <c r="B101" s="15"/>
      <c r="C101" s="16"/>
      <c r="D101" s="6" t="s">
        <v>7</v>
      </c>
      <c r="E101" s="8">
        <f t="shared" si="34"/>
        <v>148</v>
      </c>
      <c r="F101" s="8">
        <f t="shared" ref="F101:L101" si="39">SUM(F102:F107)</f>
        <v>148</v>
      </c>
      <c r="G101" s="8">
        <f t="shared" si="39"/>
        <v>0</v>
      </c>
      <c r="H101" s="8">
        <f t="shared" si="39"/>
        <v>0</v>
      </c>
      <c r="I101" s="8">
        <f t="shared" si="39"/>
        <v>0</v>
      </c>
      <c r="J101" s="8">
        <f t="shared" si="39"/>
        <v>0</v>
      </c>
      <c r="K101" s="8">
        <f t="shared" si="39"/>
        <v>0</v>
      </c>
      <c r="L101" s="8">
        <f t="shared" si="39"/>
        <v>0</v>
      </c>
    </row>
    <row r="102" spans="1:12" s="5" customFormat="1" x14ac:dyDescent="0.3">
      <c r="A102" s="17"/>
      <c r="B102" s="18"/>
      <c r="C102" s="19"/>
      <c r="D102" s="2" t="s">
        <v>8</v>
      </c>
      <c r="E102" s="9">
        <f t="shared" si="34"/>
        <v>0</v>
      </c>
      <c r="F102" s="9">
        <f t="shared" ref="F102:L105" si="40">F30</f>
        <v>0</v>
      </c>
      <c r="G102" s="9">
        <f t="shared" si="40"/>
        <v>0</v>
      </c>
      <c r="H102" s="9">
        <f t="shared" si="40"/>
        <v>0</v>
      </c>
      <c r="I102" s="9">
        <f t="shared" si="40"/>
        <v>0</v>
      </c>
      <c r="J102" s="9">
        <f t="shared" si="40"/>
        <v>0</v>
      </c>
      <c r="K102" s="9">
        <f t="shared" si="40"/>
        <v>0</v>
      </c>
      <c r="L102" s="9">
        <f t="shared" si="40"/>
        <v>0</v>
      </c>
    </row>
    <row r="103" spans="1:12" s="5" customFormat="1" ht="26.4" x14ac:dyDescent="0.3">
      <c r="A103" s="17"/>
      <c r="B103" s="18"/>
      <c r="C103" s="19"/>
      <c r="D103" s="2" t="s">
        <v>9</v>
      </c>
      <c r="E103" s="9">
        <f t="shared" si="34"/>
        <v>0</v>
      </c>
      <c r="F103" s="9">
        <f t="shared" si="40"/>
        <v>0</v>
      </c>
      <c r="G103" s="9">
        <f t="shared" si="40"/>
        <v>0</v>
      </c>
      <c r="H103" s="9">
        <f t="shared" si="40"/>
        <v>0</v>
      </c>
      <c r="I103" s="9">
        <f t="shared" si="40"/>
        <v>0</v>
      </c>
      <c r="J103" s="9">
        <f t="shared" si="40"/>
        <v>0</v>
      </c>
      <c r="K103" s="9">
        <f t="shared" si="40"/>
        <v>0</v>
      </c>
      <c r="L103" s="9">
        <f t="shared" si="40"/>
        <v>0</v>
      </c>
    </row>
    <row r="104" spans="1:12" s="5" customFormat="1" x14ac:dyDescent="0.3">
      <c r="A104" s="17"/>
      <c r="B104" s="18"/>
      <c r="C104" s="19"/>
      <c r="D104" s="2" t="s">
        <v>10</v>
      </c>
      <c r="E104" s="9">
        <f t="shared" si="34"/>
        <v>148</v>
      </c>
      <c r="F104" s="9">
        <f t="shared" si="40"/>
        <v>148</v>
      </c>
      <c r="G104" s="9">
        <f t="shared" si="40"/>
        <v>0</v>
      </c>
      <c r="H104" s="9">
        <f t="shared" si="40"/>
        <v>0</v>
      </c>
      <c r="I104" s="9">
        <f t="shared" si="40"/>
        <v>0</v>
      </c>
      <c r="J104" s="9">
        <f t="shared" si="40"/>
        <v>0</v>
      </c>
      <c r="K104" s="9">
        <f t="shared" si="40"/>
        <v>0</v>
      </c>
      <c r="L104" s="9">
        <f t="shared" si="40"/>
        <v>0</v>
      </c>
    </row>
    <row r="105" spans="1:12" s="5" customFormat="1" ht="23.4" customHeight="1" x14ac:dyDescent="0.3">
      <c r="A105" s="17"/>
      <c r="B105" s="18"/>
      <c r="C105" s="19"/>
      <c r="D105" s="2" t="s">
        <v>11</v>
      </c>
      <c r="E105" s="9">
        <f t="shared" si="34"/>
        <v>0</v>
      </c>
      <c r="F105" s="9">
        <f t="shared" si="40"/>
        <v>0</v>
      </c>
      <c r="G105" s="9">
        <f t="shared" si="40"/>
        <v>0</v>
      </c>
      <c r="H105" s="9">
        <f t="shared" si="40"/>
        <v>0</v>
      </c>
      <c r="I105" s="9">
        <f t="shared" si="40"/>
        <v>0</v>
      </c>
      <c r="J105" s="9">
        <f t="shared" si="40"/>
        <v>0</v>
      </c>
      <c r="K105" s="9">
        <f t="shared" si="40"/>
        <v>0</v>
      </c>
      <c r="L105" s="9">
        <f t="shared" si="40"/>
        <v>0</v>
      </c>
    </row>
    <row r="106" spans="1:12" x14ac:dyDescent="0.3">
      <c r="A106" s="17"/>
      <c r="B106" s="18"/>
      <c r="C106" s="19"/>
      <c r="D106" s="2" t="s">
        <v>24</v>
      </c>
      <c r="E106" s="9">
        <f t="shared" si="34"/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</row>
    <row r="107" spans="1:12" s="5" customFormat="1" x14ac:dyDescent="0.3">
      <c r="A107" s="20"/>
      <c r="B107" s="21"/>
      <c r="C107" s="22"/>
      <c r="D107" s="2" t="s">
        <v>17</v>
      </c>
      <c r="E107" s="9">
        <f t="shared" si="34"/>
        <v>0</v>
      </c>
      <c r="F107" s="9">
        <f t="shared" ref="F107:L107" si="41">F35</f>
        <v>0</v>
      </c>
      <c r="G107" s="9">
        <f t="shared" si="41"/>
        <v>0</v>
      </c>
      <c r="H107" s="9">
        <f t="shared" si="41"/>
        <v>0</v>
      </c>
      <c r="I107" s="9">
        <f t="shared" si="41"/>
        <v>0</v>
      </c>
      <c r="J107" s="9">
        <f t="shared" si="41"/>
        <v>0</v>
      </c>
      <c r="K107" s="9">
        <f t="shared" si="41"/>
        <v>0</v>
      </c>
      <c r="L107" s="9">
        <f t="shared" si="41"/>
        <v>0</v>
      </c>
    </row>
    <row r="108" spans="1:12" s="5" customFormat="1" x14ac:dyDescent="0.3">
      <c r="A108" s="14" t="s">
        <v>40</v>
      </c>
      <c r="B108" s="15"/>
      <c r="C108" s="16"/>
      <c r="D108" s="6" t="s">
        <v>7</v>
      </c>
      <c r="E108" s="8">
        <f t="shared" si="34"/>
        <v>470</v>
      </c>
      <c r="F108" s="8">
        <f t="shared" ref="F108:L108" si="42">SUM(F109:F114)</f>
        <v>470</v>
      </c>
      <c r="G108" s="8">
        <f t="shared" si="42"/>
        <v>0</v>
      </c>
      <c r="H108" s="8">
        <f t="shared" si="42"/>
        <v>0</v>
      </c>
      <c r="I108" s="8">
        <f t="shared" si="42"/>
        <v>0</v>
      </c>
      <c r="J108" s="8">
        <f t="shared" si="42"/>
        <v>0</v>
      </c>
      <c r="K108" s="8">
        <f t="shared" si="42"/>
        <v>0</v>
      </c>
      <c r="L108" s="8">
        <f t="shared" si="42"/>
        <v>0</v>
      </c>
    </row>
    <row r="109" spans="1:12" s="5" customFormat="1" x14ac:dyDescent="0.3">
      <c r="A109" s="17"/>
      <c r="B109" s="18"/>
      <c r="C109" s="19"/>
      <c r="D109" s="2" t="s">
        <v>8</v>
      </c>
      <c r="E109" s="9">
        <f t="shared" si="34"/>
        <v>0</v>
      </c>
      <c r="F109" s="9">
        <f t="shared" ref="F109:L112" si="43">F37</f>
        <v>0</v>
      </c>
      <c r="G109" s="9">
        <f t="shared" si="43"/>
        <v>0</v>
      </c>
      <c r="H109" s="9">
        <f t="shared" si="43"/>
        <v>0</v>
      </c>
      <c r="I109" s="9">
        <f t="shared" si="43"/>
        <v>0</v>
      </c>
      <c r="J109" s="9">
        <f t="shared" si="43"/>
        <v>0</v>
      </c>
      <c r="K109" s="9">
        <f t="shared" si="43"/>
        <v>0</v>
      </c>
      <c r="L109" s="9">
        <f t="shared" si="43"/>
        <v>0</v>
      </c>
    </row>
    <row r="110" spans="1:12" s="5" customFormat="1" ht="26.4" x14ac:dyDescent="0.3">
      <c r="A110" s="17"/>
      <c r="B110" s="18"/>
      <c r="C110" s="19"/>
      <c r="D110" s="2" t="s">
        <v>9</v>
      </c>
      <c r="E110" s="9">
        <f t="shared" si="34"/>
        <v>0</v>
      </c>
      <c r="F110" s="9">
        <f t="shared" si="43"/>
        <v>0</v>
      </c>
      <c r="G110" s="9">
        <f t="shared" si="43"/>
        <v>0</v>
      </c>
      <c r="H110" s="9">
        <f t="shared" si="43"/>
        <v>0</v>
      </c>
      <c r="I110" s="9">
        <f t="shared" si="43"/>
        <v>0</v>
      </c>
      <c r="J110" s="9">
        <f t="shared" si="43"/>
        <v>0</v>
      </c>
      <c r="K110" s="9">
        <f t="shared" si="43"/>
        <v>0</v>
      </c>
      <c r="L110" s="9">
        <f t="shared" si="43"/>
        <v>0</v>
      </c>
    </row>
    <row r="111" spans="1:12" s="5" customFormat="1" x14ac:dyDescent="0.3">
      <c r="A111" s="17"/>
      <c r="B111" s="18"/>
      <c r="C111" s="19"/>
      <c r="D111" s="2" t="s">
        <v>10</v>
      </c>
      <c r="E111" s="9">
        <f t="shared" si="34"/>
        <v>470</v>
      </c>
      <c r="F111" s="9">
        <f t="shared" si="43"/>
        <v>470</v>
      </c>
      <c r="G111" s="9">
        <f t="shared" si="43"/>
        <v>0</v>
      </c>
      <c r="H111" s="9">
        <f t="shared" si="43"/>
        <v>0</v>
      </c>
      <c r="I111" s="9">
        <f t="shared" si="43"/>
        <v>0</v>
      </c>
      <c r="J111" s="9">
        <f t="shared" si="43"/>
        <v>0</v>
      </c>
      <c r="K111" s="9">
        <f t="shared" si="43"/>
        <v>0</v>
      </c>
      <c r="L111" s="9">
        <f t="shared" si="43"/>
        <v>0</v>
      </c>
    </row>
    <row r="112" spans="1:12" s="5" customFormat="1" ht="23.4" customHeight="1" x14ac:dyDescent="0.3">
      <c r="A112" s="17"/>
      <c r="B112" s="18"/>
      <c r="C112" s="19"/>
      <c r="D112" s="2" t="s">
        <v>11</v>
      </c>
      <c r="E112" s="9">
        <f t="shared" si="34"/>
        <v>0</v>
      </c>
      <c r="F112" s="9">
        <f t="shared" si="43"/>
        <v>0</v>
      </c>
      <c r="G112" s="9">
        <f t="shared" si="43"/>
        <v>0</v>
      </c>
      <c r="H112" s="9">
        <f t="shared" si="43"/>
        <v>0</v>
      </c>
      <c r="I112" s="9">
        <f t="shared" si="43"/>
        <v>0</v>
      </c>
      <c r="J112" s="9">
        <f t="shared" si="43"/>
        <v>0</v>
      </c>
      <c r="K112" s="9">
        <f t="shared" si="43"/>
        <v>0</v>
      </c>
      <c r="L112" s="9">
        <f t="shared" si="43"/>
        <v>0</v>
      </c>
    </row>
    <row r="113" spans="1:12" x14ac:dyDescent="0.3">
      <c r="A113" s="17"/>
      <c r="B113" s="18"/>
      <c r="C113" s="19"/>
      <c r="D113" s="2" t="s">
        <v>24</v>
      </c>
      <c r="E113" s="9">
        <f t="shared" si="34"/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</row>
    <row r="114" spans="1:12" s="5" customFormat="1" x14ac:dyDescent="0.3">
      <c r="A114" s="20"/>
      <c r="B114" s="21"/>
      <c r="C114" s="22"/>
      <c r="D114" s="2" t="s">
        <v>17</v>
      </c>
      <c r="E114" s="9">
        <f t="shared" si="34"/>
        <v>0</v>
      </c>
      <c r="F114" s="9">
        <f t="shared" ref="F114:L114" si="44">F42</f>
        <v>0</v>
      </c>
      <c r="G114" s="9">
        <f t="shared" si="44"/>
        <v>0</v>
      </c>
      <c r="H114" s="9">
        <f t="shared" si="44"/>
        <v>0</v>
      </c>
      <c r="I114" s="9">
        <f t="shared" si="44"/>
        <v>0</v>
      </c>
      <c r="J114" s="9">
        <f t="shared" si="44"/>
        <v>0</v>
      </c>
      <c r="K114" s="9">
        <f t="shared" si="44"/>
        <v>0</v>
      </c>
      <c r="L114" s="9">
        <f t="shared" si="44"/>
        <v>0</v>
      </c>
    </row>
    <row r="115" spans="1:12" s="5" customFormat="1" x14ac:dyDescent="0.3">
      <c r="A115" s="14" t="s">
        <v>41</v>
      </c>
      <c r="B115" s="15"/>
      <c r="C115" s="16"/>
      <c r="D115" s="6" t="s">
        <v>7</v>
      </c>
      <c r="E115" s="8">
        <f t="shared" si="34"/>
        <v>55000</v>
      </c>
      <c r="F115" s="8">
        <f t="shared" ref="F115:L115" si="45">SUM(F116:F121)</f>
        <v>0</v>
      </c>
      <c r="G115" s="8">
        <f t="shared" si="45"/>
        <v>5000</v>
      </c>
      <c r="H115" s="8">
        <f t="shared" si="45"/>
        <v>5000</v>
      </c>
      <c r="I115" s="8">
        <f t="shared" si="45"/>
        <v>5000</v>
      </c>
      <c r="J115" s="8">
        <f t="shared" si="45"/>
        <v>5000</v>
      </c>
      <c r="K115" s="8">
        <f t="shared" si="45"/>
        <v>5000</v>
      </c>
      <c r="L115" s="8">
        <f t="shared" si="45"/>
        <v>30000</v>
      </c>
    </row>
    <row r="116" spans="1:12" s="5" customFormat="1" x14ac:dyDescent="0.3">
      <c r="A116" s="17"/>
      <c r="B116" s="18"/>
      <c r="C116" s="19"/>
      <c r="D116" s="2" t="s">
        <v>8</v>
      </c>
      <c r="E116" s="9">
        <f t="shared" si="34"/>
        <v>0</v>
      </c>
      <c r="F116" s="9">
        <f t="shared" ref="F116:L119" si="46">F44</f>
        <v>0</v>
      </c>
      <c r="G116" s="9">
        <f t="shared" si="46"/>
        <v>0</v>
      </c>
      <c r="H116" s="9">
        <f t="shared" si="46"/>
        <v>0</v>
      </c>
      <c r="I116" s="9">
        <f t="shared" si="46"/>
        <v>0</v>
      </c>
      <c r="J116" s="9">
        <f t="shared" si="46"/>
        <v>0</v>
      </c>
      <c r="K116" s="9">
        <f t="shared" si="46"/>
        <v>0</v>
      </c>
      <c r="L116" s="9">
        <f t="shared" si="46"/>
        <v>0</v>
      </c>
    </row>
    <row r="117" spans="1:12" s="5" customFormat="1" ht="26.4" x14ac:dyDescent="0.3">
      <c r="A117" s="17"/>
      <c r="B117" s="18"/>
      <c r="C117" s="19"/>
      <c r="D117" s="2" t="s">
        <v>9</v>
      </c>
      <c r="E117" s="9">
        <f t="shared" si="34"/>
        <v>0</v>
      </c>
      <c r="F117" s="9">
        <f t="shared" si="46"/>
        <v>0</v>
      </c>
      <c r="G117" s="9">
        <f t="shared" si="46"/>
        <v>0</v>
      </c>
      <c r="H117" s="9">
        <f t="shared" si="46"/>
        <v>0</v>
      </c>
      <c r="I117" s="9">
        <f t="shared" si="46"/>
        <v>0</v>
      </c>
      <c r="J117" s="9">
        <f t="shared" si="46"/>
        <v>0</v>
      </c>
      <c r="K117" s="9">
        <f t="shared" si="46"/>
        <v>0</v>
      </c>
      <c r="L117" s="9">
        <f t="shared" si="46"/>
        <v>0</v>
      </c>
    </row>
    <row r="118" spans="1:12" s="5" customFormat="1" x14ac:dyDescent="0.3">
      <c r="A118" s="17"/>
      <c r="B118" s="18"/>
      <c r="C118" s="19"/>
      <c r="D118" s="2" t="s">
        <v>10</v>
      </c>
      <c r="E118" s="9">
        <f t="shared" si="34"/>
        <v>0</v>
      </c>
      <c r="F118" s="9">
        <f t="shared" si="46"/>
        <v>0</v>
      </c>
      <c r="G118" s="9">
        <f t="shared" si="46"/>
        <v>0</v>
      </c>
      <c r="H118" s="9">
        <f t="shared" si="46"/>
        <v>0</v>
      </c>
      <c r="I118" s="9">
        <f t="shared" si="46"/>
        <v>0</v>
      </c>
      <c r="J118" s="9">
        <f t="shared" si="46"/>
        <v>0</v>
      </c>
      <c r="K118" s="9">
        <f t="shared" si="46"/>
        <v>0</v>
      </c>
      <c r="L118" s="9">
        <f t="shared" si="46"/>
        <v>0</v>
      </c>
    </row>
    <row r="119" spans="1:12" s="5" customFormat="1" ht="23.4" customHeight="1" x14ac:dyDescent="0.3">
      <c r="A119" s="17"/>
      <c r="B119" s="18"/>
      <c r="C119" s="19"/>
      <c r="D119" s="2" t="s">
        <v>11</v>
      </c>
      <c r="E119" s="9">
        <f t="shared" si="34"/>
        <v>0</v>
      </c>
      <c r="F119" s="9">
        <f t="shared" si="46"/>
        <v>0</v>
      </c>
      <c r="G119" s="9">
        <f t="shared" si="46"/>
        <v>0</v>
      </c>
      <c r="H119" s="9">
        <f t="shared" si="46"/>
        <v>0</v>
      </c>
      <c r="I119" s="9">
        <f t="shared" si="46"/>
        <v>0</v>
      </c>
      <c r="J119" s="9">
        <f t="shared" si="46"/>
        <v>0</v>
      </c>
      <c r="K119" s="9">
        <f t="shared" si="46"/>
        <v>0</v>
      </c>
      <c r="L119" s="9">
        <f t="shared" si="46"/>
        <v>0</v>
      </c>
    </row>
    <row r="120" spans="1:12" x14ac:dyDescent="0.3">
      <c r="A120" s="17"/>
      <c r="B120" s="18"/>
      <c r="C120" s="19"/>
      <c r="D120" s="2" t="s">
        <v>24</v>
      </c>
      <c r="E120" s="9">
        <f t="shared" si="34"/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</row>
    <row r="121" spans="1:12" s="5" customFormat="1" x14ac:dyDescent="0.3">
      <c r="A121" s="20"/>
      <c r="B121" s="21"/>
      <c r="C121" s="22"/>
      <c r="D121" s="2" t="s">
        <v>17</v>
      </c>
      <c r="E121" s="9">
        <f t="shared" si="34"/>
        <v>55000</v>
      </c>
      <c r="F121" s="9">
        <f t="shared" ref="F121:L121" si="47">F49</f>
        <v>0</v>
      </c>
      <c r="G121" s="9">
        <f t="shared" si="47"/>
        <v>5000</v>
      </c>
      <c r="H121" s="9">
        <f t="shared" si="47"/>
        <v>5000</v>
      </c>
      <c r="I121" s="9">
        <f t="shared" si="47"/>
        <v>5000</v>
      </c>
      <c r="J121" s="9">
        <f t="shared" si="47"/>
        <v>5000</v>
      </c>
      <c r="K121" s="9">
        <f t="shared" si="47"/>
        <v>5000</v>
      </c>
      <c r="L121" s="9">
        <f t="shared" si="47"/>
        <v>30000</v>
      </c>
    </row>
  </sheetData>
  <mergeCells count="32">
    <mergeCell ref="A1:L1"/>
    <mergeCell ref="A2:L2"/>
    <mergeCell ref="A3:A6"/>
    <mergeCell ref="B3:B6"/>
    <mergeCell ref="C3:C6"/>
    <mergeCell ref="D3:D6"/>
    <mergeCell ref="E3:L3"/>
    <mergeCell ref="E4:L4"/>
    <mergeCell ref="E5:E6"/>
    <mergeCell ref="F5:L5"/>
    <mergeCell ref="A65:C71"/>
    <mergeCell ref="A8:A49"/>
    <mergeCell ref="B8:B49"/>
    <mergeCell ref="C8:C14"/>
    <mergeCell ref="C15:C21"/>
    <mergeCell ref="C22:C28"/>
    <mergeCell ref="C29:C35"/>
    <mergeCell ref="C36:C42"/>
    <mergeCell ref="C43:C49"/>
    <mergeCell ref="A50:A56"/>
    <mergeCell ref="B50:B56"/>
    <mergeCell ref="C50:C56"/>
    <mergeCell ref="A57:C63"/>
    <mergeCell ref="A64:C64"/>
    <mergeCell ref="A108:C114"/>
    <mergeCell ref="A115:C121"/>
    <mergeCell ref="A72:C78"/>
    <mergeCell ref="A79:C79"/>
    <mergeCell ref="A80:C86"/>
    <mergeCell ref="A87:C93"/>
    <mergeCell ref="A94:C100"/>
    <mergeCell ref="A101:C107"/>
  </mergeCells>
  <printOptions horizontalCentered="1"/>
  <pageMargins left="0.39370078740157483" right="0.39370078740157483" top="0.47244094488188981" bottom="0" header="0" footer="0"/>
  <pageSetup paperSize="9" scale="60" orientation="landscape" r:id="rId1"/>
  <headerFooter alignWithMargins="0"/>
  <rowBreaks count="2" manualBreakCount="2">
    <brk id="49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2019-11-13T06:15:05Z</dcterms:modified>
</cp:coreProperties>
</file>