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560" windowHeight="11235"/>
  </bookViews>
  <sheets>
    <sheet name="СВОД (август)" sheetId="10" r:id="rId1"/>
  </sheets>
  <definedNames>
    <definedName name="_xlnm._FilterDatabase" localSheetId="0" hidden="1">'СВОД (август)'!$A$6:$AC$182</definedName>
    <definedName name="_xlnm.Print_Titles" localSheetId="0">'СВОД (август)'!$4:$6</definedName>
    <definedName name="_xlnm.Print_Area" localSheetId="0">'СВОД (август)'!$A$1:$N$190</definedName>
  </definedNames>
  <calcPr calcId="152511"/>
</workbook>
</file>

<file path=xl/calcChain.xml><?xml version="1.0" encoding="utf-8"?>
<calcChain xmlns="http://schemas.openxmlformats.org/spreadsheetml/2006/main">
  <c r="L190" i="10" l="1"/>
  <c r="K190" i="10"/>
  <c r="J190" i="10"/>
  <c r="I190" i="10"/>
  <c r="L189" i="10"/>
  <c r="K189" i="10"/>
  <c r="J189" i="10"/>
  <c r="I189" i="10"/>
  <c r="L188" i="10"/>
  <c r="K188" i="10"/>
  <c r="J188" i="10"/>
  <c r="I188" i="10"/>
  <c r="L187" i="10"/>
  <c r="K187" i="10"/>
  <c r="J187" i="10"/>
  <c r="I187" i="10"/>
  <c r="L186" i="10"/>
  <c r="K186" i="10"/>
  <c r="J186" i="10"/>
  <c r="L185" i="10"/>
  <c r="K185" i="10"/>
  <c r="J185" i="10"/>
  <c r="I185" i="10"/>
  <c r="L184" i="10"/>
  <c r="K184" i="10"/>
  <c r="J184" i="10"/>
  <c r="I184" i="10"/>
  <c r="H183" i="10"/>
  <c r="K183" i="10" s="1"/>
  <c r="G183" i="10"/>
  <c r="F183" i="10"/>
  <c r="E183" i="10"/>
  <c r="L182" i="10"/>
  <c r="K182" i="10"/>
  <c r="J182" i="10"/>
  <c r="I182" i="10"/>
  <c r="L181" i="10"/>
  <c r="K181" i="10"/>
  <c r="J181" i="10"/>
  <c r="I181" i="10"/>
  <c r="L180" i="10"/>
  <c r="K180" i="10"/>
  <c r="J180" i="10"/>
  <c r="I180" i="10"/>
  <c r="L179" i="10"/>
  <c r="K179" i="10"/>
  <c r="J179" i="10"/>
  <c r="I179" i="10"/>
  <c r="L178" i="10"/>
  <c r="K178" i="10"/>
  <c r="J178" i="10"/>
  <c r="I178" i="10"/>
  <c r="L177" i="10"/>
  <c r="K177" i="10"/>
  <c r="J177" i="10"/>
  <c r="I177" i="10"/>
  <c r="L176" i="10"/>
  <c r="K176" i="10"/>
  <c r="J176" i="10"/>
  <c r="I176" i="10"/>
  <c r="H175" i="10"/>
  <c r="K175" i="10" s="1"/>
  <c r="G175" i="10"/>
  <c r="F175" i="10"/>
  <c r="E175" i="10"/>
  <c r="L174" i="10"/>
  <c r="K174" i="10"/>
  <c r="J174" i="10"/>
  <c r="I174" i="10"/>
  <c r="L173" i="10"/>
  <c r="K173" i="10"/>
  <c r="J173" i="10"/>
  <c r="I173" i="10"/>
  <c r="L172" i="10"/>
  <c r="K172" i="10"/>
  <c r="J172" i="10"/>
  <c r="I172" i="10"/>
  <c r="L171" i="10"/>
  <c r="K171" i="10"/>
  <c r="J171" i="10"/>
  <c r="I171" i="10"/>
  <c r="L170" i="10"/>
  <c r="K170" i="10"/>
  <c r="J170" i="10"/>
  <c r="I170" i="10"/>
  <c r="L169" i="10"/>
  <c r="K169" i="10"/>
  <c r="J169" i="10"/>
  <c r="I169" i="10"/>
  <c r="L168" i="10"/>
  <c r="K168" i="10"/>
  <c r="J168" i="10"/>
  <c r="I168" i="10"/>
  <c r="H167" i="10"/>
  <c r="K167" i="10" s="1"/>
  <c r="G167" i="10"/>
  <c r="F167" i="10"/>
  <c r="E167" i="10"/>
  <c r="L166" i="10"/>
  <c r="K166" i="10"/>
  <c r="J166" i="10"/>
  <c r="I166" i="10"/>
  <c r="L165" i="10"/>
  <c r="K165" i="10"/>
  <c r="J165" i="10"/>
  <c r="I165" i="10"/>
  <c r="L164" i="10"/>
  <c r="K164" i="10"/>
  <c r="J164" i="10"/>
  <c r="I164" i="10"/>
  <c r="L163" i="10"/>
  <c r="K163" i="10"/>
  <c r="J163" i="10"/>
  <c r="I163" i="10"/>
  <c r="L162" i="10"/>
  <c r="K162" i="10"/>
  <c r="J162" i="10"/>
  <c r="I162" i="10"/>
  <c r="L161" i="10"/>
  <c r="K161" i="10"/>
  <c r="J161" i="10"/>
  <c r="I161" i="10"/>
  <c r="L160" i="10"/>
  <c r="K160" i="10"/>
  <c r="J160" i="10"/>
  <c r="I160" i="10"/>
  <c r="H159" i="10"/>
  <c r="K159" i="10" s="1"/>
  <c r="G159" i="10"/>
  <c r="F159" i="10"/>
  <c r="E159" i="10"/>
  <c r="L158" i="10"/>
  <c r="K158" i="10"/>
  <c r="J158" i="10"/>
  <c r="L157" i="10"/>
  <c r="K157" i="10"/>
  <c r="J157" i="10"/>
  <c r="L156" i="10"/>
  <c r="K156" i="10"/>
  <c r="J156" i="10"/>
  <c r="L155" i="10"/>
  <c r="K155" i="10"/>
  <c r="J155" i="10"/>
  <c r="L154" i="10"/>
  <c r="K154" i="10"/>
  <c r="J154" i="10"/>
  <c r="I154" i="10"/>
  <c r="L153" i="10"/>
  <c r="K153" i="10"/>
  <c r="J153" i="10"/>
  <c r="I153" i="10"/>
  <c r="L152" i="10"/>
  <c r="K152" i="10"/>
  <c r="J152" i="10"/>
  <c r="K151" i="10"/>
  <c r="H151" i="10"/>
  <c r="J151" i="10" s="1"/>
  <c r="G151" i="10"/>
  <c r="F151" i="10"/>
  <c r="E151" i="10"/>
  <c r="L150" i="10"/>
  <c r="K150" i="10"/>
  <c r="J150" i="10"/>
  <c r="I150" i="10"/>
  <c r="L149" i="10"/>
  <c r="K149" i="10"/>
  <c r="J149" i="10"/>
  <c r="I149" i="10"/>
  <c r="L148" i="10"/>
  <c r="K148" i="10"/>
  <c r="J148" i="10"/>
  <c r="I148" i="10"/>
  <c r="L147" i="10"/>
  <c r="K147" i="10"/>
  <c r="J147" i="10"/>
  <c r="I147" i="10"/>
  <c r="L146" i="10"/>
  <c r="K146" i="10"/>
  <c r="J146" i="10"/>
  <c r="I146" i="10"/>
  <c r="L145" i="10"/>
  <c r="K145" i="10"/>
  <c r="J145" i="10"/>
  <c r="I145" i="10"/>
  <c r="L144" i="10"/>
  <c r="K144" i="10"/>
  <c r="J144" i="10"/>
  <c r="I144" i="10"/>
  <c r="K143" i="10"/>
  <c r="H143" i="10"/>
  <c r="J143" i="10" s="1"/>
  <c r="G143" i="10"/>
  <c r="F143" i="10"/>
  <c r="E143" i="10"/>
  <c r="L142" i="10"/>
  <c r="K142" i="10"/>
  <c r="J142" i="10"/>
  <c r="L141" i="10"/>
  <c r="K141" i="10"/>
  <c r="J141" i="10"/>
  <c r="I141" i="10"/>
  <c r="L140" i="10"/>
  <c r="L139" i="10"/>
  <c r="K139" i="10"/>
  <c r="J139" i="10"/>
  <c r="I139" i="10"/>
  <c r="L138" i="10"/>
  <c r="K138" i="10"/>
  <c r="J138" i="10"/>
  <c r="I138" i="10"/>
  <c r="L137" i="10"/>
  <c r="K137" i="10"/>
  <c r="J137" i="10"/>
  <c r="I137" i="10"/>
  <c r="L136" i="10"/>
  <c r="K136" i="10"/>
  <c r="J136" i="10"/>
  <c r="I136" i="10"/>
  <c r="K135" i="10"/>
  <c r="H135" i="10"/>
  <c r="I135" i="10" s="1"/>
  <c r="G135" i="10"/>
  <c r="J135" i="10" s="1"/>
  <c r="F135" i="10"/>
  <c r="E135" i="10"/>
  <c r="L134" i="10"/>
  <c r="K134" i="10"/>
  <c r="J134" i="10"/>
  <c r="I134" i="10"/>
  <c r="L133" i="10"/>
  <c r="K133" i="10"/>
  <c r="J133" i="10"/>
  <c r="I133" i="10"/>
  <c r="L132" i="10"/>
  <c r="K132" i="10"/>
  <c r="J132" i="10"/>
  <c r="I132" i="10"/>
  <c r="L131" i="10"/>
  <c r="K131" i="10"/>
  <c r="J131" i="10"/>
  <c r="L130" i="10"/>
  <c r="K130" i="10"/>
  <c r="J130" i="10"/>
  <c r="I130" i="10"/>
  <c r="L129" i="10"/>
  <c r="K129" i="10"/>
  <c r="J129" i="10"/>
  <c r="I129" i="10"/>
  <c r="K128" i="10"/>
  <c r="J128" i="10"/>
  <c r="I128" i="10"/>
  <c r="I127" i="10"/>
  <c r="H127" i="10"/>
  <c r="L127" i="10" s="1"/>
  <c r="G127" i="10"/>
  <c r="F127" i="10"/>
  <c r="E127" i="10"/>
  <c r="L126" i="10"/>
  <c r="K126" i="10"/>
  <c r="J126" i="10"/>
  <c r="I126" i="10"/>
  <c r="L125" i="10"/>
  <c r="K125" i="10"/>
  <c r="J125" i="10"/>
  <c r="I125" i="10"/>
  <c r="L124" i="10"/>
  <c r="K124" i="10"/>
  <c r="J124" i="10"/>
  <c r="I124" i="10"/>
  <c r="L123" i="10"/>
  <c r="K123" i="10"/>
  <c r="J123" i="10"/>
  <c r="I123" i="10"/>
  <c r="L122" i="10"/>
  <c r="K122" i="10"/>
  <c r="J122" i="10"/>
  <c r="I122" i="10"/>
  <c r="L121" i="10"/>
  <c r="K121" i="10"/>
  <c r="J121" i="10"/>
  <c r="I121" i="10"/>
  <c r="L120" i="10"/>
  <c r="K120" i="10"/>
  <c r="J120" i="10"/>
  <c r="I120" i="10"/>
  <c r="I119" i="10"/>
  <c r="H119" i="10"/>
  <c r="L119" i="10" s="1"/>
  <c r="G119" i="10"/>
  <c r="F119" i="10"/>
  <c r="K119" i="10" s="1"/>
  <c r="E119" i="10"/>
  <c r="L118" i="10"/>
  <c r="K118" i="10"/>
  <c r="J118" i="10"/>
  <c r="I118" i="10"/>
  <c r="L117" i="10"/>
  <c r="K117" i="10"/>
  <c r="J117" i="10"/>
  <c r="I117" i="10"/>
  <c r="I13" i="10" s="1"/>
  <c r="L116" i="10"/>
  <c r="K116" i="10"/>
  <c r="J116" i="10"/>
  <c r="I116" i="10"/>
  <c r="L115" i="10"/>
  <c r="K115" i="10"/>
  <c r="J115" i="10"/>
  <c r="I115" i="10"/>
  <c r="L114" i="10"/>
  <c r="K114" i="10"/>
  <c r="J114" i="10"/>
  <c r="I114" i="10"/>
  <c r="L113" i="10"/>
  <c r="J113" i="10"/>
  <c r="I113" i="10"/>
  <c r="L112" i="10"/>
  <c r="K112" i="10"/>
  <c r="J112" i="10"/>
  <c r="I112" i="10"/>
  <c r="H111" i="10"/>
  <c r="K111" i="10" s="1"/>
  <c r="G111" i="10"/>
  <c r="F111" i="10"/>
  <c r="E111" i="10"/>
  <c r="L110" i="10"/>
  <c r="K110" i="10"/>
  <c r="J110" i="10"/>
  <c r="I110" i="10"/>
  <c r="L109" i="10"/>
  <c r="K109" i="10"/>
  <c r="J109" i="10"/>
  <c r="I109" i="10"/>
  <c r="L108" i="10"/>
  <c r="K108" i="10"/>
  <c r="J108" i="10"/>
  <c r="I108" i="10"/>
  <c r="L107" i="10"/>
  <c r="K107" i="10"/>
  <c r="J107" i="10"/>
  <c r="I107" i="10"/>
  <c r="L106" i="10"/>
  <c r="K106" i="10"/>
  <c r="J106" i="10"/>
  <c r="I106" i="10"/>
  <c r="L105" i="10"/>
  <c r="K105" i="10"/>
  <c r="J105" i="10"/>
  <c r="I105" i="10"/>
  <c r="L104" i="10"/>
  <c r="K104" i="10"/>
  <c r="J104" i="10"/>
  <c r="I104" i="10"/>
  <c r="H103" i="10"/>
  <c r="K103" i="10" s="1"/>
  <c r="G103" i="10"/>
  <c r="F103" i="10"/>
  <c r="E103" i="10"/>
  <c r="L102" i="10"/>
  <c r="K102" i="10"/>
  <c r="J102" i="10"/>
  <c r="L101" i="10"/>
  <c r="K101" i="10"/>
  <c r="J101" i="10"/>
  <c r="I101" i="10"/>
  <c r="L100" i="10"/>
  <c r="K100" i="10"/>
  <c r="J100" i="10"/>
  <c r="I100" i="10"/>
  <c r="L99" i="10"/>
  <c r="K99" i="10"/>
  <c r="J99" i="10"/>
  <c r="L98" i="10"/>
  <c r="K98" i="10"/>
  <c r="J98" i="10"/>
  <c r="I98" i="10"/>
  <c r="L97" i="10"/>
  <c r="K97" i="10"/>
  <c r="J97" i="10"/>
  <c r="I97" i="10"/>
  <c r="L96" i="10"/>
  <c r="K96" i="10"/>
  <c r="J96" i="10"/>
  <c r="I96" i="10"/>
  <c r="J95" i="10"/>
  <c r="H95" i="10"/>
  <c r="I95" i="10" s="1"/>
  <c r="G95" i="10"/>
  <c r="F95" i="10"/>
  <c r="E95" i="10"/>
  <c r="L94" i="10"/>
  <c r="K94" i="10"/>
  <c r="J94" i="10"/>
  <c r="I94" i="10"/>
  <c r="L93" i="10"/>
  <c r="K93" i="10"/>
  <c r="J93" i="10"/>
  <c r="I93" i="10"/>
  <c r="L92" i="10"/>
  <c r="J92" i="10"/>
  <c r="I92" i="10"/>
  <c r="L91" i="10"/>
  <c r="K91" i="10"/>
  <c r="J91" i="10"/>
  <c r="I91" i="10"/>
  <c r="L90" i="10"/>
  <c r="K90" i="10"/>
  <c r="J90" i="10"/>
  <c r="I90" i="10"/>
  <c r="L89" i="10"/>
  <c r="K89" i="10"/>
  <c r="J89" i="10"/>
  <c r="I89" i="10"/>
  <c r="L88" i="10"/>
  <c r="K88" i="10"/>
  <c r="J88" i="10"/>
  <c r="I88" i="10"/>
  <c r="I87" i="10"/>
  <c r="H87" i="10"/>
  <c r="L87" i="10" s="1"/>
  <c r="G87" i="10"/>
  <c r="F87" i="10"/>
  <c r="E87" i="10"/>
  <c r="L86" i="10"/>
  <c r="K86" i="10"/>
  <c r="J86" i="10"/>
  <c r="L85" i="10"/>
  <c r="K85" i="10"/>
  <c r="L84" i="10"/>
  <c r="K84" i="10"/>
  <c r="J84" i="10"/>
  <c r="I84" i="10"/>
  <c r="L83" i="10"/>
  <c r="K83" i="10"/>
  <c r="J83" i="10"/>
  <c r="I83" i="10"/>
  <c r="L82" i="10"/>
  <c r="K82" i="10"/>
  <c r="J82" i="10"/>
  <c r="I82" i="10"/>
  <c r="L81" i="10"/>
  <c r="K81" i="10"/>
  <c r="J81" i="10"/>
  <c r="I81" i="10"/>
  <c r="L80" i="10"/>
  <c r="K80" i="10"/>
  <c r="J80" i="10"/>
  <c r="I80" i="10"/>
  <c r="J79" i="10"/>
  <c r="H79" i="10"/>
  <c r="I79" i="10" s="1"/>
  <c r="G79" i="10"/>
  <c r="F79" i="10"/>
  <c r="E79" i="10"/>
  <c r="L78" i="10"/>
  <c r="L77" i="10"/>
  <c r="K77" i="10"/>
  <c r="L76" i="10"/>
  <c r="K76" i="10"/>
  <c r="J76" i="10"/>
  <c r="L75" i="10"/>
  <c r="K75" i="10"/>
  <c r="J75" i="10"/>
  <c r="I75" i="10"/>
  <c r="L74" i="10"/>
  <c r="K74" i="10"/>
  <c r="J74" i="10"/>
  <c r="I74" i="10"/>
  <c r="L73" i="10"/>
  <c r="K73" i="10"/>
  <c r="J73" i="10"/>
  <c r="I73" i="10"/>
  <c r="L72" i="10"/>
  <c r="K72" i="10"/>
  <c r="J72" i="10"/>
  <c r="I72" i="10"/>
  <c r="H71" i="10"/>
  <c r="K71" i="10" s="1"/>
  <c r="G71" i="10"/>
  <c r="F71" i="10"/>
  <c r="E71" i="10"/>
  <c r="L70" i="10"/>
  <c r="K70" i="10"/>
  <c r="J70" i="10"/>
  <c r="I70" i="10"/>
  <c r="L69" i="10"/>
  <c r="K69" i="10"/>
  <c r="J69" i="10"/>
  <c r="L68" i="10"/>
  <c r="K68" i="10"/>
  <c r="J68" i="10"/>
  <c r="I68" i="10"/>
  <c r="L67" i="10"/>
  <c r="K67" i="10"/>
  <c r="J67" i="10"/>
  <c r="I67" i="10"/>
  <c r="L66" i="10"/>
  <c r="K66" i="10"/>
  <c r="J66" i="10"/>
  <c r="I66" i="10"/>
  <c r="L65" i="10"/>
  <c r="K65" i="10"/>
  <c r="J65" i="10"/>
  <c r="I65" i="10"/>
  <c r="L64" i="10"/>
  <c r="K64" i="10"/>
  <c r="J64" i="10"/>
  <c r="I64" i="10"/>
  <c r="K63" i="10"/>
  <c r="H63" i="10"/>
  <c r="L63" i="10" s="1"/>
  <c r="G63" i="10"/>
  <c r="J63" i="10" s="1"/>
  <c r="F63" i="10"/>
  <c r="I63" i="10" s="1"/>
  <c r="E63" i="10"/>
  <c r="L62" i="10"/>
  <c r="K62" i="10"/>
  <c r="J62" i="10"/>
  <c r="L61" i="10"/>
  <c r="K61" i="10"/>
  <c r="J61" i="10"/>
  <c r="L60" i="10"/>
  <c r="K60" i="10"/>
  <c r="J60" i="10"/>
  <c r="L59" i="10"/>
  <c r="K59" i="10"/>
  <c r="J59" i="10"/>
  <c r="L58" i="10"/>
  <c r="K58" i="10"/>
  <c r="J58" i="10"/>
  <c r="I58" i="10"/>
  <c r="L57" i="10"/>
  <c r="K57" i="10"/>
  <c r="J57" i="10"/>
  <c r="I57" i="10"/>
  <c r="L56" i="10"/>
  <c r="K56" i="10"/>
  <c r="J56" i="10"/>
  <c r="I56" i="10"/>
  <c r="K55" i="10"/>
  <c r="H55" i="10"/>
  <c r="L55" i="10" s="1"/>
  <c r="G55" i="10"/>
  <c r="J55" i="10" s="1"/>
  <c r="F55" i="10"/>
  <c r="I55" i="10" s="1"/>
  <c r="E55" i="10"/>
  <c r="L54" i="10"/>
  <c r="K54" i="10"/>
  <c r="J54" i="10"/>
  <c r="I54" i="10"/>
  <c r="L53" i="10"/>
  <c r="K53" i="10"/>
  <c r="J53" i="10"/>
  <c r="I53" i="10"/>
  <c r="L52" i="10"/>
  <c r="K52" i="10"/>
  <c r="J52" i="10"/>
  <c r="I52" i="10"/>
  <c r="L51" i="10"/>
  <c r="K51" i="10"/>
  <c r="J51" i="10"/>
  <c r="I51" i="10"/>
  <c r="L50" i="10"/>
  <c r="K50" i="10"/>
  <c r="J50" i="10"/>
  <c r="I50" i="10"/>
  <c r="L49" i="10"/>
  <c r="K49" i="10"/>
  <c r="J49" i="10"/>
  <c r="I49" i="10"/>
  <c r="L48" i="10"/>
  <c r="K48" i="10"/>
  <c r="J48" i="10"/>
  <c r="I48" i="10"/>
  <c r="K47" i="10"/>
  <c r="H47" i="10"/>
  <c r="L47" i="10" s="1"/>
  <c r="G47" i="10"/>
  <c r="J47" i="10" s="1"/>
  <c r="F47" i="10"/>
  <c r="I47" i="10" s="1"/>
  <c r="E47" i="10"/>
  <c r="L46" i="10"/>
  <c r="K46" i="10"/>
  <c r="J46" i="10"/>
  <c r="I46" i="10"/>
  <c r="L45" i="10"/>
  <c r="K45" i="10"/>
  <c r="J45" i="10"/>
  <c r="I45" i="10"/>
  <c r="L44" i="10"/>
  <c r="K44" i="10"/>
  <c r="J44" i="10"/>
  <c r="I44" i="10"/>
  <c r="L43" i="10"/>
  <c r="K43" i="10"/>
  <c r="J43" i="10"/>
  <c r="I43" i="10"/>
  <c r="L42" i="10"/>
  <c r="K42" i="10"/>
  <c r="J42" i="10"/>
  <c r="I42" i="10"/>
  <c r="L41" i="10"/>
  <c r="J41" i="10"/>
  <c r="I41" i="10"/>
  <c r="L40" i="10"/>
  <c r="K40" i="10"/>
  <c r="J40" i="10"/>
  <c r="I40" i="10"/>
  <c r="J39" i="10"/>
  <c r="H39" i="10"/>
  <c r="L39" i="10" s="1"/>
  <c r="G39" i="10"/>
  <c r="F39" i="10"/>
  <c r="I39" i="10" s="1"/>
  <c r="E39" i="10"/>
  <c r="L38" i="10"/>
  <c r="K38" i="10"/>
  <c r="J38" i="10"/>
  <c r="I38" i="10"/>
  <c r="L37" i="10"/>
  <c r="K37" i="10"/>
  <c r="J37" i="10"/>
  <c r="I37" i="10"/>
  <c r="L36" i="10"/>
  <c r="K36" i="10"/>
  <c r="J36" i="10"/>
  <c r="I36" i="10"/>
  <c r="L35" i="10"/>
  <c r="K35" i="10"/>
  <c r="J35" i="10"/>
  <c r="I35" i="10"/>
  <c r="L34" i="10"/>
  <c r="K34" i="10"/>
  <c r="J34" i="10"/>
  <c r="I34" i="10"/>
  <c r="L33" i="10"/>
  <c r="K33" i="10"/>
  <c r="J33" i="10"/>
  <c r="I33" i="10"/>
  <c r="L32" i="10"/>
  <c r="K32" i="10"/>
  <c r="J32" i="10"/>
  <c r="I32" i="10"/>
  <c r="J31" i="10"/>
  <c r="H31" i="10"/>
  <c r="I31" i="10" s="1"/>
  <c r="G31" i="10"/>
  <c r="F31" i="10"/>
  <c r="E31" i="10"/>
  <c r="L30" i="10"/>
  <c r="K30" i="10"/>
  <c r="J30" i="10"/>
  <c r="I30" i="10"/>
  <c r="L29" i="10"/>
  <c r="K29" i="10"/>
  <c r="J29" i="10"/>
  <c r="L28" i="10"/>
  <c r="K28" i="10"/>
  <c r="J28" i="10"/>
  <c r="L27" i="10"/>
  <c r="K27" i="10"/>
  <c r="J27" i="10"/>
  <c r="L26" i="10"/>
  <c r="K26" i="10"/>
  <c r="J26" i="10"/>
  <c r="I26" i="10"/>
  <c r="L25" i="10"/>
  <c r="K25" i="10"/>
  <c r="J25" i="10"/>
  <c r="I25" i="10"/>
  <c r="L24" i="10"/>
  <c r="K24" i="10"/>
  <c r="J24" i="10"/>
  <c r="I24" i="10"/>
  <c r="K23" i="10"/>
  <c r="H23" i="10"/>
  <c r="L23" i="10" s="1"/>
  <c r="G23" i="10"/>
  <c r="J23" i="10" s="1"/>
  <c r="F23" i="10"/>
  <c r="I23" i="10" s="1"/>
  <c r="E23" i="10"/>
  <c r="L22" i="10"/>
  <c r="K22" i="10"/>
  <c r="J22" i="10"/>
  <c r="I22" i="10"/>
  <c r="L21" i="10"/>
  <c r="K21" i="10"/>
  <c r="J21" i="10"/>
  <c r="I21" i="10"/>
  <c r="L20" i="10"/>
  <c r="K20" i="10"/>
  <c r="J20" i="10"/>
  <c r="I20" i="10"/>
  <c r="L19" i="10"/>
  <c r="K19" i="10"/>
  <c r="J19" i="10"/>
  <c r="I19" i="10"/>
  <c r="L18" i="10"/>
  <c r="K18" i="10"/>
  <c r="J18" i="10"/>
  <c r="I18" i="10"/>
  <c r="L17" i="10"/>
  <c r="K17" i="10"/>
  <c r="J17" i="10"/>
  <c r="I17" i="10"/>
  <c r="L16" i="10"/>
  <c r="K16" i="10"/>
  <c r="J16" i="10"/>
  <c r="I16" i="10"/>
  <c r="K15" i="10"/>
  <c r="H15" i="10"/>
  <c r="L15" i="10" s="1"/>
  <c r="G15" i="10"/>
  <c r="J15" i="10" s="1"/>
  <c r="F15" i="10"/>
  <c r="I15" i="10" s="1"/>
  <c r="E15" i="10"/>
  <c r="K14" i="10"/>
  <c r="J14" i="10"/>
  <c r="H14" i="10"/>
  <c r="L14" i="10" s="1"/>
  <c r="G14" i="10"/>
  <c r="F14" i="10"/>
  <c r="I14" i="10" s="1"/>
  <c r="E14" i="10"/>
  <c r="H13" i="10"/>
  <c r="L13" i="10" s="1"/>
  <c r="G13" i="10"/>
  <c r="F13" i="10"/>
  <c r="K13" i="10" s="1"/>
  <c r="E13" i="10"/>
  <c r="I12" i="10"/>
  <c r="H12" i="10"/>
  <c r="L12" i="10" s="1"/>
  <c r="G12" i="10"/>
  <c r="F12" i="10"/>
  <c r="E12" i="10"/>
  <c r="I11" i="10"/>
  <c r="H11" i="10"/>
  <c r="L11" i="10" s="1"/>
  <c r="G11" i="10"/>
  <c r="F11" i="10"/>
  <c r="E11" i="10"/>
  <c r="I10" i="10"/>
  <c r="H10" i="10"/>
  <c r="L10" i="10" s="1"/>
  <c r="G10" i="10"/>
  <c r="F10" i="10"/>
  <c r="E10" i="10"/>
  <c r="I9" i="10"/>
  <c r="H9" i="10"/>
  <c r="L9" i="10" s="1"/>
  <c r="G9" i="10"/>
  <c r="F9" i="10"/>
  <c r="E9" i="10"/>
  <c r="I8" i="10"/>
  <c r="H8" i="10"/>
  <c r="L8" i="10" s="1"/>
  <c r="G8" i="10"/>
  <c r="G7" i="10" s="1"/>
  <c r="F8" i="10"/>
  <c r="E8" i="10"/>
  <c r="E7" i="10" s="1"/>
  <c r="M7" i="10"/>
  <c r="F7" i="10"/>
  <c r="C7" i="10"/>
  <c r="L159" i="10" l="1"/>
  <c r="L167" i="10"/>
  <c r="L175" i="10"/>
  <c r="L183" i="10"/>
  <c r="J8" i="10"/>
  <c r="J9" i="10"/>
  <c r="J10" i="10"/>
  <c r="J11" i="10"/>
  <c r="J12" i="10"/>
  <c r="K31" i="10"/>
  <c r="K39" i="10"/>
  <c r="I71" i="10"/>
  <c r="K79" i="10"/>
  <c r="J87" i="10"/>
  <c r="K95" i="10"/>
  <c r="I103" i="10"/>
  <c r="I111" i="10"/>
  <c r="J119" i="10"/>
  <c r="J127" i="10"/>
  <c r="L135" i="10"/>
  <c r="L143" i="10"/>
  <c r="L151" i="10"/>
  <c r="I159" i="10"/>
  <c r="I167" i="10"/>
  <c r="I175" i="10"/>
  <c r="I183" i="10"/>
  <c r="L71" i="10"/>
  <c r="L103" i="10"/>
  <c r="L111" i="10"/>
  <c r="H7" i="10"/>
  <c r="K8" i="10"/>
  <c r="K9" i="10"/>
  <c r="K10" i="10"/>
  <c r="K11" i="10"/>
  <c r="L31" i="10"/>
  <c r="J71" i="10"/>
  <c r="L79" i="10"/>
  <c r="K87" i="10"/>
  <c r="L95" i="10"/>
  <c r="J103" i="10"/>
  <c r="J111" i="10"/>
  <c r="K127" i="10"/>
  <c r="I143" i="10"/>
  <c r="I151" i="10"/>
  <c r="J159" i="10"/>
  <c r="J167" i="10"/>
  <c r="J175" i="10"/>
  <c r="J183" i="10"/>
  <c r="I7" i="10" l="1"/>
  <c r="J7" i="10"/>
  <c r="L7" i="10"/>
  <c r="K7" i="10"/>
</calcChain>
</file>

<file path=xl/sharedStrings.xml><?xml version="1.0" encoding="utf-8"?>
<sst xmlns="http://schemas.openxmlformats.org/spreadsheetml/2006/main" count="250" uniqueCount="73">
  <si>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</si>
  <si>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</si>
  <si>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</si>
  <si>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</si>
  <si>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</si>
  <si>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</si>
  <si>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</si>
  <si>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</si>
  <si>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</si>
  <si>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</si>
  <si>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</si>
  <si>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</si>
  <si>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</si>
  <si>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</si>
  <si>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</si>
  <si>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</si>
  <si>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
= гр.8/гр.5*100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</si>
  <si>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</si>
  <si>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</si>
  <si>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</si>
  <si>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</si>
  <si>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</si>
  <si>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</si>
  <si>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</si>
  <si>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</si>
  <si>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</si>
  <si>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</si>
  <si>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</si>
  <si>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</si>
  <si>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</si>
  <si>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"Развитие информационного общества Нефтеюганского района на 2019-2024 годы и на период до 2030 года"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</si>
  <si>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</si>
  <si>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</si>
  <si>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</si>
  <si>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</si>
  <si>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</si>
  <si>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</si>
  <si>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</si>
  <si>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</si>
  <si>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</si>
  <si>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</si>
  <si>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</si>
  <si>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</si>
  <si>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</si>
  <si>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</si>
  <si>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</si>
  <si>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</si>
  <si>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</si>
  <si>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"Управление имуществом муниципального образования Нефтеюганский район на 2019-2024 годы и на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</si>
  <si>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</si>
  <si>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</si>
  <si>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</si>
  <si>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</si>
  <si>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</si>
  <si>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</si>
  <si>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</si>
  <si>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</si>
  <si>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"Управление муниципальными финансами в Нефтеюганском районе на 2019-2024 годы и период до 2030 года"</t>
  </si>
  <si>
    <t>"Обеспечение экологической безопасности Нефтеюганского района на 2019-2024 годы и на период до 2030 года"</t>
  </si>
  <si>
    <t>Председатель комитета по земельным ресурсам,
Дода А.В.
250819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</si>
  <si>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</si>
  <si>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Начальник отдела по транспорту и дорогам,
Василевская М.Б.
250186</t>
  </si>
  <si>
    <t>Заместитель директора департамента имущественных отношений,
 Большакова О.Н.
250166</t>
  </si>
  <si>
    <t>Начальник отдела социально-трудовых отношений,
Докукина И.Ф.
238014</t>
  </si>
  <si>
    <t>Утвержденный/уточненный  план на 2020 год</t>
  </si>
  <si>
    <t xml:space="preserve">% исполнения к утвержденному/уточненному  плану на 2020 год </t>
  </si>
  <si>
    <t>Начальник отдела социально-трудовых отношений,
Докукина И.Ф.
225561</t>
  </si>
  <si>
    <t>Всего 22</t>
  </si>
  <si>
    <t>Председатель комитета ФКиС 
Моисеенко А.Е.,
278107</t>
  </si>
  <si>
    <t xml:space="preserve">Начальник управления по учету и отчетности –  главный бухгалтер АНР,
Т.А.Пятигор
</t>
  </si>
  <si>
    <t>Заместитель председателя  комитета гражданской защиты населения Нефтеюганского района, 
Сычёв А.М. 
250162</t>
  </si>
  <si>
    <t>на 01.09.2020 год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</si>
  <si>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42,3</t>
    </r>
    <r>
      <rPr>
        <b/>
        <sz val="36"/>
        <rFont val="Times New Roman"/>
        <family val="1"/>
        <charset val="204"/>
      </rPr>
      <t xml:space="preserve">% </t>
    </r>
    <r>
      <rPr>
        <sz val="36"/>
        <rFont val="Times New Roman"/>
        <family val="1"/>
        <charset val="204"/>
      </rPr>
      <t>к утвержденному/ уточненному  плану на 2020 год, 
86,8%  к комплексному плану
61,9%  к лимиту  финансирования.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</si>
</sst>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_-* #,##0.0\ _₽_-;\-* #,##0.0\ _₽_-;_-* &quot;-&quot;\ _₽_-;_-@_-"/>
    <numFmt numFmtId="168" formatCode="_-* #,##0.0\ _₽_-;\-* #,##0.0\ _₽_-;_-* &quot;-&quot;??\ _₽_-;_-@_-"/>
    <numFmt numFmtId="169" formatCode="_-* #,##0.000_р_._-;\-* #,##0.000_р_._-;_-* &quot;-&quot;???_р_._-;_-@_-"/>
    <numFmt numFmtId="170" formatCode="#,##0.0_ ;\-#,##0.0\ "/>
    <numFmt numFmtId="171" formatCode="_-* #,##0.0000\ _₽_-;\-* #,##0.0000\ _₽_-;_-* &quot;-&quot;\ _₽_-;_-@_-"/>
    <numFmt numFmtId="172" formatCode="_-* #,##0.0\ _₽_-;\-* #,##0.0\ _₽_-;_-* &quot;-&quot;?????\ _₽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3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6"/>
      <name val="Times New Roman"/>
      <family val="1"/>
      <charset val="204"/>
    </font>
    <font>
      <sz val="11"/>
      <color indexed="8"/>
      <name val="Calibri"/>
      <family val="2"/>
    </font>
    <font>
      <sz val="42"/>
      <color rgb="FFFF0000"/>
      <name val="Times New Roman"/>
      <family val="1"/>
      <charset val="204"/>
    </font>
    <font>
      <sz val="34"/>
      <color rgb="FFFF0000"/>
      <name val="Calibri"/>
      <family val="2"/>
      <scheme val="minor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40"/>
      <name val="Calibri"/>
      <family val="2"/>
      <scheme val="minor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43" fontId="11" fillId="0" borderId="0" applyFont="0" applyFill="0" applyBorder="0" applyAlignment="0" applyProtection="0"/>
    <xf numFmtId="0" fontId="10" fillId="0" borderId="0"/>
    <xf numFmtId="0" fontId="23" fillId="0" borderId="0"/>
    <xf numFmtId="165" fontId="23" fillId="0" borderId="0" applyFont="0" applyFill="0" applyBorder="0" applyAlignment="0" applyProtection="0"/>
    <xf numFmtId="0" fontId="10" fillId="0" borderId="0"/>
    <xf numFmtId="0" fontId="10" fillId="0" borderId="0"/>
    <xf numFmtId="165" fontId="2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165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7" fillId="0" borderId="0" xfId="0" applyFont="1"/>
    <xf numFmtId="166" fontId="27" fillId="0" borderId="0" xfId="0" applyNumberFormat="1" applyFont="1"/>
    <xf numFmtId="0" fontId="31" fillId="0" borderId="0" xfId="0" applyFont="1"/>
    <xf numFmtId="0" fontId="32" fillId="0" borderId="0" xfId="0" applyFont="1"/>
    <xf numFmtId="168" fontId="33" fillId="4" borderId="1" xfId="4" applyNumberFormat="1" applyFont="1" applyFill="1" applyBorder="1" applyAlignment="1">
      <alignment horizontal="right" vertical="center" wrapText="1"/>
    </xf>
    <xf numFmtId="166" fontId="33" fillId="4" borderId="1" xfId="4" applyNumberFormat="1" applyFont="1" applyFill="1" applyBorder="1" applyAlignment="1">
      <alignment horizontal="right" vertical="center" wrapText="1"/>
    </xf>
    <xf numFmtId="167" fontId="33" fillId="4" borderId="1" xfId="1" applyNumberFormat="1" applyFont="1" applyFill="1" applyBorder="1" applyAlignment="1">
      <alignment horizontal="right" vertical="center" wrapText="1"/>
    </xf>
    <xf numFmtId="166" fontId="34" fillId="5" borderId="1" xfId="4" applyNumberFormat="1" applyFont="1" applyFill="1" applyBorder="1" applyAlignment="1">
      <alignment horizontal="right" vertical="center" wrapText="1"/>
    </xf>
    <xf numFmtId="166" fontId="34" fillId="0" borderId="1" xfId="4" applyNumberFormat="1" applyFont="1" applyFill="1" applyBorder="1" applyAlignment="1">
      <alignment horizontal="right" vertical="center" wrapText="1"/>
    </xf>
    <xf numFmtId="167" fontId="34" fillId="0" borderId="1" xfId="8" applyNumberFormat="1" applyFont="1" applyFill="1" applyBorder="1" applyAlignment="1">
      <alignment horizontal="right" vertical="center" wrapText="1"/>
    </xf>
    <xf numFmtId="166" fontId="33" fillId="0" borderId="1" xfId="4" applyNumberFormat="1" applyFont="1" applyFill="1" applyBorder="1" applyAlignment="1">
      <alignment horizontal="right" vertical="center" wrapText="1"/>
    </xf>
    <xf numFmtId="167" fontId="33" fillId="4" borderId="1" xfId="4" applyNumberFormat="1" applyFont="1" applyFill="1" applyBorder="1" applyAlignment="1">
      <alignment horizontal="right" vertical="center" wrapText="1"/>
    </xf>
    <xf numFmtId="166" fontId="34" fillId="3" borderId="1" xfId="4" applyNumberFormat="1" applyFont="1" applyFill="1" applyBorder="1" applyAlignment="1">
      <alignment horizontal="right" vertical="center" wrapText="1"/>
    </xf>
    <xf numFmtId="167" fontId="34" fillId="5" borderId="1" xfId="1" applyNumberFormat="1" applyFont="1" applyFill="1" applyBorder="1" applyAlignment="1">
      <alignment horizontal="right" vertical="center" wrapText="1"/>
    </xf>
    <xf numFmtId="167" fontId="34" fillId="5" borderId="1" xfId="8" applyNumberFormat="1" applyFont="1" applyFill="1" applyBorder="1" applyAlignment="1">
      <alignment horizontal="right" vertical="center" wrapText="1"/>
    </xf>
    <xf numFmtId="167" fontId="34" fillId="3" borderId="1" xfId="8" applyNumberFormat="1" applyFont="1" applyFill="1" applyBorder="1" applyAlignment="1">
      <alignment horizontal="right" vertical="center" wrapText="1"/>
    </xf>
    <xf numFmtId="166" fontId="33" fillId="3" borderId="1" xfId="4" applyNumberFormat="1" applyFont="1" applyFill="1" applyBorder="1" applyAlignment="1">
      <alignment horizontal="right" vertical="center" wrapText="1"/>
    </xf>
    <xf numFmtId="168" fontId="33" fillId="3" borderId="1" xfId="4" applyNumberFormat="1" applyFont="1" applyFill="1" applyBorder="1" applyAlignment="1">
      <alignment horizontal="right" vertical="center" wrapText="1"/>
    </xf>
    <xf numFmtId="167" fontId="34" fillId="5" borderId="1" xfId="4" applyNumberFormat="1" applyFont="1" applyFill="1" applyBorder="1" applyAlignment="1">
      <alignment horizontal="right" vertical="center" wrapText="1"/>
    </xf>
    <xf numFmtId="167" fontId="33" fillId="3" borderId="1" xfId="4" applyNumberFormat="1" applyFont="1" applyFill="1" applyBorder="1" applyAlignment="1">
      <alignment horizontal="right" vertical="center" wrapText="1"/>
    </xf>
    <xf numFmtId="167" fontId="34" fillId="3" borderId="1" xfId="4" applyNumberFormat="1" applyFont="1" applyFill="1" applyBorder="1" applyAlignment="1">
      <alignment horizontal="right" vertical="center" wrapText="1"/>
    </xf>
    <xf numFmtId="170" fontId="34" fillId="3" borderId="1" xfId="4" applyNumberFormat="1" applyFont="1" applyFill="1" applyBorder="1" applyAlignment="1">
      <alignment horizontal="right" vertical="center" wrapText="1"/>
    </xf>
    <xf numFmtId="43" fontId="33" fillId="4" borderId="1" xfId="4" applyNumberFormat="1" applyFont="1" applyFill="1" applyBorder="1" applyAlignment="1">
      <alignment horizontal="right" vertical="center" wrapText="1"/>
    </xf>
    <xf numFmtId="166" fontId="34" fillId="0" borderId="1" xfId="0" applyNumberFormat="1" applyFont="1" applyBorder="1" applyAlignment="1">
      <alignment vertical="center" wrapText="1"/>
    </xf>
    <xf numFmtId="166" fontId="34" fillId="0" borderId="1" xfId="4" applyNumberFormat="1" applyFont="1" applyBorder="1" applyAlignment="1">
      <alignment horizontal="right" vertical="center" wrapText="1"/>
    </xf>
    <xf numFmtId="166" fontId="34" fillId="0" borderId="1" xfId="11" applyNumberFormat="1" applyFont="1" applyFill="1" applyBorder="1" applyAlignment="1">
      <alignment horizontal="right" vertical="center" wrapText="1"/>
    </xf>
    <xf numFmtId="166" fontId="34" fillId="3" borderId="1" xfId="11" applyNumberFormat="1" applyFont="1" applyFill="1" applyBorder="1" applyAlignment="1">
      <alignment horizontal="right" vertical="center" wrapText="1"/>
    </xf>
    <xf numFmtId="166" fontId="33" fillId="5" borderId="1" xfId="4" applyNumberFormat="1" applyFont="1" applyFill="1" applyBorder="1" applyAlignment="1">
      <alignment horizontal="right" vertical="center" wrapText="1"/>
    </xf>
    <xf numFmtId="167" fontId="34" fillId="3" borderId="1" xfId="1" applyNumberFormat="1" applyFont="1" applyFill="1" applyBorder="1" applyAlignment="1">
      <alignment horizontal="right" vertical="center" wrapText="1"/>
    </xf>
    <xf numFmtId="168" fontId="34" fillId="0" borderId="1" xfId="8" applyNumberFormat="1" applyFont="1" applyFill="1" applyBorder="1" applyAlignment="1">
      <alignment horizontal="right" vertical="center" wrapText="1"/>
    </xf>
    <xf numFmtId="168" fontId="33" fillId="0" borderId="1" xfId="4" applyNumberFormat="1" applyFont="1" applyFill="1" applyBorder="1" applyAlignment="1">
      <alignment horizontal="right" vertical="center" wrapText="1"/>
    </xf>
    <xf numFmtId="168" fontId="34" fillId="0" borderId="1" xfId="1" applyNumberFormat="1" applyFont="1" applyFill="1" applyBorder="1" applyAlignment="1">
      <alignment horizontal="right" vertical="center" wrapText="1"/>
    </xf>
    <xf numFmtId="168" fontId="34" fillId="5" borderId="1" xfId="1" applyNumberFormat="1" applyFont="1" applyFill="1" applyBorder="1" applyAlignment="1">
      <alignment horizontal="right" vertical="center" wrapText="1"/>
    </xf>
    <xf numFmtId="166" fontId="34" fillId="0" borderId="1" xfId="7" applyNumberFormat="1" applyFont="1" applyFill="1" applyBorder="1" applyAlignment="1">
      <alignment horizontal="right" vertical="center" wrapText="1"/>
    </xf>
    <xf numFmtId="166" fontId="34" fillId="3" borderId="1" xfId="7" applyNumberFormat="1" applyFont="1" applyFill="1" applyBorder="1" applyAlignment="1">
      <alignment horizontal="right" vertical="center" wrapText="1"/>
    </xf>
    <xf numFmtId="166" fontId="34" fillId="0" borderId="1" xfId="10" applyNumberFormat="1" applyFont="1" applyFill="1" applyBorder="1" applyAlignment="1">
      <alignment horizontal="right" vertical="center" wrapText="1"/>
    </xf>
    <xf numFmtId="166" fontId="34" fillId="3" borderId="1" xfId="10" applyNumberFormat="1" applyFont="1" applyFill="1" applyBorder="1" applyAlignment="1">
      <alignment horizontal="right" vertical="center" wrapText="1"/>
    </xf>
    <xf numFmtId="166" fontId="35" fillId="0" borderId="1" xfId="0" applyNumberFormat="1" applyFont="1" applyBorder="1" applyAlignment="1">
      <alignment vertical="center" wrapText="1"/>
    </xf>
    <xf numFmtId="166" fontId="34" fillId="3" borderId="1" xfId="7" applyNumberFormat="1" applyFont="1" applyFill="1" applyBorder="1" applyAlignment="1">
      <alignment horizontal="center" vertical="center" wrapText="1"/>
    </xf>
    <xf numFmtId="170" fontId="33" fillId="4" borderId="1" xfId="4" applyNumberFormat="1" applyFont="1" applyFill="1" applyBorder="1" applyAlignment="1">
      <alignment horizontal="right" vertical="center" wrapText="1"/>
    </xf>
    <xf numFmtId="170" fontId="34" fillId="5" borderId="1" xfId="1" applyNumberFormat="1" applyFont="1" applyFill="1" applyBorder="1" applyAlignment="1">
      <alignment horizontal="right" vertical="center" wrapText="1"/>
    </xf>
    <xf numFmtId="170" fontId="34" fillId="5" borderId="1" xfId="4" applyNumberFormat="1" applyFont="1" applyFill="1" applyBorder="1" applyAlignment="1">
      <alignment horizontal="right" vertical="center" wrapText="1"/>
    </xf>
    <xf numFmtId="170" fontId="33" fillId="4" borderId="1" xfId="1" applyNumberFormat="1" applyFont="1" applyFill="1" applyBorder="1" applyAlignment="1">
      <alignment horizontal="right" vertical="center" wrapText="1"/>
    </xf>
    <xf numFmtId="170" fontId="34" fillId="0" borderId="1" xfId="8" applyNumberFormat="1" applyFont="1" applyFill="1" applyBorder="1" applyAlignment="1">
      <alignment horizontal="right" vertical="center" wrapText="1"/>
    </xf>
    <xf numFmtId="172" fontId="34" fillId="3" borderId="1" xfId="7" applyNumberFormat="1" applyFont="1" applyFill="1" applyBorder="1" applyAlignment="1">
      <alignment horizontal="right" vertical="center" wrapText="1"/>
    </xf>
    <xf numFmtId="172" fontId="34" fillId="0" borderId="1" xfId="7" applyNumberFormat="1" applyFont="1" applyFill="1" applyBorder="1" applyAlignment="1">
      <alignment horizontal="right" vertical="center" wrapText="1"/>
    </xf>
    <xf numFmtId="166" fontId="34" fillId="5" borderId="1" xfId="1" applyNumberFormat="1" applyFont="1" applyFill="1" applyBorder="1" applyAlignment="1">
      <alignment horizontal="right" vertical="center" wrapText="1"/>
    </xf>
    <xf numFmtId="171" fontId="34" fillId="5" borderId="1" xfId="1" applyNumberFormat="1" applyFont="1" applyFill="1" applyBorder="1" applyAlignment="1">
      <alignment horizontal="right" vertical="center" wrapText="1"/>
    </xf>
    <xf numFmtId="166" fontId="33" fillId="4" borderId="1" xfId="1" applyNumberFormat="1" applyFont="1" applyFill="1" applyBorder="1" applyAlignment="1">
      <alignment horizontal="right" vertical="center" wrapText="1"/>
    </xf>
    <xf numFmtId="166" fontId="34" fillId="5" borderId="1" xfId="8" applyNumberFormat="1" applyFont="1" applyFill="1" applyBorder="1" applyAlignment="1">
      <alignment horizontal="right" vertical="center" wrapText="1"/>
    </xf>
    <xf numFmtId="166" fontId="34" fillId="0" borderId="1" xfId="7" applyNumberFormat="1" applyFont="1" applyFill="1" applyBorder="1" applyAlignment="1">
      <alignment horizontal="center" vertical="center" wrapText="1"/>
    </xf>
    <xf numFmtId="170" fontId="34" fillId="0" borderId="1" xfId="4" applyNumberFormat="1" applyFont="1" applyFill="1" applyBorder="1" applyAlignment="1">
      <alignment horizontal="right" vertical="center" wrapText="1"/>
    </xf>
    <xf numFmtId="167" fontId="34" fillId="0" borderId="1" xfId="4" applyNumberFormat="1" applyFont="1" applyFill="1" applyBorder="1" applyAlignment="1">
      <alignment horizontal="right" vertical="center" wrapText="1"/>
    </xf>
    <xf numFmtId="167" fontId="34" fillId="0" borderId="1" xfId="1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/>
    </xf>
    <xf numFmtId="1" fontId="25" fillId="3" borderId="1" xfId="4" applyNumberFormat="1" applyFont="1" applyFill="1" applyBorder="1" applyAlignment="1">
      <alignment horizontal="center" vertical="center" wrapText="1"/>
    </xf>
    <xf numFmtId="169" fontId="29" fillId="0" borderId="1" xfId="3" applyNumberFormat="1" applyFont="1" applyFill="1" applyBorder="1" applyAlignment="1">
      <alignment horizontal="center" vertical="center" wrapText="1"/>
    </xf>
    <xf numFmtId="169" fontId="29" fillId="0" borderId="1" xfId="3" applyNumberFormat="1" applyFont="1" applyBorder="1" applyAlignment="1">
      <alignment horizontal="center" vertical="center" wrapText="1"/>
    </xf>
    <xf numFmtId="169" fontId="29" fillId="3" borderId="1" xfId="3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2" borderId="1" xfId="3" applyFont="1" applyFill="1" applyBorder="1" applyAlignment="1">
      <alignment horizontal="center" vertical="center"/>
    </xf>
    <xf numFmtId="0" fontId="25" fillId="0" borderId="1" xfId="57" applyFont="1" applyBorder="1" applyAlignment="1">
      <alignment horizontal="center" vertical="center" wrapText="1"/>
    </xf>
    <xf numFmtId="0" fontId="25" fillId="3" borderId="1" xfId="57" applyFont="1" applyFill="1" applyBorder="1" applyAlignment="1">
      <alignment horizontal="center" vertical="center" wrapText="1"/>
    </xf>
    <xf numFmtId="0" fontId="31" fillId="0" borderId="0" xfId="57" applyFont="1"/>
    <xf numFmtId="0" fontId="36" fillId="0" borderId="0" xfId="57" applyFont="1"/>
    <xf numFmtId="0" fontId="37" fillId="0" borderId="0" xfId="57" applyFont="1"/>
    <xf numFmtId="0" fontId="25" fillId="2" borderId="1" xfId="57" applyFont="1" applyFill="1" applyBorder="1" applyAlignment="1">
      <alignment horizontal="center" vertical="center" wrapText="1"/>
    </xf>
    <xf numFmtId="0" fontId="25" fillId="0" borderId="1" xfId="57" applyFont="1" applyBorder="1" applyAlignment="1">
      <alignment horizontal="center" vertical="center" wrapText="1"/>
    </xf>
    <xf numFmtId="49" fontId="25" fillId="2" borderId="1" xfId="57" applyNumberFormat="1" applyFont="1" applyFill="1" applyBorder="1" applyAlignment="1">
      <alignment horizontal="center" vertical="center" wrapText="1"/>
    </xf>
    <xf numFmtId="0" fontId="25" fillId="3" borderId="1" xfId="57" applyFont="1" applyFill="1" applyBorder="1" applyAlignment="1">
      <alignment horizontal="center" vertical="center"/>
    </xf>
    <xf numFmtId="0" fontId="24" fillId="0" borderId="1" xfId="57" applyFont="1" applyBorder="1" applyAlignment="1">
      <alignment horizontal="center" vertical="center" wrapText="1"/>
    </xf>
    <xf numFmtId="164" fontId="24" fillId="0" borderId="1" xfId="57" applyNumberFormat="1" applyFont="1" applyBorder="1" applyAlignment="1">
      <alignment horizontal="center" vertical="center"/>
    </xf>
    <xf numFmtId="0" fontId="26" fillId="0" borderId="1" xfId="57" applyFont="1" applyFill="1" applyBorder="1" applyAlignment="1">
      <alignment horizontal="center" vertical="center" textRotation="90" wrapText="1"/>
    </xf>
    <xf numFmtId="1" fontId="24" fillId="3" borderId="1" xfId="57" applyNumberFormat="1" applyFont="1" applyFill="1" applyBorder="1" applyAlignment="1">
      <alignment horizontal="center" vertical="center" wrapText="1"/>
    </xf>
    <xf numFmtId="0" fontId="29" fillId="0" borderId="2" xfId="57" applyFont="1" applyBorder="1" applyAlignment="1">
      <alignment horizontal="left" vertical="center" wrapText="1"/>
    </xf>
    <xf numFmtId="0" fontId="27" fillId="0" borderId="0" xfId="57" applyFont="1"/>
    <xf numFmtId="0" fontId="19" fillId="0" borderId="0" xfId="57" applyFont="1"/>
    <xf numFmtId="0" fontId="28" fillId="0" borderId="0" xfId="57" applyFont="1"/>
    <xf numFmtId="0" fontId="24" fillId="0" borderId="1" xfId="57" applyFont="1" applyBorder="1" applyAlignment="1">
      <alignment horizontal="center" vertical="center"/>
    </xf>
    <xf numFmtId="16" fontId="22" fillId="5" borderId="1" xfId="57" applyNumberFormat="1" applyFont="1" applyFill="1" applyBorder="1" applyAlignment="1">
      <alignment horizontal="center" vertical="center" textRotation="90" wrapText="1"/>
    </xf>
    <xf numFmtId="166" fontId="34" fillId="2" borderId="1" xfId="57" applyNumberFormat="1" applyFont="1" applyFill="1" applyBorder="1" applyAlignment="1">
      <alignment horizontal="right" vertical="center" wrapText="1"/>
    </xf>
    <xf numFmtId="170" fontId="34" fillId="2" borderId="1" xfId="57" applyNumberFormat="1" applyFont="1" applyFill="1" applyBorder="1" applyAlignment="1">
      <alignment horizontal="right" vertical="center" wrapText="1"/>
    </xf>
    <xf numFmtId="166" fontId="33" fillId="2" borderId="1" xfId="57" applyNumberFormat="1" applyFont="1" applyFill="1" applyBorder="1" applyAlignment="1">
      <alignment horizontal="right" vertical="center" wrapText="1"/>
    </xf>
    <xf numFmtId="0" fontId="24" fillId="3" borderId="1" xfId="57" applyFont="1" applyFill="1" applyBorder="1" applyAlignment="1">
      <alignment horizontal="center" vertical="center" wrapText="1"/>
    </xf>
    <xf numFmtId="0" fontId="29" fillId="0" borderId="3" xfId="57" applyFont="1" applyBorder="1" applyAlignment="1">
      <alignment horizontal="left" vertical="center" wrapText="1"/>
    </xf>
    <xf numFmtId="16" fontId="22" fillId="5" borderId="1" xfId="58" applyNumberFormat="1" applyFont="1" applyFill="1" applyBorder="1" applyAlignment="1">
      <alignment horizontal="center" vertical="center" textRotation="90" wrapText="1"/>
    </xf>
    <xf numFmtId="167" fontId="34" fillId="2" borderId="1" xfId="57" applyNumberFormat="1" applyFont="1" applyFill="1" applyBorder="1" applyAlignment="1">
      <alignment horizontal="right" vertical="center" wrapText="1"/>
    </xf>
    <xf numFmtId="0" fontId="22" fillId="5" borderId="1" xfId="58" applyFont="1" applyFill="1" applyBorder="1" applyAlignment="1">
      <alignment horizontal="center" vertical="center" textRotation="90" wrapText="1"/>
    </xf>
    <xf numFmtId="0" fontId="22" fillId="5" borderId="1" xfId="57" applyFont="1" applyFill="1" applyBorder="1" applyAlignment="1">
      <alignment horizontal="center" vertical="center" textRotation="90" wrapText="1"/>
    </xf>
    <xf numFmtId="0" fontId="29" fillId="0" borderId="4" xfId="57" applyFont="1" applyBorder="1" applyAlignment="1">
      <alignment horizontal="left" vertical="center" wrapText="1"/>
    </xf>
    <xf numFmtId="0" fontId="25" fillId="5" borderId="1" xfId="57" applyFont="1" applyFill="1" applyBorder="1" applyAlignment="1">
      <alignment horizontal="center" vertical="center"/>
    </xf>
    <xf numFmtId="0" fontId="25" fillId="5" borderId="1" xfId="57" applyFont="1" applyFill="1" applyBorder="1" applyAlignment="1">
      <alignment horizontal="center" vertical="center" wrapText="1"/>
    </xf>
    <xf numFmtId="164" fontId="25" fillId="5" borderId="1" xfId="57" applyNumberFormat="1" applyFont="1" applyFill="1" applyBorder="1" applyAlignment="1">
      <alignment horizontal="center" vertical="center"/>
    </xf>
    <xf numFmtId="0" fontId="29" fillId="0" borderId="1" xfId="59" applyFont="1" applyFill="1" applyBorder="1" applyAlignment="1">
      <alignment horizontal="center" vertical="center" wrapText="1"/>
    </xf>
    <xf numFmtId="0" fontId="29" fillId="0" borderId="1" xfId="59" applyFont="1" applyBorder="1" applyAlignment="1">
      <alignment horizontal="center" vertical="center" wrapText="1"/>
    </xf>
    <xf numFmtId="0" fontId="29" fillId="0" borderId="1" xfId="57" applyFont="1" applyFill="1" applyBorder="1" applyAlignment="1">
      <alignment horizontal="center" vertical="center" wrapText="1"/>
    </xf>
    <xf numFmtId="0" fontId="29" fillId="0" borderId="1" xfId="57" applyFont="1" applyBorder="1" applyAlignment="1">
      <alignment horizontal="center" vertical="center" wrapText="1"/>
    </xf>
    <xf numFmtId="1" fontId="25" fillId="3" borderId="1" xfId="57" applyNumberFormat="1" applyFont="1" applyFill="1" applyBorder="1" applyAlignment="1">
      <alignment horizontal="center" vertical="center" wrapText="1"/>
    </xf>
    <xf numFmtId="0" fontId="29" fillId="0" borderId="1" xfId="60" applyFont="1" applyFill="1" applyBorder="1" applyAlignment="1">
      <alignment horizontal="center" vertical="center" wrapText="1"/>
    </xf>
    <xf numFmtId="0" fontId="29" fillId="0" borderId="1" xfId="60" applyFont="1" applyBorder="1" applyAlignment="1">
      <alignment horizontal="center" vertical="center" wrapText="1"/>
    </xf>
    <xf numFmtId="166" fontId="34" fillId="3" borderId="1" xfId="57" applyNumberFormat="1" applyFont="1" applyFill="1" applyBorder="1" applyAlignment="1">
      <alignment horizontal="right" vertical="center" wrapText="1"/>
    </xf>
    <xf numFmtId="166" fontId="34" fillId="5" borderId="1" xfId="57" applyNumberFormat="1" applyFont="1" applyFill="1" applyBorder="1" applyAlignment="1">
      <alignment horizontal="right" vertical="center" wrapText="1"/>
    </xf>
    <xf numFmtId="0" fontId="25" fillId="0" borderId="1" xfId="57" applyFont="1" applyFill="1" applyBorder="1" applyAlignment="1">
      <alignment horizontal="center" vertical="center" wrapText="1"/>
    </xf>
    <xf numFmtId="164" fontId="25" fillId="0" borderId="1" xfId="57" applyNumberFormat="1" applyFont="1" applyFill="1" applyBorder="1" applyAlignment="1">
      <alignment horizontal="center" vertical="center"/>
    </xf>
    <xf numFmtId="166" fontId="34" fillId="0" borderId="1" xfId="57" applyNumberFormat="1" applyFont="1" applyFill="1" applyBorder="1" applyAlignment="1">
      <alignment horizontal="right" vertical="center" wrapText="1"/>
    </xf>
    <xf numFmtId="0" fontId="29" fillId="3" borderId="1" xfId="58" applyFont="1" applyFill="1" applyBorder="1" applyAlignment="1">
      <alignment horizontal="center" vertical="center" wrapText="1"/>
    </xf>
    <xf numFmtId="0" fontId="29" fillId="3" borderId="1" xfId="57" applyFont="1" applyFill="1" applyBorder="1" applyAlignment="1">
      <alignment horizontal="center" vertical="center" wrapText="1"/>
    </xf>
    <xf numFmtId="168" fontId="34" fillId="3" borderId="1" xfId="61" applyNumberFormat="1" applyFont="1" applyFill="1" applyBorder="1" applyAlignment="1">
      <alignment horizontal="right" vertical="center" wrapText="1"/>
    </xf>
    <xf numFmtId="168" fontId="34" fillId="5" borderId="1" xfId="61" applyNumberFormat="1" applyFont="1" applyFill="1" applyBorder="1" applyAlignment="1">
      <alignment horizontal="right" vertical="center" wrapText="1"/>
    </xf>
    <xf numFmtId="43" fontId="34" fillId="3" borderId="1" xfId="61" applyNumberFormat="1" applyFont="1" applyFill="1" applyBorder="1" applyAlignment="1">
      <alignment horizontal="right" vertical="center" wrapText="1"/>
    </xf>
    <xf numFmtId="166" fontId="34" fillId="0" borderId="1" xfId="61" applyNumberFormat="1" applyFont="1" applyFill="1" applyBorder="1" applyAlignment="1">
      <alignment horizontal="right" vertical="center" wrapText="1"/>
    </xf>
    <xf numFmtId="166" fontId="34" fillId="0" borderId="1" xfId="62" applyNumberFormat="1" applyFont="1" applyFill="1" applyBorder="1" applyAlignment="1">
      <alignment horizontal="right" vertical="center" wrapText="1"/>
    </xf>
  </cellXfs>
  <cellStyles count="63">
    <cellStyle name="Обычный" xfId="0" builtinId="0"/>
    <cellStyle name="Обычный 2" xfId="13"/>
    <cellStyle name="Обычный 2 2 11 3 2" xfId="9"/>
    <cellStyle name="Обычный 2 2 11 3 2 2" xfId="18"/>
    <cellStyle name="Обычный 2 2 11 3 2 3" xfId="24"/>
    <cellStyle name="Обычный 2 2 11 3 2 4" xfId="30"/>
    <cellStyle name="Обычный 2 2 11 3 2 5" xfId="36"/>
    <cellStyle name="Обычный 2 2 11 3 2 6" xfId="42"/>
    <cellStyle name="Обычный 2 2 11 3 2 7" xfId="48"/>
    <cellStyle name="Обычный 2 2 11 3 2 8" xfId="54"/>
    <cellStyle name="Обычный 2 2 11 3 2 9" xfId="60"/>
    <cellStyle name="Обычный 2 2 12 2 2" xfId="12"/>
    <cellStyle name="Обычный 2 2 12 2 2 11" xfId="25"/>
    <cellStyle name="Обычный 2 2 12 2 2 11 2" xfId="31"/>
    <cellStyle name="Обычный 2 2 12 2 2 11 3" xfId="37"/>
    <cellStyle name="Обычный 2 2 12 2 2 11 4" xfId="43"/>
    <cellStyle name="Обычный 2 2 12 2 2 11 5" xfId="49"/>
    <cellStyle name="Обычный 2 2 12 2 2 11 6" xfId="55"/>
    <cellStyle name="Обычный 2 2 12 2 2 11 7" xfId="61"/>
    <cellStyle name="Обычный 2 2 12 2 2 2" xfId="19"/>
    <cellStyle name="Обычный 2 2 14 2" xfId="2"/>
    <cellStyle name="Обычный 2 2 14 2 2" xfId="15"/>
    <cellStyle name="Обычный 2 2 14 2 3" xfId="21"/>
    <cellStyle name="Обычный 2 2 14 2 4" xfId="27"/>
    <cellStyle name="Обычный 2 2 14 2 5" xfId="33"/>
    <cellStyle name="Обычный 2 2 14 2 6" xfId="39"/>
    <cellStyle name="Обычный 2 2 14 2 7" xfId="45"/>
    <cellStyle name="Обычный 2 2 14 2 8" xfId="51"/>
    <cellStyle name="Обычный 2 2 14 2 9" xfId="57"/>
    <cellStyle name="Обычный 2 2 6 8 2" xfId="6"/>
    <cellStyle name="Обычный 2 2 6 8 2 2" xfId="17"/>
    <cellStyle name="Обычный 2 2 6 8 2 3" xfId="23"/>
    <cellStyle name="Обычный 2 2 6 8 2 4" xfId="29"/>
    <cellStyle name="Обычный 2 2 6 8 2 5" xfId="35"/>
    <cellStyle name="Обычный 2 2 6 8 2 6" xfId="41"/>
    <cellStyle name="Обычный 2 2 6 8 2 7" xfId="47"/>
    <cellStyle name="Обычный 2 2 6 8 2 8" xfId="53"/>
    <cellStyle name="Обычный 2 2 6 8 2 9" xfId="59"/>
    <cellStyle name="Обычный 2 2 7 7 2" xfId="5"/>
    <cellStyle name="Обычный 2 2 7 7 2 2" xfId="16"/>
    <cellStyle name="Обычный 2 2 7 7 2 3" xfId="22"/>
    <cellStyle name="Обычный 2 2 7 7 2 4" xfId="28"/>
    <cellStyle name="Обычный 2 2 7 7 2 5" xfId="34"/>
    <cellStyle name="Обычный 2 2 7 7 2 6" xfId="40"/>
    <cellStyle name="Обычный 2 2 7 7 2 7" xfId="46"/>
    <cellStyle name="Обычный 2 2 7 7 2 8" xfId="52"/>
    <cellStyle name="Обычный 2 2 7 7 2 9" xfId="58"/>
    <cellStyle name="Обычный 2 2_30-ра" xfId="3"/>
    <cellStyle name="Финансовый" xfId="1" builtinId="3"/>
    <cellStyle name="Финансовый 2" xfId="8"/>
    <cellStyle name="Финансовый 2 2" xfId="4"/>
    <cellStyle name="Финансовый 2 2 2" xfId="7"/>
    <cellStyle name="Финансовый 3" xfId="14"/>
    <cellStyle name="Финансовый 3 2" xfId="20"/>
    <cellStyle name="Финансовый 3 3" xfId="26"/>
    <cellStyle name="Финансовый 3 4" xfId="32"/>
    <cellStyle name="Финансовый 3 5" xfId="38"/>
    <cellStyle name="Финансовый 3 6" xfId="44"/>
    <cellStyle name="Финансовый 3 7" xfId="50"/>
    <cellStyle name="Финансовый 3 8" xfId="56"/>
    <cellStyle name="Финансовый 3 9" xfId="62"/>
    <cellStyle name="Финансовый 6" xfId="10"/>
    <cellStyle name="Финансовый 7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zoomScale="20" zoomScaleNormal="30" zoomScaleSheetLayoutView="20" workbookViewId="0">
      <selection activeCell="I84" sqref="I84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5.28515625" style="4" customWidth="1"/>
    <col min="5" max="5" width="60.28515625" style="2" customWidth="1"/>
    <col min="6" max="6" width="59.5703125" style="2" customWidth="1"/>
    <col min="7" max="7" width="63.85546875" style="2" customWidth="1"/>
    <col min="8" max="8" width="62" style="2" customWidth="1"/>
    <col min="9" max="9" width="55.7109375" style="2" customWidth="1"/>
    <col min="10" max="10" width="54.85546875" style="2" customWidth="1"/>
    <col min="11" max="11" width="54.42578125" style="2" customWidth="1"/>
    <col min="12" max="12" width="63.5703125" style="2" customWidth="1"/>
    <col min="13" max="13" width="43.7109375" style="2" customWidth="1"/>
    <col min="14" max="14" width="99.5703125" style="15" customWidth="1"/>
    <col min="15" max="15" width="90.5703125" style="2" customWidth="1"/>
    <col min="16" max="18" width="9.140625" style="2"/>
    <col min="19" max="19" width="102" style="2" customWidth="1"/>
    <col min="20" max="16384" width="9.140625" style="2"/>
  </cols>
  <sheetData>
    <row r="1" spans="1:29" ht="16.5" customHeight="1" x14ac:dyDescent="0.65">
      <c r="N1" s="5"/>
      <c r="O1" s="6"/>
      <c r="P1" s="6"/>
      <c r="Q1" s="6"/>
    </row>
    <row r="2" spans="1:29" ht="74.25" customHeight="1" x14ac:dyDescent="0.8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6"/>
      <c r="P2" s="6"/>
      <c r="Q2" s="6"/>
    </row>
    <row r="3" spans="1:29" ht="54" customHeight="1" x14ac:dyDescent="0.65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79" customFormat="1" ht="87" customHeight="1" x14ac:dyDescent="0.8">
      <c r="A4" s="75" t="s">
        <v>1</v>
      </c>
      <c r="B4" s="75" t="s">
        <v>2</v>
      </c>
      <c r="C4" s="75" t="s">
        <v>3</v>
      </c>
      <c r="D4" s="75" t="s">
        <v>4</v>
      </c>
      <c r="E4" s="74" t="s">
        <v>71</v>
      </c>
      <c r="F4" s="74"/>
      <c r="G4" s="74"/>
      <c r="H4" s="74"/>
      <c r="I4" s="74"/>
      <c r="J4" s="74"/>
      <c r="K4" s="74"/>
      <c r="L4" s="74"/>
      <c r="M4" s="76" t="s">
        <v>5</v>
      </c>
      <c r="N4" s="75" t="s">
        <v>6</v>
      </c>
      <c r="O4" s="77"/>
      <c r="P4" s="77"/>
      <c r="Q4" s="77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5" spans="1:29" s="79" customFormat="1" ht="301.5" customHeight="1" x14ac:dyDescent="0.8">
      <c r="A5" s="75"/>
      <c r="B5" s="75"/>
      <c r="C5" s="75"/>
      <c r="D5" s="75"/>
      <c r="E5" s="80" t="s">
        <v>64</v>
      </c>
      <c r="F5" s="80" t="s">
        <v>7</v>
      </c>
      <c r="G5" s="80" t="s">
        <v>8</v>
      </c>
      <c r="H5" s="80" t="s">
        <v>9</v>
      </c>
      <c r="I5" s="80" t="s">
        <v>10</v>
      </c>
      <c r="J5" s="80" t="s">
        <v>11</v>
      </c>
      <c r="K5" s="80" t="s">
        <v>12</v>
      </c>
      <c r="L5" s="80" t="s">
        <v>65</v>
      </c>
      <c r="M5" s="76"/>
      <c r="N5" s="75"/>
      <c r="O5" s="77"/>
      <c r="P5" s="77"/>
      <c r="Q5" s="77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</row>
    <row r="6" spans="1:29" s="79" customFormat="1" ht="184.5" customHeight="1" x14ac:dyDescent="0.8">
      <c r="A6" s="81">
        <v>1</v>
      </c>
      <c r="B6" s="81">
        <v>2</v>
      </c>
      <c r="C6" s="81">
        <v>3</v>
      </c>
      <c r="D6" s="81">
        <v>4</v>
      </c>
      <c r="E6" s="80">
        <v>5</v>
      </c>
      <c r="F6" s="80">
        <v>6</v>
      </c>
      <c r="G6" s="80">
        <v>7</v>
      </c>
      <c r="H6" s="80">
        <v>8</v>
      </c>
      <c r="I6" s="82" t="s">
        <v>13</v>
      </c>
      <c r="J6" s="82" t="s">
        <v>14</v>
      </c>
      <c r="K6" s="82" t="s">
        <v>15</v>
      </c>
      <c r="L6" s="82" t="s">
        <v>16</v>
      </c>
      <c r="M6" s="83">
        <v>13</v>
      </c>
      <c r="N6" s="81">
        <v>14</v>
      </c>
      <c r="O6" s="77"/>
      <c r="P6" s="77"/>
      <c r="Q6" s="77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</row>
    <row r="7" spans="1:29" s="91" customFormat="1" ht="154.5" customHeight="1" x14ac:dyDescent="0.5">
      <c r="A7" s="75"/>
      <c r="B7" s="84" t="s">
        <v>67</v>
      </c>
      <c r="C7" s="85">
        <f>C15+C23+C31+C39+C47+C55+C63+C71+C79+C87+C95+C103+C111+C119+C127+C135+C143++C151+C159+C167+C175+183</f>
        <v>325</v>
      </c>
      <c r="D7" s="86" t="s">
        <v>17</v>
      </c>
      <c r="E7" s="17">
        <f>E8+E9+E10+E11+E13</f>
        <v>9779837.7392378002</v>
      </c>
      <c r="F7" s="17">
        <f>F8+F9+F10+F11+F13</f>
        <v>4182392.3381010005</v>
      </c>
      <c r="G7" s="17">
        <f>G8+G9+G10+G11+G13</f>
        <v>5365298.4977800008</v>
      </c>
      <c r="H7" s="17">
        <f>H8+H9+H10+H11+H13</f>
        <v>3622288.2750400002</v>
      </c>
      <c r="I7" s="51">
        <f t="shared" ref="I7:I26" si="0">H7-F7</f>
        <v>-560104.06306100031</v>
      </c>
      <c r="J7" s="17">
        <f>IF(H7=0, ,H7/G7*100)</f>
        <v>67.513266531932842</v>
      </c>
      <c r="K7" s="17">
        <f t="shared" ref="K7:K15" si="1">IF(H7=0,0,H7/F7*100)</f>
        <v>86.608045879423329</v>
      </c>
      <c r="L7" s="17">
        <f t="shared" ref="L7:L70" si="2">IF(H7=0,0,H7/E7*100)</f>
        <v>37.038326929566281</v>
      </c>
      <c r="M7" s="87">
        <f>M15+M23+M31+M39+M47+M55+M63+M71+M79+M87+M95+M103+M111+M119+M127+M135+M143+M151+M159+M167+M175+M183</f>
        <v>150</v>
      </c>
      <c r="N7" s="88" t="s">
        <v>72</v>
      </c>
      <c r="O7" s="89"/>
      <c r="P7" s="89"/>
      <c r="Q7" s="89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</row>
    <row r="8" spans="1:29" s="91" customFormat="1" ht="146.25" customHeight="1" x14ac:dyDescent="0.5">
      <c r="A8" s="75"/>
      <c r="B8" s="84"/>
      <c r="C8" s="92"/>
      <c r="D8" s="93" t="s">
        <v>18</v>
      </c>
      <c r="E8" s="94">
        <f>E16+E24+E32+E40+E48+E56+E64+E72+E80+E88+E96+E104+E112+E120+E128+E136+E144+E152+E160+E168+E176+E184</f>
        <v>57809.194000000003</v>
      </c>
      <c r="F8" s="94">
        <f t="shared" ref="F8:H8" si="3">F16+F24+F32+F40+F48+F56+F64+F72+F80+F88+F96+F104+F112+F120+F128+F136+F144+F152+F160+F168+F176+F184</f>
        <v>7621.3519999999999</v>
      </c>
      <c r="G8" s="94">
        <f t="shared" si="3"/>
        <v>5756.4618499999997</v>
      </c>
      <c r="H8" s="94">
        <f t="shared" si="3"/>
        <v>5756.4618500000006</v>
      </c>
      <c r="I8" s="95">
        <f t="shared" si="0"/>
        <v>-1864.8901499999993</v>
      </c>
      <c r="J8" s="96">
        <f t="shared" ref="J8:J15" si="4">IF(H8=0, ,H8/G8*100)</f>
        <v>100.00000000000003</v>
      </c>
      <c r="K8" s="96">
        <f t="shared" si="1"/>
        <v>75.530717515737379</v>
      </c>
      <c r="L8" s="96">
        <f t="shared" si="2"/>
        <v>9.9576926293073722</v>
      </c>
      <c r="M8" s="97"/>
      <c r="N8" s="98"/>
      <c r="O8" s="89"/>
      <c r="P8" s="89"/>
      <c r="Q8" s="89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</row>
    <row r="9" spans="1:29" s="91" customFormat="1" ht="146.25" customHeight="1" x14ac:dyDescent="0.5">
      <c r="A9" s="75"/>
      <c r="B9" s="84"/>
      <c r="C9" s="92"/>
      <c r="D9" s="93" t="s">
        <v>19</v>
      </c>
      <c r="E9" s="94">
        <f t="shared" ref="E9:I14" si="5">E17+E25+E33+E41+E49+E57+E65+E73+E81+E89+E97+E105+E113+E121+E129+E137+E145+E153+E161+E169+E177+E185</f>
        <v>4946559.6851500003</v>
      </c>
      <c r="F9" s="94">
        <f t="shared" si="5"/>
        <v>1909627.0584300004</v>
      </c>
      <c r="G9" s="94">
        <f t="shared" si="5"/>
        <v>1721474.3735099998</v>
      </c>
      <c r="H9" s="94">
        <f t="shared" si="5"/>
        <v>1706388.2764500002</v>
      </c>
      <c r="I9" s="95">
        <f t="shared" si="0"/>
        <v>-203238.7819800002</v>
      </c>
      <c r="J9" s="96">
        <f t="shared" si="4"/>
        <v>99.123652533424604</v>
      </c>
      <c r="K9" s="96">
        <f t="shared" si="1"/>
        <v>89.357147979087969</v>
      </c>
      <c r="L9" s="96">
        <f t="shared" si="2"/>
        <v>34.496465929092608</v>
      </c>
      <c r="M9" s="97"/>
      <c r="N9" s="98"/>
      <c r="O9" s="89"/>
      <c r="P9" s="89"/>
      <c r="Q9" s="89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</row>
    <row r="10" spans="1:29" s="91" customFormat="1" ht="155.25" customHeight="1" x14ac:dyDescent="0.5">
      <c r="A10" s="75"/>
      <c r="B10" s="84"/>
      <c r="C10" s="92"/>
      <c r="D10" s="93" t="s">
        <v>20</v>
      </c>
      <c r="E10" s="94">
        <f t="shared" si="5"/>
        <v>3686153.3998000002</v>
      </c>
      <c r="F10" s="94">
        <f t="shared" si="5"/>
        <v>2236179.5240309997</v>
      </c>
      <c r="G10" s="94">
        <f t="shared" si="5"/>
        <v>3638067.6624200004</v>
      </c>
      <c r="H10" s="94">
        <f t="shared" si="5"/>
        <v>1904697.5415400001</v>
      </c>
      <c r="I10" s="95">
        <f t="shared" si="0"/>
        <v>-331481.98249099962</v>
      </c>
      <c r="J10" s="96">
        <f t="shared" si="4"/>
        <v>52.35464862885528</v>
      </c>
      <c r="K10" s="96">
        <f t="shared" si="1"/>
        <v>85.176414553091831</v>
      </c>
      <c r="L10" s="96">
        <f t="shared" si="2"/>
        <v>51.671684136730264</v>
      </c>
      <c r="M10" s="97"/>
      <c r="N10" s="98"/>
      <c r="O10" s="89"/>
      <c r="P10" s="89"/>
      <c r="Q10" s="89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</row>
    <row r="11" spans="1:29" s="91" customFormat="1" ht="299.25" customHeight="1" x14ac:dyDescent="0.5">
      <c r="A11" s="75"/>
      <c r="B11" s="84"/>
      <c r="C11" s="92"/>
      <c r="D11" s="99" t="s">
        <v>21</v>
      </c>
      <c r="E11" s="94">
        <f t="shared" si="5"/>
        <v>0</v>
      </c>
      <c r="F11" s="94">
        <f t="shared" si="5"/>
        <v>0</v>
      </c>
      <c r="G11" s="94">
        <f t="shared" si="5"/>
        <v>0</v>
      </c>
      <c r="H11" s="94">
        <f t="shared" si="5"/>
        <v>0</v>
      </c>
      <c r="I11" s="94">
        <f>H11-F11</f>
        <v>0</v>
      </c>
      <c r="J11" s="96">
        <f t="shared" si="4"/>
        <v>0</v>
      </c>
      <c r="K11" s="96">
        <f t="shared" si="1"/>
        <v>0</v>
      </c>
      <c r="L11" s="96">
        <f t="shared" si="2"/>
        <v>0</v>
      </c>
      <c r="M11" s="97"/>
      <c r="N11" s="98"/>
      <c r="O11" s="89"/>
      <c r="P11" s="89"/>
      <c r="Q11" s="89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</row>
    <row r="12" spans="1:29" s="91" customFormat="1" ht="194.25" customHeight="1" x14ac:dyDescent="0.5">
      <c r="A12" s="75"/>
      <c r="B12" s="84"/>
      <c r="C12" s="92"/>
      <c r="D12" s="99" t="s">
        <v>22</v>
      </c>
      <c r="E12" s="94">
        <f t="shared" si="5"/>
        <v>26476.963729999999</v>
      </c>
      <c r="F12" s="94">
        <f t="shared" si="5"/>
        <v>18386.590350000002</v>
      </c>
      <c r="G12" s="94">
        <f t="shared" si="5"/>
        <v>2038.2337299999999</v>
      </c>
      <c r="H12" s="94">
        <f t="shared" si="5"/>
        <v>2261.7916</v>
      </c>
      <c r="I12" s="100">
        <f t="shared" si="0"/>
        <v>-16124.798750000002</v>
      </c>
      <c r="J12" s="96">
        <f>IF(H12=0, ,H12/G12*100)</f>
        <v>110.96821560302605</v>
      </c>
      <c r="K12" s="96">
        <v>0</v>
      </c>
      <c r="L12" s="96">
        <f t="shared" si="2"/>
        <v>8.5424885687978396</v>
      </c>
      <c r="M12" s="97"/>
      <c r="N12" s="98"/>
      <c r="O12" s="89"/>
      <c r="P12" s="89"/>
      <c r="Q12" s="89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</row>
    <row r="13" spans="1:29" s="91" customFormat="1" ht="159.75" customHeight="1" x14ac:dyDescent="0.5">
      <c r="A13" s="75"/>
      <c r="B13" s="84"/>
      <c r="C13" s="92"/>
      <c r="D13" s="101" t="s">
        <v>23</v>
      </c>
      <c r="E13" s="94">
        <f t="shared" si="5"/>
        <v>1089315.4602878001</v>
      </c>
      <c r="F13" s="94">
        <f t="shared" si="5"/>
        <v>28964.40364</v>
      </c>
      <c r="G13" s="94">
        <f t="shared" si="5"/>
        <v>0</v>
      </c>
      <c r="H13" s="94">
        <f t="shared" si="5"/>
        <v>5445.9951999999994</v>
      </c>
      <c r="I13" s="94">
        <f t="shared" si="5"/>
        <v>-23518.408439999999</v>
      </c>
      <c r="J13" s="96">
        <v>0</v>
      </c>
      <c r="K13" s="96">
        <f t="shared" si="1"/>
        <v>18.802372966792419</v>
      </c>
      <c r="L13" s="96">
        <f t="shared" si="2"/>
        <v>0.49994656263862741</v>
      </c>
      <c r="M13" s="97"/>
      <c r="N13" s="98"/>
      <c r="O13" s="89"/>
      <c r="P13" s="89"/>
      <c r="Q13" s="89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</row>
    <row r="14" spans="1:29" s="91" customFormat="1" ht="124.5" customHeight="1" x14ac:dyDescent="0.5">
      <c r="A14" s="75"/>
      <c r="B14" s="84"/>
      <c r="C14" s="92"/>
      <c r="D14" s="102" t="s">
        <v>24</v>
      </c>
      <c r="E14" s="94">
        <f t="shared" si="5"/>
        <v>14300</v>
      </c>
      <c r="F14" s="94">
        <f t="shared" si="5"/>
        <v>0</v>
      </c>
      <c r="G14" s="94">
        <f t="shared" si="5"/>
        <v>0</v>
      </c>
      <c r="H14" s="94">
        <f t="shared" si="5"/>
        <v>0</v>
      </c>
      <c r="I14" s="100">
        <f t="shared" si="0"/>
        <v>0</v>
      </c>
      <c r="J14" s="96">
        <f t="shared" ref="J14" si="6">IF(H14=0, ,H14/G14*100)</f>
        <v>0</v>
      </c>
      <c r="K14" s="96">
        <f t="shared" si="1"/>
        <v>0</v>
      </c>
      <c r="L14" s="96">
        <f t="shared" si="2"/>
        <v>0</v>
      </c>
      <c r="M14" s="97"/>
      <c r="N14" s="103"/>
      <c r="O14" s="89"/>
      <c r="P14" s="89"/>
      <c r="Q14" s="89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</row>
    <row r="15" spans="1:29" s="8" customFormat="1" ht="180.75" customHeight="1" x14ac:dyDescent="0.5">
      <c r="A15" s="104">
        <v>1</v>
      </c>
      <c r="B15" s="105" t="s">
        <v>25</v>
      </c>
      <c r="C15" s="106">
        <v>11</v>
      </c>
      <c r="D15" s="86" t="s">
        <v>17</v>
      </c>
      <c r="E15" s="17">
        <f>E16+E17+E18+E21</f>
        <v>2706316.9617900001</v>
      </c>
      <c r="F15" s="17">
        <f>F16+F17+F18+F21</f>
        <v>1734345.9862400002</v>
      </c>
      <c r="G15" s="17">
        <f>G16+G17+G18+G21</f>
        <v>1864623.9482400001</v>
      </c>
      <c r="H15" s="17">
        <f>H16+H17+H18+H21</f>
        <v>1644246.9019299999</v>
      </c>
      <c r="I15" s="51">
        <f t="shared" si="0"/>
        <v>-90099.084310000297</v>
      </c>
      <c r="J15" s="16">
        <f t="shared" si="4"/>
        <v>88.181153281978823</v>
      </c>
      <c r="K15" s="16">
        <f t="shared" si="1"/>
        <v>94.805010936408834</v>
      </c>
      <c r="L15" s="16">
        <f t="shared" si="2"/>
        <v>60.755887988909826</v>
      </c>
      <c r="M15" s="76">
        <v>17</v>
      </c>
      <c r="N15" s="71" t="s">
        <v>26</v>
      </c>
      <c r="O15" s="12"/>
      <c r="P15" s="12"/>
      <c r="Q15" s="12"/>
    </row>
    <row r="16" spans="1:29" s="8" customFormat="1" ht="172.5" customHeight="1" x14ac:dyDescent="0.5">
      <c r="A16" s="104"/>
      <c r="B16" s="105"/>
      <c r="C16" s="106"/>
      <c r="D16" s="93" t="s">
        <v>18</v>
      </c>
      <c r="E16" s="24">
        <v>15238.6</v>
      </c>
      <c r="F16" s="24">
        <v>0</v>
      </c>
      <c r="G16" s="24">
        <v>0</v>
      </c>
      <c r="H16" s="24">
        <v>0</v>
      </c>
      <c r="I16" s="31">
        <f t="shared" si="0"/>
        <v>0</v>
      </c>
      <c r="J16" s="29">
        <f t="shared" ref="J16:J30" si="7">IF(G16=0,0,H16/G16)*100</f>
        <v>0</v>
      </c>
      <c r="K16" s="29">
        <f t="shared" ref="K16:K30" si="8">IF(F16=0,0,H16/F16*100)</f>
        <v>0</v>
      </c>
      <c r="L16" s="29">
        <f t="shared" si="2"/>
        <v>0</v>
      </c>
      <c r="M16" s="76"/>
      <c r="N16" s="72"/>
      <c r="O16" s="12"/>
      <c r="P16" s="12"/>
      <c r="Q16" s="12"/>
    </row>
    <row r="17" spans="1:17" s="8" customFormat="1" ht="164.25" customHeight="1" x14ac:dyDescent="0.5">
      <c r="A17" s="104"/>
      <c r="B17" s="105"/>
      <c r="C17" s="106"/>
      <c r="D17" s="93" t="s">
        <v>19</v>
      </c>
      <c r="E17" s="24">
        <v>2015461.1</v>
      </c>
      <c r="F17" s="24">
        <v>1286805.9068100001</v>
      </c>
      <c r="G17" s="24">
        <v>1210785.73945</v>
      </c>
      <c r="H17" s="24">
        <v>1207462.4756799999</v>
      </c>
      <c r="I17" s="33">
        <f t="shared" si="0"/>
        <v>-79343.431130000157</v>
      </c>
      <c r="J17" s="29">
        <f t="shared" si="7"/>
        <v>99.725528335714486</v>
      </c>
      <c r="K17" s="29">
        <f t="shared" si="8"/>
        <v>93.834079350265569</v>
      </c>
      <c r="L17" s="29">
        <f t="shared" si="2"/>
        <v>59.909986636804845</v>
      </c>
      <c r="M17" s="76"/>
      <c r="N17" s="72"/>
      <c r="O17" s="12"/>
      <c r="P17" s="12"/>
      <c r="Q17" s="12"/>
    </row>
    <row r="18" spans="1:17" s="8" customFormat="1" ht="168.75" customHeight="1" x14ac:dyDescent="0.5">
      <c r="A18" s="104"/>
      <c r="B18" s="105"/>
      <c r="C18" s="106"/>
      <c r="D18" s="93" t="s">
        <v>20</v>
      </c>
      <c r="E18" s="24">
        <v>626471.89989000012</v>
      </c>
      <c r="F18" s="24">
        <v>447540.0794300001</v>
      </c>
      <c r="G18" s="24">
        <v>653838.20879000006</v>
      </c>
      <c r="H18" s="24">
        <v>431338.43104999996</v>
      </c>
      <c r="I18" s="33">
        <f t="shared" si="0"/>
        <v>-16201.648380000144</v>
      </c>
      <c r="J18" s="29">
        <f t="shared" si="7"/>
        <v>65.970208723078358</v>
      </c>
      <c r="K18" s="29">
        <f t="shared" si="8"/>
        <v>96.379844147001307</v>
      </c>
      <c r="L18" s="29">
        <f t="shared" si="2"/>
        <v>68.851999766587625</v>
      </c>
      <c r="M18" s="76"/>
      <c r="N18" s="72"/>
      <c r="O18" s="12"/>
      <c r="P18" s="12"/>
      <c r="Q18" s="12"/>
    </row>
    <row r="19" spans="1:17" s="8" customFormat="1" ht="225" customHeight="1" x14ac:dyDescent="0.5">
      <c r="A19" s="104"/>
      <c r="B19" s="105"/>
      <c r="C19" s="106"/>
      <c r="D19" s="99" t="s">
        <v>21</v>
      </c>
      <c r="E19" s="24">
        <v>0</v>
      </c>
      <c r="F19" s="24">
        <v>0</v>
      </c>
      <c r="G19" s="24">
        <v>0</v>
      </c>
      <c r="H19" s="24">
        <v>0</v>
      </c>
      <c r="I19" s="31">
        <f t="shared" si="0"/>
        <v>0</v>
      </c>
      <c r="J19" s="29">
        <f t="shared" si="7"/>
        <v>0</v>
      </c>
      <c r="K19" s="29">
        <f t="shared" si="8"/>
        <v>0</v>
      </c>
      <c r="L19" s="29">
        <f t="shared" si="2"/>
        <v>0</v>
      </c>
      <c r="M19" s="76"/>
      <c r="N19" s="72"/>
      <c r="O19" s="12"/>
      <c r="P19" s="12"/>
      <c r="Q19" s="12"/>
    </row>
    <row r="20" spans="1:17" s="8" customFormat="1" ht="159.75" customHeight="1" x14ac:dyDescent="0.5">
      <c r="A20" s="104"/>
      <c r="B20" s="105"/>
      <c r="C20" s="106"/>
      <c r="D20" s="99" t="s">
        <v>22</v>
      </c>
      <c r="E20" s="24">
        <v>0</v>
      </c>
      <c r="F20" s="24">
        <v>0</v>
      </c>
      <c r="G20" s="24">
        <v>0</v>
      </c>
      <c r="H20" s="24">
        <v>0</v>
      </c>
      <c r="I20" s="31">
        <f t="shared" si="0"/>
        <v>0</v>
      </c>
      <c r="J20" s="29">
        <f t="shared" si="7"/>
        <v>0</v>
      </c>
      <c r="K20" s="29">
        <f t="shared" si="8"/>
        <v>0</v>
      </c>
      <c r="L20" s="29">
        <f t="shared" si="2"/>
        <v>0</v>
      </c>
      <c r="M20" s="76"/>
      <c r="N20" s="72"/>
      <c r="O20" s="12"/>
      <c r="P20" s="12"/>
      <c r="Q20" s="12"/>
    </row>
    <row r="21" spans="1:17" s="8" customFormat="1" ht="144" customHeight="1" x14ac:dyDescent="0.5">
      <c r="A21" s="104"/>
      <c r="B21" s="105"/>
      <c r="C21" s="106"/>
      <c r="D21" s="101" t="s">
        <v>23</v>
      </c>
      <c r="E21" s="24">
        <v>49145.361899999996</v>
      </c>
      <c r="F21" s="24">
        <v>0</v>
      </c>
      <c r="G21" s="24">
        <v>0</v>
      </c>
      <c r="H21" s="24">
        <v>5445.9951999999994</v>
      </c>
      <c r="I21" s="32">
        <f t="shared" si="0"/>
        <v>5445.9951999999994</v>
      </c>
      <c r="J21" s="29">
        <f t="shared" si="7"/>
        <v>0</v>
      </c>
      <c r="K21" s="29">
        <f t="shared" si="8"/>
        <v>0</v>
      </c>
      <c r="L21" s="29">
        <f t="shared" si="2"/>
        <v>11.081402169916668</v>
      </c>
      <c r="M21" s="76"/>
      <c r="N21" s="72"/>
      <c r="O21" s="12"/>
      <c r="P21" s="12"/>
      <c r="Q21" s="12"/>
    </row>
    <row r="22" spans="1:17" s="8" customFormat="1" ht="124.5" customHeight="1" x14ac:dyDescent="0.5">
      <c r="A22" s="104"/>
      <c r="B22" s="105"/>
      <c r="C22" s="106"/>
      <c r="D22" s="102" t="s">
        <v>24</v>
      </c>
      <c r="E22" s="24">
        <v>0</v>
      </c>
      <c r="F22" s="24">
        <v>0</v>
      </c>
      <c r="G22" s="24">
        <v>0</v>
      </c>
      <c r="H22" s="24">
        <v>0</v>
      </c>
      <c r="I22" s="31">
        <f t="shared" si="0"/>
        <v>0</v>
      </c>
      <c r="J22" s="29">
        <f t="shared" si="7"/>
        <v>0</v>
      </c>
      <c r="K22" s="29">
        <f t="shared" si="8"/>
        <v>0</v>
      </c>
      <c r="L22" s="29">
        <f t="shared" si="2"/>
        <v>0</v>
      </c>
      <c r="M22" s="76"/>
      <c r="N22" s="72"/>
      <c r="O22" s="12"/>
      <c r="P22" s="12"/>
      <c r="Q22" s="12"/>
    </row>
    <row r="23" spans="1:17" s="8" customFormat="1" ht="203.25" customHeight="1" x14ac:dyDescent="0.5">
      <c r="A23" s="104">
        <v>2</v>
      </c>
      <c r="B23" s="105" t="s">
        <v>27</v>
      </c>
      <c r="C23" s="106">
        <v>2</v>
      </c>
      <c r="D23" s="86" t="s">
        <v>17</v>
      </c>
      <c r="E23" s="17">
        <f>E24+E25+E26+E29</f>
        <v>4897.3320000000003</v>
      </c>
      <c r="F23" s="17">
        <f>F24+F25+F26+F29</f>
        <v>2005.6320000000001</v>
      </c>
      <c r="G23" s="17">
        <f>G24+G25+G26+G29</f>
        <v>1194.732</v>
      </c>
      <c r="H23" s="17">
        <f>H24+H25+H26+H29</f>
        <v>1194.732</v>
      </c>
      <c r="I23" s="51">
        <f t="shared" si="0"/>
        <v>-810.90000000000009</v>
      </c>
      <c r="J23" s="17">
        <f t="shared" si="7"/>
        <v>100</v>
      </c>
      <c r="K23" s="17">
        <f t="shared" si="8"/>
        <v>59.568854106835147</v>
      </c>
      <c r="L23" s="17">
        <f t="shared" si="2"/>
        <v>24.395568852591573</v>
      </c>
      <c r="M23" s="76">
        <v>4</v>
      </c>
      <c r="N23" s="107" t="s">
        <v>66</v>
      </c>
      <c r="O23" s="12"/>
      <c r="P23" s="12"/>
      <c r="Q23" s="12"/>
    </row>
    <row r="24" spans="1:17" s="8" customFormat="1" ht="132" customHeight="1" x14ac:dyDescent="0.5">
      <c r="A24" s="104"/>
      <c r="B24" s="105"/>
      <c r="C24" s="106"/>
      <c r="D24" s="93" t="s">
        <v>18</v>
      </c>
      <c r="E24" s="19">
        <v>0</v>
      </c>
      <c r="F24" s="19">
        <v>0</v>
      </c>
      <c r="G24" s="19">
        <v>0</v>
      </c>
      <c r="H24" s="19">
        <v>0</v>
      </c>
      <c r="I24" s="31">
        <f t="shared" si="0"/>
        <v>0</v>
      </c>
      <c r="J24" s="28">
        <f t="shared" si="7"/>
        <v>0</v>
      </c>
      <c r="K24" s="28">
        <f t="shared" si="8"/>
        <v>0</v>
      </c>
      <c r="L24" s="28">
        <f t="shared" si="2"/>
        <v>0</v>
      </c>
      <c r="M24" s="76"/>
      <c r="N24" s="108"/>
      <c r="O24" s="12"/>
      <c r="P24" s="12"/>
      <c r="Q24" s="12"/>
    </row>
    <row r="25" spans="1:17" s="8" customFormat="1" ht="132" customHeight="1" x14ac:dyDescent="0.5">
      <c r="A25" s="104"/>
      <c r="B25" s="105"/>
      <c r="C25" s="106"/>
      <c r="D25" s="93" t="s">
        <v>19</v>
      </c>
      <c r="E25" s="19">
        <v>0</v>
      </c>
      <c r="F25" s="19">
        <v>0</v>
      </c>
      <c r="G25" s="19">
        <v>0</v>
      </c>
      <c r="H25" s="19">
        <v>0</v>
      </c>
      <c r="I25" s="31">
        <f t="shared" si="0"/>
        <v>0</v>
      </c>
      <c r="J25" s="28">
        <f t="shared" si="7"/>
        <v>0</v>
      </c>
      <c r="K25" s="28">
        <f t="shared" si="8"/>
        <v>0</v>
      </c>
      <c r="L25" s="28">
        <f t="shared" si="2"/>
        <v>0</v>
      </c>
      <c r="M25" s="76"/>
      <c r="N25" s="108"/>
      <c r="O25" s="12"/>
      <c r="P25" s="12"/>
      <c r="Q25" s="12"/>
    </row>
    <row r="26" spans="1:17" s="8" customFormat="1" ht="185.25" customHeight="1" x14ac:dyDescent="0.5">
      <c r="A26" s="104"/>
      <c r="B26" s="105"/>
      <c r="C26" s="106"/>
      <c r="D26" s="93" t="s">
        <v>20</v>
      </c>
      <c r="E26" s="24">
        <v>2005.6320000000001</v>
      </c>
      <c r="F26" s="19">
        <v>2005.6320000000001</v>
      </c>
      <c r="G26" s="19">
        <v>1194.732</v>
      </c>
      <c r="H26" s="19">
        <v>1194.732</v>
      </c>
      <c r="I26" s="33">
        <f t="shared" si="0"/>
        <v>-810.90000000000009</v>
      </c>
      <c r="J26" s="28">
        <f t="shared" si="7"/>
        <v>100</v>
      </c>
      <c r="K26" s="28">
        <f t="shared" si="8"/>
        <v>59.568854106835147</v>
      </c>
      <c r="L26" s="28">
        <f t="shared" si="2"/>
        <v>59.568854106835147</v>
      </c>
      <c r="M26" s="76"/>
      <c r="N26" s="108"/>
      <c r="O26" s="12"/>
      <c r="P26" s="12"/>
      <c r="Q26" s="12"/>
    </row>
    <row r="27" spans="1:17" s="8" customFormat="1" ht="248.25" customHeight="1" x14ac:dyDescent="0.5">
      <c r="A27" s="104"/>
      <c r="B27" s="105"/>
      <c r="C27" s="106"/>
      <c r="D27" s="99" t="s">
        <v>21</v>
      </c>
      <c r="E27" s="19">
        <v>0</v>
      </c>
      <c r="F27" s="19">
        <v>0</v>
      </c>
      <c r="G27" s="19">
        <v>0</v>
      </c>
      <c r="H27" s="19">
        <v>0</v>
      </c>
      <c r="I27" s="31">
        <v>0</v>
      </c>
      <c r="J27" s="28">
        <f t="shared" si="7"/>
        <v>0</v>
      </c>
      <c r="K27" s="28">
        <f t="shared" si="8"/>
        <v>0</v>
      </c>
      <c r="L27" s="28">
        <f t="shared" si="2"/>
        <v>0</v>
      </c>
      <c r="M27" s="76"/>
      <c r="N27" s="108"/>
      <c r="O27" s="12"/>
      <c r="P27" s="12"/>
      <c r="Q27" s="12"/>
    </row>
    <row r="28" spans="1:17" s="8" customFormat="1" ht="177" customHeight="1" x14ac:dyDescent="0.5">
      <c r="A28" s="104"/>
      <c r="B28" s="105"/>
      <c r="C28" s="106"/>
      <c r="D28" s="99" t="s">
        <v>22</v>
      </c>
      <c r="E28" s="19">
        <v>0</v>
      </c>
      <c r="F28" s="19">
        <v>0</v>
      </c>
      <c r="G28" s="19">
        <v>0</v>
      </c>
      <c r="H28" s="19">
        <v>0</v>
      </c>
      <c r="I28" s="31">
        <v>0</v>
      </c>
      <c r="J28" s="28">
        <f t="shared" si="7"/>
        <v>0</v>
      </c>
      <c r="K28" s="28">
        <f t="shared" si="8"/>
        <v>0</v>
      </c>
      <c r="L28" s="28">
        <f t="shared" si="2"/>
        <v>0</v>
      </c>
      <c r="M28" s="76"/>
      <c r="N28" s="108"/>
      <c r="O28" s="12"/>
      <c r="P28" s="12"/>
      <c r="Q28" s="12"/>
    </row>
    <row r="29" spans="1:17" s="8" customFormat="1" ht="132" customHeight="1" x14ac:dyDescent="0.5">
      <c r="A29" s="104"/>
      <c r="B29" s="105"/>
      <c r="C29" s="106"/>
      <c r="D29" s="101" t="s">
        <v>23</v>
      </c>
      <c r="E29" s="24">
        <v>2891.7</v>
      </c>
      <c r="F29" s="19">
        <v>0</v>
      </c>
      <c r="G29" s="19">
        <v>0</v>
      </c>
      <c r="H29" s="19">
        <v>0</v>
      </c>
      <c r="I29" s="31">
        <v>0</v>
      </c>
      <c r="J29" s="28">
        <f t="shared" si="7"/>
        <v>0</v>
      </c>
      <c r="K29" s="28">
        <f t="shared" si="8"/>
        <v>0</v>
      </c>
      <c r="L29" s="28">
        <f t="shared" si="2"/>
        <v>0</v>
      </c>
      <c r="M29" s="76"/>
      <c r="N29" s="108"/>
      <c r="O29" s="12"/>
      <c r="P29" s="12"/>
      <c r="Q29" s="12"/>
    </row>
    <row r="30" spans="1:17" s="8" customFormat="1" ht="132" customHeight="1" x14ac:dyDescent="0.5">
      <c r="A30" s="104"/>
      <c r="B30" s="105"/>
      <c r="C30" s="106"/>
      <c r="D30" s="102" t="s">
        <v>24</v>
      </c>
      <c r="E30" s="19">
        <v>0</v>
      </c>
      <c r="F30" s="19">
        <v>0</v>
      </c>
      <c r="G30" s="19">
        <v>0</v>
      </c>
      <c r="H30" s="19">
        <v>0</v>
      </c>
      <c r="I30" s="31">
        <f t="shared" ref="I30:I58" si="9">H30-F30</f>
        <v>0</v>
      </c>
      <c r="J30" s="28">
        <f t="shared" si="7"/>
        <v>0</v>
      </c>
      <c r="K30" s="28">
        <f t="shared" si="8"/>
        <v>0</v>
      </c>
      <c r="L30" s="28">
        <f t="shared" si="2"/>
        <v>0</v>
      </c>
      <c r="M30" s="76"/>
      <c r="N30" s="108"/>
      <c r="O30" s="12"/>
      <c r="P30" s="12"/>
      <c r="Q30" s="12"/>
    </row>
    <row r="31" spans="1:17" s="8" customFormat="1" ht="188.25" customHeight="1" x14ac:dyDescent="0.5">
      <c r="A31" s="104">
        <v>3</v>
      </c>
      <c r="B31" s="105" t="s">
        <v>28</v>
      </c>
      <c r="C31" s="106">
        <v>9</v>
      </c>
      <c r="D31" s="86" t="s">
        <v>17</v>
      </c>
      <c r="E31" s="17">
        <f>E32+E33+E34+E35+E37</f>
        <v>808104.97504000016</v>
      </c>
      <c r="F31" s="17">
        <f>F32+F33+F34+F35+F37</f>
        <v>312827.15513000003</v>
      </c>
      <c r="G31" s="17">
        <f>G32+G33+G34+G35+G37</f>
        <v>671696.06539999996</v>
      </c>
      <c r="H31" s="17">
        <f>H32+H33+H34+H35+H37</f>
        <v>259625.72778000002</v>
      </c>
      <c r="I31" s="51">
        <f t="shared" si="9"/>
        <v>-53201.427350000013</v>
      </c>
      <c r="J31" s="17">
        <f t="shared" ref="J31:J76" si="10">IF(H31=0, ,H31/G31*100)</f>
        <v>38.652262705363768</v>
      </c>
      <c r="K31" s="17">
        <f t="shared" ref="K31:K40" si="11">IF(H31=0,0,H31/F31*100)</f>
        <v>82.993347451601068</v>
      </c>
      <c r="L31" s="17">
        <f t="shared" si="2"/>
        <v>32.127722981429343</v>
      </c>
      <c r="M31" s="76">
        <v>6</v>
      </c>
      <c r="N31" s="109" t="s">
        <v>29</v>
      </c>
      <c r="O31" s="12"/>
      <c r="P31" s="12"/>
      <c r="Q31" s="12"/>
    </row>
    <row r="32" spans="1:17" s="8" customFormat="1" ht="171.75" customHeight="1" x14ac:dyDescent="0.5">
      <c r="A32" s="104"/>
      <c r="B32" s="105"/>
      <c r="C32" s="106"/>
      <c r="D32" s="93" t="s">
        <v>18</v>
      </c>
      <c r="E32" s="45">
        <v>0</v>
      </c>
      <c r="F32" s="45">
        <v>0</v>
      </c>
      <c r="G32" s="45">
        <v>0</v>
      </c>
      <c r="H32" s="45">
        <v>0</v>
      </c>
      <c r="I32" s="25">
        <f t="shared" si="9"/>
        <v>0</v>
      </c>
      <c r="J32" s="22">
        <f t="shared" si="10"/>
        <v>0</v>
      </c>
      <c r="K32" s="22">
        <f t="shared" si="11"/>
        <v>0</v>
      </c>
      <c r="L32" s="22">
        <f t="shared" si="2"/>
        <v>0</v>
      </c>
      <c r="M32" s="76"/>
      <c r="N32" s="110"/>
      <c r="O32" s="12"/>
      <c r="P32" s="12"/>
      <c r="Q32" s="12"/>
    </row>
    <row r="33" spans="1:17" s="8" customFormat="1" ht="186.75" customHeight="1" x14ac:dyDescent="0.5">
      <c r="A33" s="104"/>
      <c r="B33" s="105"/>
      <c r="C33" s="106"/>
      <c r="D33" s="93" t="s">
        <v>19</v>
      </c>
      <c r="E33" s="45">
        <v>4791.5</v>
      </c>
      <c r="F33" s="45">
        <v>4549.3760000000002</v>
      </c>
      <c r="G33" s="45">
        <v>4470.3292199999996</v>
      </c>
      <c r="H33" s="45">
        <v>3060.98407</v>
      </c>
      <c r="I33" s="52">
        <f t="shared" si="9"/>
        <v>-1488.3919300000002</v>
      </c>
      <c r="J33" s="22">
        <f t="shared" si="10"/>
        <v>68.473347696749727</v>
      </c>
      <c r="K33" s="22">
        <f t="shared" si="11"/>
        <v>67.283602630338748</v>
      </c>
      <c r="L33" s="22">
        <f t="shared" si="2"/>
        <v>63.883628717520615</v>
      </c>
      <c r="M33" s="76"/>
      <c r="N33" s="110"/>
      <c r="O33" s="12"/>
      <c r="P33" s="12"/>
      <c r="Q33" s="12"/>
    </row>
    <row r="34" spans="1:17" s="8" customFormat="1" ht="174" customHeight="1" x14ac:dyDescent="0.5">
      <c r="A34" s="104"/>
      <c r="B34" s="105"/>
      <c r="C34" s="106"/>
      <c r="D34" s="93" t="s">
        <v>20</v>
      </c>
      <c r="E34" s="45">
        <v>687215.76266000012</v>
      </c>
      <c r="F34" s="45">
        <v>308277.77913000004</v>
      </c>
      <c r="G34" s="45">
        <v>667225.73618000001</v>
      </c>
      <c r="H34" s="45">
        <v>256564.74371000001</v>
      </c>
      <c r="I34" s="52">
        <f t="shared" si="9"/>
        <v>-51713.035420000029</v>
      </c>
      <c r="J34" s="22">
        <f t="shared" si="10"/>
        <v>38.452465155028968</v>
      </c>
      <c r="K34" s="22">
        <f t="shared" si="11"/>
        <v>83.225182312542628</v>
      </c>
      <c r="L34" s="22">
        <f t="shared" si="2"/>
        <v>37.333943377101406</v>
      </c>
      <c r="M34" s="76"/>
      <c r="N34" s="110"/>
      <c r="O34" s="12"/>
      <c r="P34" s="12"/>
      <c r="Q34" s="12"/>
    </row>
    <row r="35" spans="1:17" s="8" customFormat="1" ht="246" customHeight="1" x14ac:dyDescent="0.5">
      <c r="A35" s="104"/>
      <c r="B35" s="105"/>
      <c r="C35" s="106"/>
      <c r="D35" s="99" t="s">
        <v>21</v>
      </c>
      <c r="E35" s="45">
        <v>0</v>
      </c>
      <c r="F35" s="45">
        <v>0</v>
      </c>
      <c r="G35" s="45">
        <v>0</v>
      </c>
      <c r="H35" s="45">
        <v>0</v>
      </c>
      <c r="I35" s="26">
        <f t="shared" si="9"/>
        <v>0</v>
      </c>
      <c r="J35" s="22">
        <f t="shared" si="10"/>
        <v>0</v>
      </c>
      <c r="K35" s="22">
        <f t="shared" si="11"/>
        <v>0</v>
      </c>
      <c r="L35" s="22">
        <f t="shared" si="2"/>
        <v>0</v>
      </c>
      <c r="M35" s="76"/>
      <c r="N35" s="110"/>
      <c r="O35" s="12"/>
      <c r="P35" s="12"/>
      <c r="Q35" s="12"/>
    </row>
    <row r="36" spans="1:17" s="8" customFormat="1" ht="171.75" customHeight="1" x14ac:dyDescent="0.5">
      <c r="A36" s="104"/>
      <c r="B36" s="105"/>
      <c r="C36" s="106"/>
      <c r="D36" s="99" t="s">
        <v>22</v>
      </c>
      <c r="E36" s="45">
        <v>0</v>
      </c>
      <c r="F36" s="45">
        <v>0</v>
      </c>
      <c r="G36" s="45">
        <v>0</v>
      </c>
      <c r="H36" s="45">
        <v>0</v>
      </c>
      <c r="I36" s="26">
        <f t="shared" si="9"/>
        <v>0</v>
      </c>
      <c r="J36" s="22">
        <f t="shared" si="10"/>
        <v>0</v>
      </c>
      <c r="K36" s="22">
        <f t="shared" si="11"/>
        <v>0</v>
      </c>
      <c r="L36" s="22">
        <f t="shared" si="2"/>
        <v>0</v>
      </c>
      <c r="M36" s="76"/>
      <c r="N36" s="110"/>
      <c r="O36" s="12"/>
      <c r="P36" s="12"/>
      <c r="Q36" s="12"/>
    </row>
    <row r="37" spans="1:17" s="8" customFormat="1" ht="132" customHeight="1" x14ac:dyDescent="0.5">
      <c r="A37" s="104"/>
      <c r="B37" s="105"/>
      <c r="C37" s="106"/>
      <c r="D37" s="101" t="s">
        <v>23</v>
      </c>
      <c r="E37" s="45">
        <v>116097.71238000001</v>
      </c>
      <c r="F37" s="45">
        <v>0</v>
      </c>
      <c r="G37" s="45">
        <v>0</v>
      </c>
      <c r="H37" s="45">
        <v>0</v>
      </c>
      <c r="I37" s="25">
        <f t="shared" si="9"/>
        <v>0</v>
      </c>
      <c r="J37" s="22">
        <f t="shared" si="10"/>
        <v>0</v>
      </c>
      <c r="K37" s="22">
        <f t="shared" si="11"/>
        <v>0</v>
      </c>
      <c r="L37" s="22">
        <f t="shared" si="2"/>
        <v>0</v>
      </c>
      <c r="M37" s="76"/>
      <c r="N37" s="110"/>
      <c r="O37" s="12"/>
      <c r="P37" s="12"/>
      <c r="Q37" s="12"/>
    </row>
    <row r="38" spans="1:17" s="8" customFormat="1" ht="132" customHeight="1" x14ac:dyDescent="0.5">
      <c r="A38" s="104"/>
      <c r="B38" s="105"/>
      <c r="C38" s="106"/>
      <c r="D38" s="102" t="s">
        <v>24</v>
      </c>
      <c r="E38" s="45">
        <v>0</v>
      </c>
      <c r="F38" s="45">
        <v>0</v>
      </c>
      <c r="G38" s="45">
        <v>0</v>
      </c>
      <c r="H38" s="45">
        <v>0</v>
      </c>
      <c r="I38" s="26">
        <f t="shared" si="9"/>
        <v>0</v>
      </c>
      <c r="J38" s="22">
        <f t="shared" si="10"/>
        <v>0</v>
      </c>
      <c r="K38" s="22">
        <f t="shared" si="11"/>
        <v>0</v>
      </c>
      <c r="L38" s="22">
        <f t="shared" si="2"/>
        <v>0</v>
      </c>
      <c r="M38" s="76"/>
      <c r="N38" s="110"/>
      <c r="O38" s="12"/>
      <c r="P38" s="12"/>
      <c r="Q38" s="12"/>
    </row>
    <row r="39" spans="1:17" s="8" customFormat="1" ht="188.25" customHeight="1" x14ac:dyDescent="0.5">
      <c r="A39" s="66">
        <v>4</v>
      </c>
      <c r="B39" s="105" t="s">
        <v>30</v>
      </c>
      <c r="C39" s="106">
        <v>5</v>
      </c>
      <c r="D39" s="86" t="s">
        <v>17</v>
      </c>
      <c r="E39" s="17">
        <f>E40+E41+E42+E43+E45</f>
        <v>11802.0128</v>
      </c>
      <c r="F39" s="17">
        <f>F40+F41+F42+F43+F45</f>
        <v>9266.65</v>
      </c>
      <c r="G39" s="17">
        <f>G40+G41+G42+G43+G45</f>
        <v>11802.0128</v>
      </c>
      <c r="H39" s="17">
        <f>H40+H41+H42+H43+H45</f>
        <v>7853.1759999999995</v>
      </c>
      <c r="I39" s="51">
        <f t="shared" si="9"/>
        <v>-1413.4740000000002</v>
      </c>
      <c r="J39" s="17">
        <f t="shared" si="10"/>
        <v>66.540988669322559</v>
      </c>
      <c r="K39" s="17">
        <f t="shared" si="11"/>
        <v>84.746656019165499</v>
      </c>
      <c r="L39" s="17">
        <f t="shared" si="2"/>
        <v>66.540988669322559</v>
      </c>
      <c r="M39" s="76">
        <v>4</v>
      </c>
      <c r="N39" s="109" t="s">
        <v>31</v>
      </c>
      <c r="O39" s="12"/>
      <c r="P39" s="12"/>
      <c r="Q39" s="12"/>
    </row>
    <row r="40" spans="1:17" s="8" customFormat="1" ht="162.75" customHeight="1" x14ac:dyDescent="0.5">
      <c r="A40" s="66"/>
      <c r="B40" s="105"/>
      <c r="C40" s="106"/>
      <c r="D40" s="93" t="s">
        <v>18</v>
      </c>
      <c r="E40" s="19">
        <v>0</v>
      </c>
      <c r="F40" s="19">
        <v>0</v>
      </c>
      <c r="G40" s="19">
        <v>0</v>
      </c>
      <c r="H40" s="19">
        <v>0</v>
      </c>
      <c r="I40" s="26">
        <f t="shared" si="9"/>
        <v>0</v>
      </c>
      <c r="J40" s="22">
        <f t="shared" si="10"/>
        <v>0</v>
      </c>
      <c r="K40" s="22">
        <f t="shared" si="11"/>
        <v>0</v>
      </c>
      <c r="L40" s="22">
        <f t="shared" si="2"/>
        <v>0</v>
      </c>
      <c r="M40" s="76"/>
      <c r="N40" s="110"/>
      <c r="O40" s="12"/>
      <c r="P40" s="12"/>
      <c r="Q40" s="12"/>
    </row>
    <row r="41" spans="1:17" s="8" customFormat="1" ht="167.25" customHeight="1" x14ac:dyDescent="0.5">
      <c r="A41" s="66"/>
      <c r="B41" s="105"/>
      <c r="C41" s="106"/>
      <c r="D41" s="93" t="s">
        <v>19</v>
      </c>
      <c r="E41" s="19">
        <v>0</v>
      </c>
      <c r="F41" s="19">
        <v>0</v>
      </c>
      <c r="G41" s="19">
        <v>0</v>
      </c>
      <c r="H41" s="19">
        <v>0</v>
      </c>
      <c r="I41" s="26">
        <f t="shared" si="9"/>
        <v>0</v>
      </c>
      <c r="J41" s="22">
        <f t="shared" si="10"/>
        <v>0</v>
      </c>
      <c r="K41" s="22">
        <v>0</v>
      </c>
      <c r="L41" s="22">
        <f t="shared" si="2"/>
        <v>0</v>
      </c>
      <c r="M41" s="76"/>
      <c r="N41" s="110"/>
      <c r="O41" s="12"/>
      <c r="P41" s="12"/>
      <c r="Q41" s="12"/>
    </row>
    <row r="42" spans="1:17" s="8" customFormat="1" ht="185.25" customHeight="1" x14ac:dyDescent="0.5">
      <c r="A42" s="66"/>
      <c r="B42" s="105"/>
      <c r="C42" s="106"/>
      <c r="D42" s="93" t="s">
        <v>20</v>
      </c>
      <c r="E42" s="24">
        <v>11802.0128</v>
      </c>
      <c r="F42" s="24">
        <v>9266.65</v>
      </c>
      <c r="G42" s="24">
        <v>11802.0128</v>
      </c>
      <c r="H42" s="19">
        <v>7853.1759999999995</v>
      </c>
      <c r="I42" s="53">
        <f>H42-F42</f>
        <v>-1413.4740000000002</v>
      </c>
      <c r="J42" s="22">
        <f t="shared" si="10"/>
        <v>66.540988669322559</v>
      </c>
      <c r="K42" s="22">
        <f>IF(H42=0,0,H42/F42*100)</f>
        <v>84.746656019165499</v>
      </c>
      <c r="L42" s="22">
        <f t="shared" si="2"/>
        <v>66.540988669322559</v>
      </c>
      <c r="M42" s="76"/>
      <c r="N42" s="110"/>
      <c r="O42" s="12"/>
      <c r="P42" s="12"/>
      <c r="Q42" s="12"/>
    </row>
    <row r="43" spans="1:17" s="8" customFormat="1" ht="232.5" customHeight="1" x14ac:dyDescent="0.5">
      <c r="A43" s="66"/>
      <c r="B43" s="105"/>
      <c r="C43" s="106"/>
      <c r="D43" s="99" t="s">
        <v>21</v>
      </c>
      <c r="E43" s="19">
        <v>0</v>
      </c>
      <c r="F43" s="19">
        <v>0</v>
      </c>
      <c r="G43" s="19">
        <v>0</v>
      </c>
      <c r="H43" s="19">
        <v>0</v>
      </c>
      <c r="I43" s="26">
        <f t="shared" si="9"/>
        <v>0</v>
      </c>
      <c r="J43" s="22">
        <f t="shared" si="10"/>
        <v>0</v>
      </c>
      <c r="K43" s="22">
        <f>IF(H43=0,0,H43/F43*100)</f>
        <v>0</v>
      </c>
      <c r="L43" s="22">
        <f t="shared" si="2"/>
        <v>0</v>
      </c>
      <c r="M43" s="76"/>
      <c r="N43" s="110"/>
      <c r="O43" s="12"/>
      <c r="P43" s="12"/>
      <c r="Q43" s="12"/>
    </row>
    <row r="44" spans="1:17" s="8" customFormat="1" ht="169.5" customHeight="1" x14ac:dyDescent="0.5">
      <c r="A44" s="66"/>
      <c r="B44" s="105"/>
      <c r="C44" s="106"/>
      <c r="D44" s="99" t="s">
        <v>22</v>
      </c>
      <c r="E44" s="19">
        <v>0</v>
      </c>
      <c r="F44" s="19">
        <v>0</v>
      </c>
      <c r="G44" s="19">
        <v>0</v>
      </c>
      <c r="H44" s="19">
        <v>0</v>
      </c>
      <c r="I44" s="26">
        <f t="shared" si="9"/>
        <v>0</v>
      </c>
      <c r="J44" s="22">
        <f t="shared" si="10"/>
        <v>0</v>
      </c>
      <c r="K44" s="22">
        <f>IF(H44=0,0,H44/F44*100)</f>
        <v>0</v>
      </c>
      <c r="L44" s="22">
        <f t="shared" si="2"/>
        <v>0</v>
      </c>
      <c r="M44" s="76"/>
      <c r="N44" s="110"/>
      <c r="O44" s="12"/>
      <c r="P44" s="12"/>
      <c r="Q44" s="12"/>
    </row>
    <row r="45" spans="1:17" s="8" customFormat="1" ht="132" customHeight="1" x14ac:dyDescent="0.5">
      <c r="A45" s="66"/>
      <c r="B45" s="105"/>
      <c r="C45" s="106"/>
      <c r="D45" s="101" t="s">
        <v>23</v>
      </c>
      <c r="E45" s="19">
        <v>0</v>
      </c>
      <c r="F45" s="19">
        <v>0</v>
      </c>
      <c r="G45" s="19">
        <v>0</v>
      </c>
      <c r="H45" s="19">
        <v>0</v>
      </c>
      <c r="I45" s="25">
        <f t="shared" si="9"/>
        <v>0</v>
      </c>
      <c r="J45" s="22">
        <f t="shared" si="10"/>
        <v>0</v>
      </c>
      <c r="K45" s="22">
        <f t="shared" ref="K45:K77" si="12">IF(H45=0,0,H45/F45*100)</f>
        <v>0</v>
      </c>
      <c r="L45" s="22">
        <f t="shared" si="2"/>
        <v>0</v>
      </c>
      <c r="M45" s="76"/>
      <c r="N45" s="110"/>
      <c r="O45" s="12"/>
      <c r="P45" s="12"/>
      <c r="Q45" s="12"/>
    </row>
    <row r="46" spans="1:17" s="8" customFormat="1" ht="132" customHeight="1" x14ac:dyDescent="0.5">
      <c r="A46" s="66"/>
      <c r="B46" s="105"/>
      <c r="C46" s="106"/>
      <c r="D46" s="102" t="s">
        <v>24</v>
      </c>
      <c r="E46" s="19">
        <v>0</v>
      </c>
      <c r="F46" s="19">
        <v>0</v>
      </c>
      <c r="G46" s="19">
        <v>0</v>
      </c>
      <c r="H46" s="19">
        <v>0</v>
      </c>
      <c r="I46" s="26">
        <f t="shared" si="9"/>
        <v>0</v>
      </c>
      <c r="J46" s="22">
        <f t="shared" si="10"/>
        <v>0</v>
      </c>
      <c r="K46" s="22">
        <f t="shared" si="12"/>
        <v>0</v>
      </c>
      <c r="L46" s="22">
        <f t="shared" si="2"/>
        <v>0</v>
      </c>
      <c r="M46" s="76"/>
      <c r="N46" s="110"/>
      <c r="O46" s="12"/>
      <c r="P46" s="12"/>
      <c r="Q46" s="12"/>
    </row>
    <row r="47" spans="1:17" s="8" customFormat="1" ht="188.25" customHeight="1" x14ac:dyDescent="0.5">
      <c r="A47" s="66">
        <v>5</v>
      </c>
      <c r="B47" s="105" t="s">
        <v>32</v>
      </c>
      <c r="C47" s="106">
        <v>12</v>
      </c>
      <c r="D47" s="86" t="s">
        <v>17</v>
      </c>
      <c r="E47" s="17">
        <f>E48+E49+E50+E53</f>
        <v>373548.42661999998</v>
      </c>
      <c r="F47" s="17">
        <f>F48+F49+F50+F53</f>
        <v>187907.97711000001</v>
      </c>
      <c r="G47" s="17">
        <f>G48+G49+G50+G53</f>
        <v>230719.23639999999</v>
      </c>
      <c r="H47" s="17">
        <f>H48+H49+H50+H53</f>
        <v>97152.912950000013</v>
      </c>
      <c r="I47" s="51">
        <f t="shared" si="9"/>
        <v>-90755.064159999994</v>
      </c>
      <c r="J47" s="17">
        <f t="shared" si="10"/>
        <v>42.108718139810911</v>
      </c>
      <c r="K47" s="17">
        <f t="shared" si="12"/>
        <v>51.702388820421064</v>
      </c>
      <c r="L47" s="17">
        <f t="shared" si="2"/>
        <v>26.008117295279327</v>
      </c>
      <c r="M47" s="76">
        <v>9</v>
      </c>
      <c r="N47" s="71" t="s">
        <v>68</v>
      </c>
      <c r="O47" s="12"/>
      <c r="P47" s="12"/>
      <c r="Q47" s="12"/>
    </row>
    <row r="48" spans="1:17" s="8" customFormat="1" ht="132" customHeight="1" x14ac:dyDescent="0.5">
      <c r="A48" s="66"/>
      <c r="B48" s="105"/>
      <c r="C48" s="106"/>
      <c r="D48" s="93" t="s">
        <v>18</v>
      </c>
      <c r="E48" s="20">
        <v>0</v>
      </c>
      <c r="F48" s="20">
        <v>0</v>
      </c>
      <c r="G48" s="20">
        <v>0</v>
      </c>
      <c r="H48" s="20">
        <v>0</v>
      </c>
      <c r="I48" s="30">
        <f t="shared" si="9"/>
        <v>0</v>
      </c>
      <c r="J48" s="22">
        <f t="shared" si="10"/>
        <v>0</v>
      </c>
      <c r="K48" s="22">
        <f t="shared" si="12"/>
        <v>0</v>
      </c>
      <c r="L48" s="22">
        <f t="shared" si="2"/>
        <v>0</v>
      </c>
      <c r="M48" s="76"/>
      <c r="N48" s="72"/>
      <c r="O48" s="12"/>
      <c r="P48" s="12"/>
      <c r="Q48" s="12"/>
    </row>
    <row r="49" spans="1:17" s="8" customFormat="1" ht="193.5" customHeight="1" x14ac:dyDescent="0.5">
      <c r="A49" s="66"/>
      <c r="B49" s="105"/>
      <c r="C49" s="106"/>
      <c r="D49" s="93" t="s">
        <v>19</v>
      </c>
      <c r="E49" s="24">
        <v>0</v>
      </c>
      <c r="F49" s="20">
        <v>0</v>
      </c>
      <c r="G49" s="20">
        <v>0</v>
      </c>
      <c r="H49" s="20">
        <v>0</v>
      </c>
      <c r="I49" s="30">
        <f t="shared" si="9"/>
        <v>0</v>
      </c>
      <c r="J49" s="22">
        <f t="shared" si="10"/>
        <v>0</v>
      </c>
      <c r="K49" s="22">
        <f t="shared" si="12"/>
        <v>0</v>
      </c>
      <c r="L49" s="22">
        <f t="shared" si="2"/>
        <v>0</v>
      </c>
      <c r="M49" s="76"/>
      <c r="N49" s="72"/>
      <c r="O49" s="12"/>
      <c r="P49" s="12"/>
      <c r="Q49" s="12"/>
    </row>
    <row r="50" spans="1:17" s="8" customFormat="1" ht="193.5" customHeight="1" x14ac:dyDescent="0.5">
      <c r="A50" s="66"/>
      <c r="B50" s="105"/>
      <c r="C50" s="106"/>
      <c r="D50" s="93" t="s">
        <v>20</v>
      </c>
      <c r="E50" s="56">
        <v>269773.45944999997</v>
      </c>
      <c r="F50" s="56">
        <v>187907.97711000001</v>
      </c>
      <c r="G50" s="56">
        <v>230719.23639999999</v>
      </c>
      <c r="H50" s="56">
        <v>97152.912950000013</v>
      </c>
      <c r="I50" s="53">
        <f>H50-F50</f>
        <v>-90755.064159999994</v>
      </c>
      <c r="J50" s="22">
        <f t="shared" si="10"/>
        <v>42.108718139810911</v>
      </c>
      <c r="K50" s="22">
        <f t="shared" si="12"/>
        <v>51.702388820421064</v>
      </c>
      <c r="L50" s="22">
        <f t="shared" si="2"/>
        <v>36.012776478483204</v>
      </c>
      <c r="M50" s="76"/>
      <c r="N50" s="72"/>
      <c r="O50" s="12"/>
      <c r="P50" s="12"/>
      <c r="Q50" s="12"/>
    </row>
    <row r="51" spans="1:17" s="8" customFormat="1" ht="261.75" customHeight="1" x14ac:dyDescent="0.5">
      <c r="A51" s="66"/>
      <c r="B51" s="105"/>
      <c r="C51" s="106"/>
      <c r="D51" s="99" t="s">
        <v>21</v>
      </c>
      <c r="E51" s="57">
        <v>0</v>
      </c>
      <c r="F51" s="57">
        <v>0</v>
      </c>
      <c r="G51" s="57">
        <v>0</v>
      </c>
      <c r="H51" s="57">
        <v>0</v>
      </c>
      <c r="I51" s="30">
        <f t="shared" si="9"/>
        <v>0</v>
      </c>
      <c r="J51" s="28">
        <f t="shared" si="10"/>
        <v>0</v>
      </c>
      <c r="K51" s="28">
        <f t="shared" si="12"/>
        <v>0</v>
      </c>
      <c r="L51" s="28">
        <f t="shared" si="2"/>
        <v>0</v>
      </c>
      <c r="M51" s="76"/>
      <c r="N51" s="72"/>
      <c r="O51" s="12"/>
      <c r="P51" s="12"/>
      <c r="Q51" s="12"/>
    </row>
    <row r="52" spans="1:17" s="8" customFormat="1" ht="162.75" customHeight="1" x14ac:dyDescent="0.5">
      <c r="A52" s="66"/>
      <c r="B52" s="105"/>
      <c r="C52" s="106"/>
      <c r="D52" s="99" t="s">
        <v>22</v>
      </c>
      <c r="E52" s="57">
        <v>0</v>
      </c>
      <c r="F52" s="57">
        <v>0</v>
      </c>
      <c r="G52" s="57">
        <v>0</v>
      </c>
      <c r="H52" s="57">
        <v>0</v>
      </c>
      <c r="I52" s="30">
        <f t="shared" si="9"/>
        <v>0</v>
      </c>
      <c r="J52" s="28">
        <f t="shared" si="10"/>
        <v>0</v>
      </c>
      <c r="K52" s="28">
        <f t="shared" si="12"/>
        <v>0</v>
      </c>
      <c r="L52" s="28">
        <f t="shared" si="2"/>
        <v>0</v>
      </c>
      <c r="M52" s="76"/>
      <c r="N52" s="72"/>
      <c r="O52" s="12"/>
      <c r="P52" s="12"/>
      <c r="Q52" s="12"/>
    </row>
    <row r="53" spans="1:17" s="8" customFormat="1" ht="132" customHeight="1" x14ac:dyDescent="0.5">
      <c r="A53" s="66"/>
      <c r="B53" s="105"/>
      <c r="C53" s="106"/>
      <c r="D53" s="101" t="s">
        <v>23</v>
      </c>
      <c r="E53" s="57">
        <v>103774.96717</v>
      </c>
      <c r="F53" s="57">
        <v>0</v>
      </c>
      <c r="G53" s="57">
        <v>0</v>
      </c>
      <c r="H53" s="57">
        <v>0</v>
      </c>
      <c r="I53" s="25">
        <f t="shared" si="9"/>
        <v>0</v>
      </c>
      <c r="J53" s="28">
        <f t="shared" si="10"/>
        <v>0</v>
      </c>
      <c r="K53" s="28">
        <f t="shared" si="12"/>
        <v>0</v>
      </c>
      <c r="L53" s="28">
        <f t="shared" si="2"/>
        <v>0</v>
      </c>
      <c r="M53" s="76"/>
      <c r="N53" s="72"/>
      <c r="O53" s="12"/>
      <c r="P53" s="12"/>
      <c r="Q53" s="12"/>
    </row>
    <row r="54" spans="1:17" s="8" customFormat="1" ht="132" customHeight="1" x14ac:dyDescent="0.5">
      <c r="A54" s="66"/>
      <c r="B54" s="105"/>
      <c r="C54" s="106"/>
      <c r="D54" s="102" t="s">
        <v>24</v>
      </c>
      <c r="E54" s="20">
        <v>0</v>
      </c>
      <c r="F54" s="20">
        <v>0</v>
      </c>
      <c r="G54" s="20">
        <v>0</v>
      </c>
      <c r="H54" s="20">
        <v>0</v>
      </c>
      <c r="I54" s="30">
        <f t="shared" si="9"/>
        <v>0</v>
      </c>
      <c r="J54" s="22">
        <f t="shared" si="10"/>
        <v>0</v>
      </c>
      <c r="K54" s="22">
        <f t="shared" si="12"/>
        <v>0</v>
      </c>
      <c r="L54" s="22">
        <f t="shared" si="2"/>
        <v>0</v>
      </c>
      <c r="M54" s="76"/>
      <c r="N54" s="72"/>
      <c r="O54" s="12"/>
      <c r="P54" s="12"/>
      <c r="Q54" s="12"/>
    </row>
    <row r="55" spans="1:17" s="8" customFormat="1" ht="161.25" customHeight="1" x14ac:dyDescent="0.5">
      <c r="A55" s="66">
        <v>6</v>
      </c>
      <c r="B55" s="105" t="s">
        <v>33</v>
      </c>
      <c r="C55" s="106">
        <v>9</v>
      </c>
      <c r="D55" s="86" t="s">
        <v>17</v>
      </c>
      <c r="E55" s="17">
        <f>E56+E57+E58+E59+E61</f>
        <v>202217.65953</v>
      </c>
      <c r="F55" s="17">
        <f>F56+F57+F58+F59+F61</f>
        <v>102302.78524000001</v>
      </c>
      <c r="G55" s="17">
        <f>G56+G57+G58+G59+G61</f>
        <v>122658.41953</v>
      </c>
      <c r="H55" s="17">
        <f>H56+H57+H58+H59+H61</f>
        <v>119223.02403</v>
      </c>
      <c r="I55" s="18">
        <f>H55-F55</f>
        <v>16920.238789999989</v>
      </c>
      <c r="J55" s="17">
        <f t="shared" si="10"/>
        <v>97.199217539926181</v>
      </c>
      <c r="K55" s="17">
        <f t="shared" si="12"/>
        <v>116.53937255990195</v>
      </c>
      <c r="L55" s="17">
        <f t="shared" si="2"/>
        <v>58.957770704646428</v>
      </c>
      <c r="M55" s="76">
        <v>11</v>
      </c>
      <c r="N55" s="71" t="s">
        <v>34</v>
      </c>
      <c r="O55" s="12"/>
      <c r="P55" s="12"/>
      <c r="Q55" s="12"/>
    </row>
    <row r="56" spans="1:17" s="8" customFormat="1" ht="171" customHeight="1" x14ac:dyDescent="0.5">
      <c r="A56" s="66"/>
      <c r="B56" s="105"/>
      <c r="C56" s="106"/>
      <c r="D56" s="93" t="s">
        <v>18</v>
      </c>
      <c r="E56" s="20">
        <v>366.8</v>
      </c>
      <c r="F56" s="20">
        <v>0</v>
      </c>
      <c r="G56" s="20">
        <v>0</v>
      </c>
      <c r="H56" s="20">
        <v>0</v>
      </c>
      <c r="I56" s="30">
        <f t="shared" si="9"/>
        <v>0</v>
      </c>
      <c r="J56" s="22">
        <f t="shared" si="10"/>
        <v>0</v>
      </c>
      <c r="K56" s="22">
        <f t="shared" si="12"/>
        <v>0</v>
      </c>
      <c r="L56" s="22">
        <f t="shared" si="2"/>
        <v>0</v>
      </c>
      <c r="M56" s="76"/>
      <c r="N56" s="72"/>
      <c r="O56" s="12"/>
      <c r="P56" s="12"/>
      <c r="Q56" s="12"/>
    </row>
    <row r="57" spans="1:17" s="8" customFormat="1" ht="171" customHeight="1" x14ac:dyDescent="0.5">
      <c r="A57" s="66"/>
      <c r="B57" s="105"/>
      <c r="C57" s="106"/>
      <c r="D57" s="93" t="s">
        <v>19</v>
      </c>
      <c r="E57" s="20">
        <v>72888.2</v>
      </c>
      <c r="F57" s="20">
        <v>47169.8</v>
      </c>
      <c r="G57" s="20">
        <v>64300.46</v>
      </c>
      <c r="H57" s="20">
        <v>63811.978790000008</v>
      </c>
      <c r="I57" s="53">
        <f t="shared" si="9"/>
        <v>16642.178790000005</v>
      </c>
      <c r="J57" s="22">
        <f t="shared" si="10"/>
        <v>99.240314594950036</v>
      </c>
      <c r="K57" s="22">
        <f t="shared" si="12"/>
        <v>135.28142750234261</v>
      </c>
      <c r="L57" s="22">
        <f t="shared" si="2"/>
        <v>87.547749553425675</v>
      </c>
      <c r="M57" s="76"/>
      <c r="N57" s="72"/>
      <c r="O57" s="12"/>
      <c r="P57" s="12"/>
      <c r="Q57" s="12"/>
    </row>
    <row r="58" spans="1:17" s="8" customFormat="1" ht="157.5" customHeight="1" x14ac:dyDescent="0.5">
      <c r="A58" s="66"/>
      <c r="B58" s="105"/>
      <c r="C58" s="106"/>
      <c r="D58" s="93" t="s">
        <v>20</v>
      </c>
      <c r="E58" s="20">
        <v>58357.95953</v>
      </c>
      <c r="F58" s="20">
        <v>55132.985240000009</v>
      </c>
      <c r="G58" s="20">
        <v>58357.95953</v>
      </c>
      <c r="H58" s="20">
        <v>55411.045239999999</v>
      </c>
      <c r="I58" s="30">
        <f t="shared" si="9"/>
        <v>278.0599999999904</v>
      </c>
      <c r="J58" s="22">
        <f t="shared" si="10"/>
        <v>94.95027873878098</v>
      </c>
      <c r="K58" s="22">
        <f t="shared" si="12"/>
        <v>100.50434417579524</v>
      </c>
      <c r="L58" s="22">
        <f t="shared" si="2"/>
        <v>94.95027873878098</v>
      </c>
      <c r="M58" s="76"/>
      <c r="N58" s="72"/>
      <c r="O58" s="12"/>
      <c r="P58" s="12"/>
      <c r="Q58" s="12"/>
    </row>
    <row r="59" spans="1:17" s="8" customFormat="1" ht="261.75" customHeight="1" x14ac:dyDescent="0.5">
      <c r="A59" s="66"/>
      <c r="B59" s="105"/>
      <c r="C59" s="106"/>
      <c r="D59" s="99" t="s">
        <v>21</v>
      </c>
      <c r="E59" s="20">
        <v>0</v>
      </c>
      <c r="F59" s="20">
        <v>0</v>
      </c>
      <c r="G59" s="20">
        <v>0</v>
      </c>
      <c r="H59" s="20">
        <v>0</v>
      </c>
      <c r="I59" s="26">
        <v>0</v>
      </c>
      <c r="J59" s="22">
        <f t="shared" si="10"/>
        <v>0</v>
      </c>
      <c r="K59" s="22">
        <f t="shared" si="12"/>
        <v>0</v>
      </c>
      <c r="L59" s="22">
        <f t="shared" si="2"/>
        <v>0</v>
      </c>
      <c r="M59" s="76"/>
      <c r="N59" s="72"/>
      <c r="O59" s="12"/>
      <c r="P59" s="12"/>
      <c r="Q59" s="12"/>
    </row>
    <row r="60" spans="1:17" s="8" customFormat="1" ht="178.5" customHeight="1" x14ac:dyDescent="0.5">
      <c r="A60" s="66"/>
      <c r="B60" s="105"/>
      <c r="C60" s="106"/>
      <c r="D60" s="99" t="s">
        <v>22</v>
      </c>
      <c r="E60" s="20">
        <v>0</v>
      </c>
      <c r="F60" s="20">
        <v>0</v>
      </c>
      <c r="G60" s="20">
        <v>0</v>
      </c>
      <c r="H60" s="20">
        <v>0</v>
      </c>
      <c r="I60" s="26">
        <v>0</v>
      </c>
      <c r="J60" s="22">
        <f t="shared" si="10"/>
        <v>0</v>
      </c>
      <c r="K60" s="22">
        <f t="shared" si="12"/>
        <v>0</v>
      </c>
      <c r="L60" s="22">
        <f t="shared" si="2"/>
        <v>0</v>
      </c>
      <c r="M60" s="76"/>
      <c r="N60" s="72"/>
      <c r="O60" s="12"/>
      <c r="P60" s="12"/>
      <c r="Q60" s="12"/>
    </row>
    <row r="61" spans="1:17" s="8" customFormat="1" ht="162" customHeight="1" x14ac:dyDescent="0.5">
      <c r="A61" s="66"/>
      <c r="B61" s="105"/>
      <c r="C61" s="106"/>
      <c r="D61" s="101" t="s">
        <v>23</v>
      </c>
      <c r="E61" s="20">
        <v>70604.7</v>
      </c>
      <c r="F61" s="20">
        <v>0</v>
      </c>
      <c r="G61" s="20">
        <v>0</v>
      </c>
      <c r="H61" s="20">
        <v>0</v>
      </c>
      <c r="I61" s="26">
        <v>0</v>
      </c>
      <c r="J61" s="22">
        <f t="shared" si="10"/>
        <v>0</v>
      </c>
      <c r="K61" s="22">
        <f t="shared" si="12"/>
        <v>0</v>
      </c>
      <c r="L61" s="22">
        <f t="shared" si="2"/>
        <v>0</v>
      </c>
      <c r="M61" s="76"/>
      <c r="N61" s="72"/>
      <c r="O61" s="12"/>
      <c r="P61" s="12"/>
      <c r="Q61" s="12"/>
    </row>
    <row r="62" spans="1:17" s="8" customFormat="1" ht="131.25" customHeight="1" x14ac:dyDescent="0.5">
      <c r="A62" s="66"/>
      <c r="B62" s="105"/>
      <c r="C62" s="106"/>
      <c r="D62" s="102" t="s">
        <v>24</v>
      </c>
      <c r="E62" s="20">
        <v>0</v>
      </c>
      <c r="F62" s="20">
        <v>0</v>
      </c>
      <c r="G62" s="20">
        <v>0</v>
      </c>
      <c r="H62" s="20">
        <v>0</v>
      </c>
      <c r="I62" s="26">
        <v>0</v>
      </c>
      <c r="J62" s="22">
        <f t="shared" si="10"/>
        <v>0</v>
      </c>
      <c r="K62" s="22">
        <f t="shared" si="12"/>
        <v>0</v>
      </c>
      <c r="L62" s="22">
        <f t="shared" si="2"/>
        <v>0</v>
      </c>
      <c r="M62" s="76"/>
      <c r="N62" s="72"/>
      <c r="O62" s="12"/>
      <c r="P62" s="12"/>
      <c r="Q62" s="12"/>
    </row>
    <row r="63" spans="1:17" s="8" customFormat="1" ht="131.25" customHeight="1" x14ac:dyDescent="0.5">
      <c r="A63" s="66">
        <v>7</v>
      </c>
      <c r="B63" s="105" t="s">
        <v>35</v>
      </c>
      <c r="C63" s="106">
        <v>4</v>
      </c>
      <c r="D63" s="86" t="s">
        <v>17</v>
      </c>
      <c r="E63" s="17">
        <f>E64+E65+E66+E67+E69</f>
        <v>17816.288489999999</v>
      </c>
      <c r="F63" s="17">
        <f>F64+F65+F66+F67+F69</f>
        <v>16893.588489999998</v>
      </c>
      <c r="G63" s="17">
        <f>G64+G65+G66+G67+G69</f>
        <v>16722.885339999997</v>
      </c>
      <c r="H63" s="17">
        <f>H64+H65+H66+H67+H69</f>
        <v>14861.81083</v>
      </c>
      <c r="I63" s="23">
        <f t="shared" ref="I63:I75" si="13">H63-F63</f>
        <v>-2031.7776599999979</v>
      </c>
      <c r="J63" s="17">
        <f t="shared" si="10"/>
        <v>88.871092086313396</v>
      </c>
      <c r="K63" s="17">
        <f t="shared" si="12"/>
        <v>87.973084219479531</v>
      </c>
      <c r="L63" s="17">
        <f t="shared" si="2"/>
        <v>83.416985745048407</v>
      </c>
      <c r="M63" s="111">
        <v>2</v>
      </c>
      <c r="N63" s="112" t="s">
        <v>36</v>
      </c>
      <c r="O63" s="12"/>
      <c r="P63" s="12"/>
      <c r="Q63" s="12"/>
    </row>
    <row r="64" spans="1:17" s="8" customFormat="1" ht="184.5" customHeight="1" x14ac:dyDescent="0.5">
      <c r="A64" s="66"/>
      <c r="B64" s="105"/>
      <c r="C64" s="106"/>
      <c r="D64" s="93" t="s">
        <v>18</v>
      </c>
      <c r="E64" s="19">
        <v>0</v>
      </c>
      <c r="F64" s="19">
        <v>0</v>
      </c>
      <c r="G64" s="19">
        <v>0</v>
      </c>
      <c r="H64" s="19">
        <v>0</v>
      </c>
      <c r="I64" s="26">
        <f t="shared" si="13"/>
        <v>0</v>
      </c>
      <c r="J64" s="22">
        <f t="shared" si="10"/>
        <v>0</v>
      </c>
      <c r="K64" s="22">
        <f t="shared" si="12"/>
        <v>0</v>
      </c>
      <c r="L64" s="22">
        <f t="shared" si="2"/>
        <v>0</v>
      </c>
      <c r="M64" s="111"/>
      <c r="N64" s="113"/>
      <c r="O64" s="12"/>
      <c r="P64" s="12"/>
      <c r="Q64" s="12"/>
    </row>
    <row r="65" spans="1:17" s="8" customFormat="1" ht="180" customHeight="1" x14ac:dyDescent="0.5">
      <c r="A65" s="66"/>
      <c r="B65" s="105"/>
      <c r="C65" s="106"/>
      <c r="D65" s="93" t="s">
        <v>19</v>
      </c>
      <c r="E65" s="45">
        <v>566.9</v>
      </c>
      <c r="F65" s="46">
        <v>214.7</v>
      </c>
      <c r="G65" s="45">
        <v>190.69</v>
      </c>
      <c r="H65" s="46">
        <v>190.69</v>
      </c>
      <c r="I65" s="53">
        <f t="shared" si="13"/>
        <v>-24.009999999999991</v>
      </c>
      <c r="J65" s="22">
        <f t="shared" si="10"/>
        <v>100</v>
      </c>
      <c r="K65" s="22">
        <f t="shared" si="12"/>
        <v>88.816953889147655</v>
      </c>
      <c r="L65" s="22">
        <f t="shared" si="2"/>
        <v>33.637325807020638</v>
      </c>
      <c r="M65" s="111"/>
      <c r="N65" s="113"/>
      <c r="O65" s="12"/>
      <c r="P65" s="12"/>
      <c r="Q65" s="12"/>
    </row>
    <row r="66" spans="1:17" s="8" customFormat="1" ht="171" customHeight="1" x14ac:dyDescent="0.5">
      <c r="A66" s="66"/>
      <c r="B66" s="105"/>
      <c r="C66" s="106"/>
      <c r="D66" s="93" t="s">
        <v>20</v>
      </c>
      <c r="E66" s="46">
        <v>17249.388489999998</v>
      </c>
      <c r="F66" s="46">
        <v>16678.888489999998</v>
      </c>
      <c r="G66" s="45">
        <v>16532.195339999998</v>
      </c>
      <c r="H66" s="46">
        <v>14671.12083</v>
      </c>
      <c r="I66" s="25">
        <f t="shared" si="13"/>
        <v>-2007.7676599999977</v>
      </c>
      <c r="J66" s="22">
        <f t="shared" si="10"/>
        <v>88.742726106695045</v>
      </c>
      <c r="K66" s="22">
        <f t="shared" si="12"/>
        <v>87.96222145616133</v>
      </c>
      <c r="L66" s="22">
        <f t="shared" si="2"/>
        <v>85.052990942289355</v>
      </c>
      <c r="M66" s="111"/>
      <c r="N66" s="113"/>
      <c r="O66" s="12"/>
      <c r="P66" s="12"/>
      <c r="Q66" s="12"/>
    </row>
    <row r="67" spans="1:17" s="8" customFormat="1" ht="270" customHeight="1" x14ac:dyDescent="0.5">
      <c r="A67" s="66"/>
      <c r="B67" s="105"/>
      <c r="C67" s="106"/>
      <c r="D67" s="99" t="s">
        <v>21</v>
      </c>
      <c r="E67" s="46">
        <v>0</v>
      </c>
      <c r="F67" s="46">
        <v>0</v>
      </c>
      <c r="G67" s="46">
        <v>0</v>
      </c>
      <c r="H67" s="46">
        <v>0</v>
      </c>
      <c r="I67" s="26">
        <f t="shared" si="13"/>
        <v>0</v>
      </c>
      <c r="J67" s="22">
        <f t="shared" si="10"/>
        <v>0</v>
      </c>
      <c r="K67" s="22">
        <f t="shared" si="12"/>
        <v>0</v>
      </c>
      <c r="L67" s="22">
        <f t="shared" si="2"/>
        <v>0</v>
      </c>
      <c r="M67" s="111"/>
      <c r="N67" s="113"/>
      <c r="O67" s="12"/>
      <c r="P67" s="12"/>
      <c r="Q67" s="12"/>
    </row>
    <row r="68" spans="1:17" s="8" customFormat="1" ht="198.75" customHeight="1" x14ac:dyDescent="0.5">
      <c r="A68" s="66"/>
      <c r="B68" s="105"/>
      <c r="C68" s="106"/>
      <c r="D68" s="99" t="s">
        <v>22</v>
      </c>
      <c r="E68" s="46">
        <v>0</v>
      </c>
      <c r="F68" s="46">
        <v>0</v>
      </c>
      <c r="G68" s="46">
        <v>0</v>
      </c>
      <c r="H68" s="46">
        <v>0</v>
      </c>
      <c r="I68" s="26">
        <f t="shared" si="13"/>
        <v>0</v>
      </c>
      <c r="J68" s="22">
        <f t="shared" si="10"/>
        <v>0</v>
      </c>
      <c r="K68" s="22">
        <f t="shared" si="12"/>
        <v>0</v>
      </c>
      <c r="L68" s="22">
        <f t="shared" si="2"/>
        <v>0</v>
      </c>
      <c r="M68" s="111"/>
      <c r="N68" s="113"/>
      <c r="O68" s="12"/>
      <c r="P68" s="12"/>
      <c r="Q68" s="12"/>
    </row>
    <row r="69" spans="1:17" s="8" customFormat="1" ht="131.25" customHeight="1" x14ac:dyDescent="0.5">
      <c r="A69" s="66"/>
      <c r="B69" s="105"/>
      <c r="C69" s="106"/>
      <c r="D69" s="101" t="s">
        <v>23</v>
      </c>
      <c r="E69" s="46">
        <v>0</v>
      </c>
      <c r="F69" s="46">
        <v>0</v>
      </c>
      <c r="G69" s="46">
        <v>0</v>
      </c>
      <c r="H69" s="46">
        <v>0</v>
      </c>
      <c r="I69" s="25">
        <v>0</v>
      </c>
      <c r="J69" s="22">
        <f t="shared" si="10"/>
        <v>0</v>
      </c>
      <c r="K69" s="22">
        <f t="shared" si="12"/>
        <v>0</v>
      </c>
      <c r="L69" s="22">
        <f t="shared" si="2"/>
        <v>0</v>
      </c>
      <c r="M69" s="111"/>
      <c r="N69" s="113"/>
      <c r="O69" s="12"/>
      <c r="P69" s="12"/>
      <c r="Q69" s="12"/>
    </row>
    <row r="70" spans="1:17" s="8" customFormat="1" ht="131.25" customHeight="1" x14ac:dyDescent="0.5">
      <c r="A70" s="66"/>
      <c r="B70" s="105"/>
      <c r="C70" s="106"/>
      <c r="D70" s="102" t="s">
        <v>24</v>
      </c>
      <c r="E70" s="19">
        <v>0</v>
      </c>
      <c r="F70" s="19">
        <v>0</v>
      </c>
      <c r="G70" s="19">
        <v>0</v>
      </c>
      <c r="H70" s="19">
        <v>0</v>
      </c>
      <c r="I70" s="25">
        <f t="shared" si="13"/>
        <v>0</v>
      </c>
      <c r="J70" s="22">
        <f t="shared" si="10"/>
        <v>0</v>
      </c>
      <c r="K70" s="22">
        <f t="shared" si="12"/>
        <v>0</v>
      </c>
      <c r="L70" s="22">
        <f t="shared" si="2"/>
        <v>0</v>
      </c>
      <c r="M70" s="111"/>
      <c r="N70" s="113"/>
      <c r="O70" s="12"/>
      <c r="P70" s="12"/>
      <c r="Q70" s="12"/>
    </row>
    <row r="71" spans="1:17" s="8" customFormat="1" ht="212.25" customHeight="1" x14ac:dyDescent="0.5">
      <c r="A71" s="66">
        <v>8</v>
      </c>
      <c r="B71" s="105" t="s">
        <v>37</v>
      </c>
      <c r="C71" s="106">
        <v>13</v>
      </c>
      <c r="D71" s="86" t="s">
        <v>17</v>
      </c>
      <c r="E71" s="17">
        <f>E72+E73+E74+E77+E75</f>
        <v>2969629.3068478</v>
      </c>
      <c r="F71" s="17">
        <f t="shared" ref="F71:H71" si="14">F72+F73+F74+F77+F75</f>
        <v>310638.76003100001</v>
      </c>
      <c r="G71" s="17">
        <f t="shared" si="14"/>
        <v>385302.26958999992</v>
      </c>
      <c r="H71" s="17">
        <f t="shared" si="14"/>
        <v>105766.42503000001</v>
      </c>
      <c r="I71" s="17">
        <f t="shared" si="13"/>
        <v>-204872.335001</v>
      </c>
      <c r="J71" s="17">
        <f t="shared" si="10"/>
        <v>27.450247085890783</v>
      </c>
      <c r="K71" s="17">
        <f t="shared" si="12"/>
        <v>34.048045073140621</v>
      </c>
      <c r="L71" s="17">
        <f t="shared" ref="L71:L134" si="15">IF(H71=0,0,H71/E71*100)</f>
        <v>3.5616036246042064</v>
      </c>
      <c r="M71" s="76">
        <v>6</v>
      </c>
      <c r="N71" s="109" t="s">
        <v>60</v>
      </c>
      <c r="O71" s="12"/>
      <c r="P71" s="12"/>
      <c r="Q71" s="12"/>
    </row>
    <row r="72" spans="1:17" s="8" customFormat="1" ht="174" customHeight="1" x14ac:dyDescent="0.5">
      <c r="A72" s="66"/>
      <c r="B72" s="105"/>
      <c r="C72" s="106"/>
      <c r="D72" s="93" t="s">
        <v>18</v>
      </c>
      <c r="E72" s="47">
        <v>34843.394</v>
      </c>
      <c r="F72" s="47">
        <v>3780.0720000000001</v>
      </c>
      <c r="G72" s="47">
        <v>1948.67085</v>
      </c>
      <c r="H72" s="47">
        <v>1948.6708500000002</v>
      </c>
      <c r="I72" s="58">
        <f t="shared" si="13"/>
        <v>-1831.4011499999999</v>
      </c>
      <c r="J72" s="22">
        <f t="shared" si="10"/>
        <v>100.00000000000003</v>
      </c>
      <c r="K72" s="22">
        <f t="shared" si="12"/>
        <v>51.551156962089614</v>
      </c>
      <c r="L72" s="22">
        <f t="shared" si="15"/>
        <v>5.5926550955397749</v>
      </c>
      <c r="M72" s="76"/>
      <c r="N72" s="110"/>
      <c r="O72" s="12"/>
      <c r="P72" s="12"/>
      <c r="Q72" s="12"/>
    </row>
    <row r="73" spans="1:17" s="8" customFormat="1" ht="177.75" customHeight="1" x14ac:dyDescent="0.5">
      <c r="A73" s="66"/>
      <c r="B73" s="105"/>
      <c r="C73" s="106"/>
      <c r="D73" s="93" t="s">
        <v>19</v>
      </c>
      <c r="E73" s="47">
        <v>2222143.4000000004</v>
      </c>
      <c r="F73" s="47">
        <v>196368.52790000002</v>
      </c>
      <c r="G73" s="47">
        <v>53843.153260000006</v>
      </c>
      <c r="H73" s="48">
        <v>53841.703260000009</v>
      </c>
      <c r="I73" s="19">
        <f t="shared" si="13"/>
        <v>-142526.82464000001</v>
      </c>
      <c r="J73" s="22">
        <f t="shared" si="10"/>
        <v>99.997306992788864</v>
      </c>
      <c r="K73" s="22">
        <f t="shared" si="12"/>
        <v>27.418702903053134</v>
      </c>
      <c r="L73" s="22">
        <f t="shared" si="15"/>
        <v>2.4229625891830384</v>
      </c>
      <c r="M73" s="76"/>
      <c r="N73" s="110"/>
      <c r="O73" s="12"/>
      <c r="P73" s="12"/>
      <c r="Q73" s="12"/>
    </row>
    <row r="74" spans="1:17" s="8" customFormat="1" ht="195" customHeight="1" x14ac:dyDescent="0.5">
      <c r="A74" s="66"/>
      <c r="B74" s="105"/>
      <c r="C74" s="106"/>
      <c r="D74" s="93" t="s">
        <v>20</v>
      </c>
      <c r="E74" s="47">
        <v>328746.95319999993</v>
      </c>
      <c r="F74" s="47">
        <v>110490.16013100001</v>
      </c>
      <c r="G74" s="47">
        <v>329510.44547999994</v>
      </c>
      <c r="H74" s="48">
        <v>49976.050920000001</v>
      </c>
      <c r="I74" s="58">
        <f t="shared" si="13"/>
        <v>-60514.10921100001</v>
      </c>
      <c r="J74" s="22">
        <f t="shared" si="10"/>
        <v>15.166757717558719</v>
      </c>
      <c r="K74" s="22">
        <f t="shared" si="12"/>
        <v>45.231223179283198</v>
      </c>
      <c r="L74" s="22">
        <f t="shared" si="15"/>
        <v>15.20198147345142</v>
      </c>
      <c r="M74" s="76"/>
      <c r="N74" s="110"/>
      <c r="O74" s="12"/>
      <c r="P74" s="12"/>
      <c r="Q74" s="12"/>
    </row>
    <row r="75" spans="1:17" s="8" customFormat="1" ht="248.25" customHeight="1" x14ac:dyDescent="0.5">
      <c r="A75" s="66"/>
      <c r="B75" s="105"/>
      <c r="C75" s="106"/>
      <c r="D75" s="99" t="s">
        <v>21</v>
      </c>
      <c r="E75" s="47">
        <v>0</v>
      </c>
      <c r="F75" s="48">
        <v>0</v>
      </c>
      <c r="G75" s="47">
        <v>0</v>
      </c>
      <c r="H75" s="47">
        <v>0</v>
      </c>
      <c r="I75" s="58">
        <f t="shared" si="13"/>
        <v>0</v>
      </c>
      <c r="J75" s="22">
        <f t="shared" si="10"/>
        <v>0</v>
      </c>
      <c r="K75" s="22">
        <f t="shared" si="12"/>
        <v>0</v>
      </c>
      <c r="L75" s="22">
        <f t="shared" si="15"/>
        <v>0</v>
      </c>
      <c r="M75" s="76"/>
      <c r="N75" s="110"/>
      <c r="O75" s="12"/>
      <c r="P75" s="12"/>
      <c r="Q75" s="12"/>
    </row>
    <row r="76" spans="1:17" s="8" customFormat="1" ht="168.75" customHeight="1" x14ac:dyDescent="0.5">
      <c r="A76" s="66"/>
      <c r="B76" s="105"/>
      <c r="C76" s="106"/>
      <c r="D76" s="99" t="s">
        <v>22</v>
      </c>
      <c r="E76" s="47">
        <v>0</v>
      </c>
      <c r="F76" s="47">
        <v>0</v>
      </c>
      <c r="G76" s="47">
        <v>0</v>
      </c>
      <c r="H76" s="47">
        <v>0</v>
      </c>
      <c r="I76" s="114">
        <v>0</v>
      </c>
      <c r="J76" s="22">
        <f t="shared" si="10"/>
        <v>0</v>
      </c>
      <c r="K76" s="22">
        <f t="shared" si="12"/>
        <v>0</v>
      </c>
      <c r="L76" s="22">
        <f t="shared" si="15"/>
        <v>0</v>
      </c>
      <c r="M76" s="76"/>
      <c r="N76" s="110"/>
      <c r="O76" s="12"/>
      <c r="P76" s="12"/>
      <c r="Q76" s="12"/>
    </row>
    <row r="77" spans="1:17" s="8" customFormat="1" ht="155.25" customHeight="1" x14ac:dyDescent="0.5">
      <c r="A77" s="66"/>
      <c r="B77" s="105"/>
      <c r="C77" s="106"/>
      <c r="D77" s="101" t="s">
        <v>23</v>
      </c>
      <c r="E77" s="47">
        <v>383895.55964779999</v>
      </c>
      <c r="F77" s="47">
        <v>0</v>
      </c>
      <c r="G77" s="47">
        <v>0</v>
      </c>
      <c r="H77" s="47">
        <v>0</v>
      </c>
      <c r="I77" s="114">
        <v>0</v>
      </c>
      <c r="J77" s="22">
        <v>0</v>
      </c>
      <c r="K77" s="22">
        <f t="shared" si="12"/>
        <v>0</v>
      </c>
      <c r="L77" s="22">
        <f t="shared" si="15"/>
        <v>0</v>
      </c>
      <c r="M77" s="76"/>
      <c r="N77" s="110"/>
      <c r="O77" s="12"/>
      <c r="P77" s="12"/>
      <c r="Q77" s="12"/>
    </row>
    <row r="78" spans="1:17" s="8" customFormat="1" ht="133.5" customHeight="1" x14ac:dyDescent="0.5">
      <c r="A78" s="66"/>
      <c r="B78" s="105"/>
      <c r="C78" s="106"/>
      <c r="D78" s="102" t="s">
        <v>24</v>
      </c>
      <c r="E78" s="47">
        <v>0</v>
      </c>
      <c r="F78" s="47">
        <v>0</v>
      </c>
      <c r="G78" s="47">
        <v>0</v>
      </c>
      <c r="H78" s="47">
        <v>0</v>
      </c>
      <c r="I78" s="114">
        <v>0</v>
      </c>
      <c r="J78" s="22">
        <v>0</v>
      </c>
      <c r="K78" s="22">
        <v>0</v>
      </c>
      <c r="L78" s="22">
        <f t="shared" si="15"/>
        <v>0</v>
      </c>
      <c r="M78" s="76"/>
      <c r="N78" s="110"/>
      <c r="O78" s="12"/>
      <c r="P78" s="12"/>
      <c r="Q78" s="12"/>
    </row>
    <row r="79" spans="1:17" s="8" customFormat="1" ht="163.5" customHeight="1" x14ac:dyDescent="0.5">
      <c r="A79" s="66">
        <v>9</v>
      </c>
      <c r="B79" s="105" t="s">
        <v>38</v>
      </c>
      <c r="C79" s="106">
        <v>15</v>
      </c>
      <c r="D79" s="86" t="s">
        <v>17</v>
      </c>
      <c r="E79" s="17">
        <f>E80+E81+E82+E83+E85</f>
        <v>433152.57389</v>
      </c>
      <c r="F79" s="17">
        <f t="shared" ref="F79:H79" si="16">F80+F81+F82+F83+F85</f>
        <v>216185.85620000004</v>
      </c>
      <c r="G79" s="17">
        <f t="shared" si="16"/>
        <v>299073.40888</v>
      </c>
      <c r="H79" s="17">
        <f t="shared" si="16"/>
        <v>157387.85165000003</v>
      </c>
      <c r="I79" s="51">
        <f>H79-F79</f>
        <v>-58798.004550000012</v>
      </c>
      <c r="J79" s="17">
        <f t="shared" ref="J79" si="17">IF(H79=0, ,H79/G79*100)</f>
        <v>52.625157227919992</v>
      </c>
      <c r="K79" s="17">
        <f t="shared" ref="K79:K118" si="18">IF(H79=0,0,H79/F79*100)</f>
        <v>72.802103901004415</v>
      </c>
      <c r="L79" s="17">
        <f t="shared" si="15"/>
        <v>36.335430316516835</v>
      </c>
      <c r="M79" s="67">
        <v>14</v>
      </c>
      <c r="N79" s="109" t="s">
        <v>39</v>
      </c>
      <c r="O79" s="12"/>
      <c r="P79" s="12"/>
      <c r="Q79" s="12"/>
    </row>
    <row r="80" spans="1:17" s="8" customFormat="1" ht="155.25" customHeight="1" x14ac:dyDescent="0.5">
      <c r="A80" s="66"/>
      <c r="B80" s="105"/>
      <c r="C80" s="106"/>
      <c r="D80" s="93" t="s">
        <v>18</v>
      </c>
      <c r="E80" s="19">
        <v>2709.8</v>
      </c>
      <c r="F80" s="24">
        <v>0</v>
      </c>
      <c r="G80" s="24">
        <v>0</v>
      </c>
      <c r="H80" s="24">
        <v>0</v>
      </c>
      <c r="I80" s="25">
        <f>H80-F80</f>
        <v>0</v>
      </c>
      <c r="J80" s="22">
        <f>IF(H80=0, ,H80/G80*100)</f>
        <v>0</v>
      </c>
      <c r="K80" s="22">
        <f t="shared" si="18"/>
        <v>0</v>
      </c>
      <c r="L80" s="22">
        <f t="shared" si="15"/>
        <v>0</v>
      </c>
      <c r="M80" s="67"/>
      <c r="N80" s="110"/>
      <c r="O80" s="13"/>
      <c r="P80" s="12"/>
      <c r="Q80" s="12"/>
    </row>
    <row r="81" spans="1:17" s="8" customFormat="1" ht="173.25" customHeight="1" x14ac:dyDescent="0.5">
      <c r="A81" s="66"/>
      <c r="B81" s="105"/>
      <c r="C81" s="106"/>
      <c r="D81" s="93" t="s">
        <v>19</v>
      </c>
      <c r="E81" s="114">
        <v>27024.005129999998</v>
      </c>
      <c r="F81" s="114">
        <v>14345.04</v>
      </c>
      <c r="G81" s="114">
        <v>10517.293799999999</v>
      </c>
      <c r="H81" s="114">
        <v>1517.2937999999999</v>
      </c>
      <c r="I81" s="52">
        <f t="shared" ref="I81:I84" si="19">H81-F81</f>
        <v>-12827.746200000001</v>
      </c>
      <c r="J81" s="22">
        <f t="shared" ref="J81:J83" si="20">IF(H81=0, ,H81/G81*100)</f>
        <v>14.426656028188544</v>
      </c>
      <c r="K81" s="22">
        <f t="shared" si="18"/>
        <v>10.577131886700908</v>
      </c>
      <c r="L81" s="22">
        <f t="shared" si="15"/>
        <v>5.614614831151048</v>
      </c>
      <c r="M81" s="67"/>
      <c r="N81" s="110"/>
      <c r="O81" s="12"/>
      <c r="P81" s="12"/>
      <c r="Q81" s="12"/>
    </row>
    <row r="82" spans="1:17" s="8" customFormat="1" ht="173.25" customHeight="1" x14ac:dyDescent="0.5">
      <c r="A82" s="66"/>
      <c r="B82" s="105"/>
      <c r="C82" s="106"/>
      <c r="D82" s="93" t="s">
        <v>20</v>
      </c>
      <c r="E82" s="114">
        <v>279968.19491000002</v>
      </c>
      <c r="F82" s="114">
        <v>201840.81620000003</v>
      </c>
      <c r="G82" s="114">
        <v>288556.11508000002</v>
      </c>
      <c r="H82" s="114">
        <v>155870.55785000001</v>
      </c>
      <c r="I82" s="52">
        <f t="shared" si="19"/>
        <v>-45970.258350000018</v>
      </c>
      <c r="J82" s="22">
        <f t="shared" si="20"/>
        <v>54.017416268161931</v>
      </c>
      <c r="K82" s="22">
        <f t="shared" si="18"/>
        <v>77.224498386664763</v>
      </c>
      <c r="L82" s="22">
        <f t="shared" si="15"/>
        <v>55.674380405998235</v>
      </c>
      <c r="M82" s="67"/>
      <c r="N82" s="110"/>
      <c r="O82" s="12"/>
      <c r="P82" s="12"/>
      <c r="Q82" s="12"/>
    </row>
    <row r="83" spans="1:17" s="8" customFormat="1" ht="207.75" customHeight="1" x14ac:dyDescent="0.5">
      <c r="A83" s="66"/>
      <c r="B83" s="105"/>
      <c r="C83" s="106"/>
      <c r="D83" s="99" t="s">
        <v>21</v>
      </c>
      <c r="E83" s="35">
        <v>0</v>
      </c>
      <c r="F83" s="35">
        <v>0</v>
      </c>
      <c r="G83" s="35">
        <v>0</v>
      </c>
      <c r="H83" s="35">
        <v>0</v>
      </c>
      <c r="I83" s="25">
        <f t="shared" si="19"/>
        <v>0</v>
      </c>
      <c r="J83" s="22">
        <f t="shared" si="20"/>
        <v>0</v>
      </c>
      <c r="K83" s="22">
        <f t="shared" si="18"/>
        <v>0</v>
      </c>
      <c r="L83" s="22">
        <f t="shared" si="15"/>
        <v>0</v>
      </c>
      <c r="M83" s="67"/>
      <c r="N83" s="110"/>
      <c r="O83" s="12"/>
      <c r="P83" s="12"/>
      <c r="Q83" s="12"/>
    </row>
    <row r="84" spans="1:17" s="8" customFormat="1" ht="188.25" customHeight="1" x14ac:dyDescent="0.5">
      <c r="A84" s="66"/>
      <c r="B84" s="105"/>
      <c r="C84" s="106"/>
      <c r="D84" s="99" t="s">
        <v>22</v>
      </c>
      <c r="E84" s="115">
        <v>26328.963729999999</v>
      </c>
      <c r="F84" s="115">
        <v>18386.590350000002</v>
      </c>
      <c r="G84" s="115">
        <v>1890.2337299999999</v>
      </c>
      <c r="H84" s="115">
        <v>2231.8453500000001</v>
      </c>
      <c r="I84" s="25">
        <f t="shared" si="19"/>
        <v>-16154.745000000003</v>
      </c>
      <c r="J84" s="22">
        <f>IF(H84=0, ,H84/G84*100)</f>
        <v>118.07245392875305</v>
      </c>
      <c r="K84" s="22">
        <f t="shared" si="18"/>
        <v>12.138440610877046</v>
      </c>
      <c r="L84" s="22">
        <f t="shared" si="15"/>
        <v>8.4767686753161868</v>
      </c>
      <c r="M84" s="67"/>
      <c r="N84" s="110"/>
      <c r="O84" s="12"/>
      <c r="P84" s="12"/>
      <c r="Q84" s="12"/>
    </row>
    <row r="85" spans="1:17" s="8" customFormat="1" ht="186.75" customHeight="1" x14ac:dyDescent="0.5">
      <c r="A85" s="66"/>
      <c r="B85" s="105"/>
      <c r="C85" s="106"/>
      <c r="D85" s="101" t="s">
        <v>23</v>
      </c>
      <c r="E85" s="115">
        <v>123450.57385</v>
      </c>
      <c r="F85" s="19">
        <v>0</v>
      </c>
      <c r="G85" s="19">
        <v>0</v>
      </c>
      <c r="H85" s="19">
        <v>0</v>
      </c>
      <c r="I85" s="26">
        <v>0</v>
      </c>
      <c r="J85" s="22">
        <v>0</v>
      </c>
      <c r="K85" s="22">
        <f t="shared" si="18"/>
        <v>0</v>
      </c>
      <c r="L85" s="22">
        <f t="shared" si="15"/>
        <v>0</v>
      </c>
      <c r="M85" s="67"/>
      <c r="N85" s="110"/>
      <c r="O85" s="12"/>
      <c r="P85" s="12"/>
      <c r="Q85" s="12"/>
    </row>
    <row r="86" spans="1:17" s="8" customFormat="1" ht="133.5" customHeight="1" x14ac:dyDescent="0.5">
      <c r="A86" s="66"/>
      <c r="B86" s="105"/>
      <c r="C86" s="106"/>
      <c r="D86" s="102" t="s">
        <v>24</v>
      </c>
      <c r="E86" s="19">
        <v>0</v>
      </c>
      <c r="F86" s="19">
        <v>0</v>
      </c>
      <c r="G86" s="19">
        <v>0</v>
      </c>
      <c r="H86" s="19">
        <v>0</v>
      </c>
      <c r="I86" s="26">
        <v>0</v>
      </c>
      <c r="J86" s="22">
        <f t="shared" ref="J86:J139" si="21">IF(H86=0, ,H86/G86*100)</f>
        <v>0</v>
      </c>
      <c r="K86" s="22">
        <f t="shared" si="18"/>
        <v>0</v>
      </c>
      <c r="L86" s="22">
        <f t="shared" si="15"/>
        <v>0</v>
      </c>
      <c r="M86" s="67"/>
      <c r="N86" s="110"/>
      <c r="O86" s="12"/>
      <c r="P86" s="12"/>
      <c r="Q86" s="12"/>
    </row>
    <row r="87" spans="1:17" s="8" customFormat="1" ht="186" customHeight="1" x14ac:dyDescent="0.5">
      <c r="A87" s="66">
        <v>10</v>
      </c>
      <c r="B87" s="116" t="s">
        <v>40</v>
      </c>
      <c r="C87" s="117">
        <v>4</v>
      </c>
      <c r="D87" s="86" t="s">
        <v>17</v>
      </c>
      <c r="E87" s="17">
        <f>E88+E89+E90+E93+E91</f>
        <v>1952.5300200000001</v>
      </c>
      <c r="F87" s="17">
        <f>F88+F89+F90+F93+F91</f>
        <v>1335.9553100000001</v>
      </c>
      <c r="G87" s="17">
        <f>G88+G89+G90+G93+G91</f>
        <v>1283.5022000000001</v>
      </c>
      <c r="H87" s="17">
        <f>H88+H89+H90+H93+H91</f>
        <v>1252.2459100000001</v>
      </c>
      <c r="I87" s="23">
        <f t="shared" ref="I87:I130" si="22">H87-F87</f>
        <v>-83.70939999999996</v>
      </c>
      <c r="J87" s="17">
        <f t="shared" si="21"/>
        <v>97.564765373989999</v>
      </c>
      <c r="K87" s="17">
        <f t="shared" si="18"/>
        <v>93.734116749758641</v>
      </c>
      <c r="L87" s="17">
        <f t="shared" si="15"/>
        <v>64.13452787783514</v>
      </c>
      <c r="M87" s="67">
        <v>5</v>
      </c>
      <c r="N87" s="109" t="s">
        <v>41</v>
      </c>
      <c r="O87" s="12"/>
      <c r="P87" s="12"/>
      <c r="Q87" s="12"/>
    </row>
    <row r="88" spans="1:17" s="8" customFormat="1" ht="194.25" customHeight="1" x14ac:dyDescent="0.5">
      <c r="A88" s="66"/>
      <c r="B88" s="116"/>
      <c r="C88" s="117"/>
      <c r="D88" s="93" t="s">
        <v>18</v>
      </c>
      <c r="E88" s="114">
        <v>6.5</v>
      </c>
      <c r="F88" s="118">
        <v>6.5</v>
      </c>
      <c r="G88" s="24">
        <v>6.4960000000000004</v>
      </c>
      <c r="H88" s="24">
        <v>6.4960000000000004</v>
      </c>
      <c r="I88" s="59">
        <f t="shared" si="22"/>
        <v>-3.9999999999995595E-3</v>
      </c>
      <c r="J88" s="22">
        <f t="shared" si="21"/>
        <v>100</v>
      </c>
      <c r="K88" s="22">
        <f t="shared" si="18"/>
        <v>99.938461538461539</v>
      </c>
      <c r="L88" s="22">
        <f t="shared" si="15"/>
        <v>99.938461538461539</v>
      </c>
      <c r="M88" s="67"/>
      <c r="N88" s="110"/>
      <c r="O88" s="12"/>
      <c r="P88" s="12"/>
      <c r="Q88" s="12"/>
    </row>
    <row r="89" spans="1:17" s="8" customFormat="1" ht="194.25" customHeight="1" x14ac:dyDescent="0.5">
      <c r="A89" s="66"/>
      <c r="B89" s="116"/>
      <c r="C89" s="117"/>
      <c r="D89" s="93" t="s">
        <v>19</v>
      </c>
      <c r="E89" s="114">
        <v>1886.1000200000001</v>
      </c>
      <c r="F89" s="114">
        <v>1329.4553100000001</v>
      </c>
      <c r="G89" s="114">
        <v>1277.0062</v>
      </c>
      <c r="H89" s="114">
        <v>1245.74991</v>
      </c>
      <c r="I89" s="25">
        <f t="shared" si="22"/>
        <v>-83.705400000000054</v>
      </c>
      <c r="J89" s="22">
        <f t="shared" si="21"/>
        <v>97.552377584384473</v>
      </c>
      <c r="K89" s="22">
        <f t="shared" si="18"/>
        <v>93.703782340754273</v>
      </c>
      <c r="L89" s="22">
        <f t="shared" si="15"/>
        <v>66.048984507194902</v>
      </c>
      <c r="M89" s="67"/>
      <c r="N89" s="110"/>
      <c r="O89" s="12"/>
      <c r="P89" s="12"/>
      <c r="Q89" s="12"/>
    </row>
    <row r="90" spans="1:17" s="8" customFormat="1" ht="159" customHeight="1" x14ac:dyDescent="0.5">
      <c r="A90" s="66"/>
      <c r="B90" s="116"/>
      <c r="C90" s="117"/>
      <c r="D90" s="93" t="s">
        <v>20</v>
      </c>
      <c r="E90" s="118">
        <v>0</v>
      </c>
      <c r="F90" s="114">
        <v>0</v>
      </c>
      <c r="G90" s="114">
        <v>0</v>
      </c>
      <c r="H90" s="114">
        <v>0</v>
      </c>
      <c r="I90" s="25">
        <f t="shared" si="22"/>
        <v>0</v>
      </c>
      <c r="J90" s="22">
        <f t="shared" si="21"/>
        <v>0</v>
      </c>
      <c r="K90" s="22">
        <f t="shared" si="18"/>
        <v>0</v>
      </c>
      <c r="L90" s="22">
        <f t="shared" si="15"/>
        <v>0</v>
      </c>
      <c r="M90" s="67"/>
      <c r="N90" s="110"/>
      <c r="O90" s="12"/>
      <c r="P90" s="12"/>
      <c r="Q90" s="12"/>
    </row>
    <row r="91" spans="1:17" s="8" customFormat="1" ht="228.75" customHeight="1" x14ac:dyDescent="0.5">
      <c r="A91" s="66"/>
      <c r="B91" s="116"/>
      <c r="C91" s="117"/>
      <c r="D91" s="99" t="s">
        <v>21</v>
      </c>
      <c r="E91" s="114">
        <v>0</v>
      </c>
      <c r="F91" s="114">
        <v>0</v>
      </c>
      <c r="G91" s="114">
        <v>0</v>
      </c>
      <c r="H91" s="114">
        <v>0</v>
      </c>
      <c r="I91" s="25">
        <f t="shared" si="22"/>
        <v>0</v>
      </c>
      <c r="J91" s="22">
        <f t="shared" si="21"/>
        <v>0</v>
      </c>
      <c r="K91" s="22">
        <f t="shared" si="18"/>
        <v>0</v>
      </c>
      <c r="L91" s="22">
        <f t="shared" si="15"/>
        <v>0</v>
      </c>
      <c r="M91" s="67"/>
      <c r="N91" s="110"/>
      <c r="O91" s="12"/>
      <c r="P91" s="12"/>
      <c r="Q91" s="12"/>
    </row>
    <row r="92" spans="1:17" s="8" customFormat="1" ht="232.5" customHeight="1" x14ac:dyDescent="0.5">
      <c r="A92" s="66"/>
      <c r="B92" s="116"/>
      <c r="C92" s="117"/>
      <c r="D92" s="99" t="s">
        <v>22</v>
      </c>
      <c r="E92" s="114">
        <v>148</v>
      </c>
      <c r="F92" s="114">
        <v>0</v>
      </c>
      <c r="G92" s="114">
        <v>148</v>
      </c>
      <c r="H92" s="114">
        <v>29.946249999999999</v>
      </c>
      <c r="I92" s="25">
        <f t="shared" si="22"/>
        <v>29.946249999999999</v>
      </c>
      <c r="J92" s="22">
        <f t="shared" si="21"/>
        <v>20.233952702702702</v>
      </c>
      <c r="K92" s="22">
        <v>0</v>
      </c>
      <c r="L92" s="22">
        <f t="shared" si="15"/>
        <v>20.233952702702702</v>
      </c>
      <c r="M92" s="67"/>
      <c r="N92" s="110"/>
      <c r="O92" s="12"/>
      <c r="P92" s="12"/>
      <c r="Q92" s="12"/>
    </row>
    <row r="93" spans="1:17" s="8" customFormat="1" ht="128.25" customHeight="1" x14ac:dyDescent="0.5">
      <c r="A93" s="66"/>
      <c r="B93" s="116"/>
      <c r="C93" s="117"/>
      <c r="D93" s="101" t="s">
        <v>23</v>
      </c>
      <c r="E93" s="114">
        <v>59.93</v>
      </c>
      <c r="F93" s="24">
        <v>0</v>
      </c>
      <c r="G93" s="24">
        <v>0</v>
      </c>
      <c r="H93" s="24">
        <v>0</v>
      </c>
      <c r="I93" s="25">
        <f t="shared" si="22"/>
        <v>0</v>
      </c>
      <c r="J93" s="22">
        <f t="shared" si="21"/>
        <v>0</v>
      </c>
      <c r="K93" s="22">
        <f t="shared" si="18"/>
        <v>0</v>
      </c>
      <c r="L93" s="22">
        <f t="shared" si="15"/>
        <v>0</v>
      </c>
      <c r="M93" s="67"/>
      <c r="N93" s="110"/>
      <c r="O93" s="12"/>
      <c r="P93" s="12"/>
      <c r="Q93" s="12"/>
    </row>
    <row r="94" spans="1:17" s="8" customFormat="1" ht="128.25" customHeight="1" x14ac:dyDescent="0.5">
      <c r="A94" s="66"/>
      <c r="B94" s="116"/>
      <c r="C94" s="117"/>
      <c r="D94" s="102" t="s">
        <v>24</v>
      </c>
      <c r="E94" s="24">
        <v>0</v>
      </c>
      <c r="F94" s="24">
        <v>0</v>
      </c>
      <c r="G94" s="24">
        <v>0</v>
      </c>
      <c r="H94" s="24">
        <v>0</v>
      </c>
      <c r="I94" s="26">
        <f t="shared" si="22"/>
        <v>0</v>
      </c>
      <c r="J94" s="22">
        <f t="shared" si="21"/>
        <v>0</v>
      </c>
      <c r="K94" s="22">
        <f t="shared" si="18"/>
        <v>0</v>
      </c>
      <c r="L94" s="22">
        <f t="shared" si="15"/>
        <v>0</v>
      </c>
      <c r="M94" s="67"/>
      <c r="N94" s="110"/>
      <c r="O94" s="12"/>
      <c r="P94" s="12"/>
      <c r="Q94" s="12"/>
    </row>
    <row r="95" spans="1:17" s="8" customFormat="1" ht="177.75" customHeight="1" x14ac:dyDescent="0.5">
      <c r="A95" s="66">
        <v>11</v>
      </c>
      <c r="B95" s="116" t="s">
        <v>42</v>
      </c>
      <c r="C95" s="117">
        <v>6</v>
      </c>
      <c r="D95" s="86" t="s">
        <v>17</v>
      </c>
      <c r="E95" s="17">
        <f>E96+E97+E98+E101+E99</f>
        <v>63865.049999999996</v>
      </c>
      <c r="F95" s="17">
        <f t="shared" ref="F95:G95" si="23">F96+F97+F98+F101+F99</f>
        <v>37525.910000000003</v>
      </c>
      <c r="G95" s="17">
        <f t="shared" si="23"/>
        <v>50816.765999999996</v>
      </c>
      <c r="H95" s="17">
        <f>H96+H97+H98+H101+H99</f>
        <v>35926.577840000005</v>
      </c>
      <c r="I95" s="23">
        <f t="shared" si="22"/>
        <v>-1599.3321599999981</v>
      </c>
      <c r="J95" s="17">
        <f t="shared" si="21"/>
        <v>70.698276706549976</v>
      </c>
      <c r="K95" s="17">
        <f t="shared" si="18"/>
        <v>95.738058957131216</v>
      </c>
      <c r="L95" s="17">
        <f t="shared" si="15"/>
        <v>56.253894485324928</v>
      </c>
      <c r="M95" s="67">
        <v>6</v>
      </c>
      <c r="N95" s="70" t="s">
        <v>70</v>
      </c>
      <c r="O95" s="12"/>
      <c r="P95" s="12"/>
      <c r="Q95" s="12"/>
    </row>
    <row r="96" spans="1:17" s="8" customFormat="1" ht="163.5" customHeight="1" x14ac:dyDescent="0.5">
      <c r="A96" s="66"/>
      <c r="B96" s="116"/>
      <c r="C96" s="117"/>
      <c r="D96" s="93" t="s">
        <v>18</v>
      </c>
      <c r="E96" s="19">
        <v>0</v>
      </c>
      <c r="F96" s="19">
        <v>0</v>
      </c>
      <c r="G96" s="19">
        <v>0</v>
      </c>
      <c r="H96" s="19">
        <v>0</v>
      </c>
      <c r="I96" s="26">
        <f t="shared" si="22"/>
        <v>0</v>
      </c>
      <c r="J96" s="22">
        <f t="shared" si="21"/>
        <v>0</v>
      </c>
      <c r="K96" s="22">
        <f t="shared" si="18"/>
        <v>0</v>
      </c>
      <c r="L96" s="22">
        <f t="shared" si="15"/>
        <v>0</v>
      </c>
      <c r="M96" s="67"/>
      <c r="N96" s="70"/>
      <c r="O96" s="12"/>
      <c r="P96" s="12"/>
      <c r="Q96" s="12"/>
    </row>
    <row r="97" spans="1:17" s="8" customFormat="1" ht="154.5" customHeight="1" x14ac:dyDescent="0.5">
      <c r="A97" s="66"/>
      <c r="B97" s="116"/>
      <c r="C97" s="117"/>
      <c r="D97" s="93" t="s">
        <v>19</v>
      </c>
      <c r="E97" s="118">
        <v>0</v>
      </c>
      <c r="F97" s="115">
        <v>0</v>
      </c>
      <c r="G97" s="118">
        <v>0</v>
      </c>
      <c r="H97" s="19">
        <v>0</v>
      </c>
      <c r="I97" s="25">
        <f t="shared" si="22"/>
        <v>0</v>
      </c>
      <c r="J97" s="22">
        <f t="shared" si="21"/>
        <v>0</v>
      </c>
      <c r="K97" s="22">
        <f t="shared" si="18"/>
        <v>0</v>
      </c>
      <c r="L97" s="22">
        <f t="shared" si="15"/>
        <v>0</v>
      </c>
      <c r="M97" s="67"/>
      <c r="N97" s="70"/>
      <c r="O97" s="12"/>
      <c r="P97" s="12"/>
      <c r="Q97" s="12"/>
    </row>
    <row r="98" spans="1:17" s="8" customFormat="1" ht="172.5" customHeight="1" x14ac:dyDescent="0.5">
      <c r="A98" s="66"/>
      <c r="B98" s="116"/>
      <c r="C98" s="117"/>
      <c r="D98" s="93" t="s">
        <v>20</v>
      </c>
      <c r="E98" s="114">
        <v>50245.049999999996</v>
      </c>
      <c r="F98" s="115">
        <v>37525.910000000003</v>
      </c>
      <c r="G98" s="115">
        <v>50816.765999999996</v>
      </c>
      <c r="H98" s="115">
        <v>35926.577840000005</v>
      </c>
      <c r="I98" s="25">
        <f t="shared" si="22"/>
        <v>-1599.3321599999981</v>
      </c>
      <c r="J98" s="22">
        <f t="shared" si="21"/>
        <v>70.698276706549976</v>
      </c>
      <c r="K98" s="22">
        <f t="shared" si="18"/>
        <v>95.738058957131216</v>
      </c>
      <c r="L98" s="22">
        <f t="shared" si="15"/>
        <v>71.502720845137986</v>
      </c>
      <c r="M98" s="67"/>
      <c r="N98" s="70"/>
      <c r="O98" s="12"/>
      <c r="P98" s="12"/>
      <c r="Q98" s="12"/>
    </row>
    <row r="99" spans="1:17" s="8" customFormat="1" ht="249.75" customHeight="1" x14ac:dyDescent="0.5">
      <c r="A99" s="66"/>
      <c r="B99" s="116"/>
      <c r="C99" s="117"/>
      <c r="D99" s="99" t="s">
        <v>21</v>
      </c>
      <c r="E99" s="115">
        <v>0</v>
      </c>
      <c r="F99" s="19">
        <v>0</v>
      </c>
      <c r="G99" s="19">
        <v>0</v>
      </c>
      <c r="H99" s="19">
        <v>0</v>
      </c>
      <c r="I99" s="30">
        <v>0</v>
      </c>
      <c r="J99" s="22">
        <f t="shared" si="21"/>
        <v>0</v>
      </c>
      <c r="K99" s="22">
        <f t="shared" si="18"/>
        <v>0</v>
      </c>
      <c r="L99" s="22">
        <f t="shared" si="15"/>
        <v>0</v>
      </c>
      <c r="M99" s="67"/>
      <c r="N99" s="70"/>
      <c r="O99" s="12"/>
      <c r="P99" s="12"/>
      <c r="Q99" s="12"/>
    </row>
    <row r="100" spans="1:17" s="8" customFormat="1" ht="173.25" customHeight="1" x14ac:dyDescent="0.5">
      <c r="A100" s="66"/>
      <c r="B100" s="116"/>
      <c r="C100" s="117"/>
      <c r="D100" s="99" t="s">
        <v>22</v>
      </c>
      <c r="E100" s="115">
        <v>0</v>
      </c>
      <c r="F100" s="19">
        <v>0</v>
      </c>
      <c r="G100" s="19">
        <v>0</v>
      </c>
      <c r="H100" s="19">
        <v>0</v>
      </c>
      <c r="I100" s="30">
        <f t="shared" si="22"/>
        <v>0</v>
      </c>
      <c r="J100" s="22">
        <f t="shared" si="21"/>
        <v>0</v>
      </c>
      <c r="K100" s="22">
        <f t="shared" si="18"/>
        <v>0</v>
      </c>
      <c r="L100" s="22">
        <f t="shared" si="15"/>
        <v>0</v>
      </c>
      <c r="M100" s="67"/>
      <c r="N100" s="70"/>
      <c r="O100" s="12"/>
      <c r="P100" s="12"/>
      <c r="Q100" s="12"/>
    </row>
    <row r="101" spans="1:17" s="8" customFormat="1" ht="143.25" customHeight="1" x14ac:dyDescent="0.5">
      <c r="A101" s="66"/>
      <c r="B101" s="116"/>
      <c r="C101" s="117"/>
      <c r="D101" s="101" t="s">
        <v>23</v>
      </c>
      <c r="E101" s="24">
        <v>13620</v>
      </c>
      <c r="F101" s="19">
        <v>0</v>
      </c>
      <c r="G101" s="19">
        <v>0</v>
      </c>
      <c r="H101" s="19">
        <v>0</v>
      </c>
      <c r="I101" s="25">
        <f t="shared" si="22"/>
        <v>0</v>
      </c>
      <c r="J101" s="22">
        <f t="shared" si="21"/>
        <v>0</v>
      </c>
      <c r="K101" s="22">
        <f t="shared" si="18"/>
        <v>0</v>
      </c>
      <c r="L101" s="22">
        <f t="shared" si="15"/>
        <v>0</v>
      </c>
      <c r="M101" s="67"/>
      <c r="N101" s="70"/>
      <c r="O101" s="12"/>
      <c r="P101" s="12"/>
      <c r="Q101" s="12"/>
    </row>
    <row r="102" spans="1:17" s="8" customFormat="1" ht="177" customHeight="1" x14ac:dyDescent="0.5">
      <c r="A102" s="66"/>
      <c r="B102" s="116"/>
      <c r="C102" s="117"/>
      <c r="D102" s="102" t="s">
        <v>24</v>
      </c>
      <c r="E102" s="19">
        <v>14300</v>
      </c>
      <c r="F102" s="19">
        <v>0</v>
      </c>
      <c r="G102" s="19">
        <v>0</v>
      </c>
      <c r="H102" s="19">
        <v>0</v>
      </c>
      <c r="I102" s="30">
        <v>0</v>
      </c>
      <c r="J102" s="22">
        <f t="shared" si="21"/>
        <v>0</v>
      </c>
      <c r="K102" s="22">
        <f t="shared" si="18"/>
        <v>0</v>
      </c>
      <c r="L102" s="22">
        <f t="shared" si="15"/>
        <v>0</v>
      </c>
      <c r="M102" s="67"/>
      <c r="N102" s="70"/>
      <c r="O102" s="12"/>
      <c r="P102" s="12"/>
      <c r="Q102" s="12"/>
    </row>
    <row r="103" spans="1:17" s="8" customFormat="1" ht="197.25" customHeight="1" x14ac:dyDescent="0.5">
      <c r="A103" s="66">
        <v>12</v>
      </c>
      <c r="B103" s="105" t="s">
        <v>58</v>
      </c>
      <c r="C103" s="106">
        <v>4</v>
      </c>
      <c r="D103" s="86" t="s">
        <v>17</v>
      </c>
      <c r="E103" s="17">
        <f>E104+E105+E106+E109+E107</f>
        <v>359936.07747999998</v>
      </c>
      <c r="F103" s="17">
        <f>F104+F105+F106+F109+F107</f>
        <v>65799.550149999995</v>
      </c>
      <c r="G103" s="17">
        <f>G104+G105+G106+G109+G107</f>
        <v>219843.49912999998</v>
      </c>
      <c r="H103" s="17">
        <f>H104+H105+H106+H109+H107</f>
        <v>52228.158170000002</v>
      </c>
      <c r="I103" s="23">
        <f t="shared" si="22"/>
        <v>-13571.391979999993</v>
      </c>
      <c r="J103" s="17">
        <f t="shared" si="21"/>
        <v>23.756971835276307</v>
      </c>
      <c r="K103" s="17">
        <f t="shared" si="18"/>
        <v>79.374643217070698</v>
      </c>
      <c r="L103" s="17">
        <f t="shared" si="15"/>
        <v>14.510398217278478</v>
      </c>
      <c r="M103" s="67">
        <v>7</v>
      </c>
      <c r="N103" s="112" t="s">
        <v>36</v>
      </c>
      <c r="O103" s="12"/>
      <c r="P103" s="12"/>
      <c r="Q103" s="12"/>
    </row>
    <row r="104" spans="1:17" s="8" customFormat="1" ht="130.5" customHeight="1" x14ac:dyDescent="0.5">
      <c r="A104" s="66"/>
      <c r="B104" s="105"/>
      <c r="C104" s="106"/>
      <c r="D104" s="93" t="s">
        <v>18</v>
      </c>
      <c r="E104" s="19">
        <v>0</v>
      </c>
      <c r="F104" s="19">
        <v>0</v>
      </c>
      <c r="G104" s="19">
        <v>0</v>
      </c>
      <c r="H104" s="19">
        <v>0</v>
      </c>
      <c r="I104" s="26">
        <f t="shared" si="22"/>
        <v>0</v>
      </c>
      <c r="J104" s="22">
        <f t="shared" si="21"/>
        <v>0</v>
      </c>
      <c r="K104" s="22">
        <f t="shared" si="18"/>
        <v>0</v>
      </c>
      <c r="L104" s="22">
        <f t="shared" si="15"/>
        <v>0</v>
      </c>
      <c r="M104" s="67"/>
      <c r="N104" s="113"/>
      <c r="O104" s="12"/>
      <c r="P104" s="12"/>
      <c r="Q104" s="12"/>
    </row>
    <row r="105" spans="1:17" s="8" customFormat="1" ht="183.75" customHeight="1" x14ac:dyDescent="0.5">
      <c r="A105" s="66"/>
      <c r="B105" s="105"/>
      <c r="C105" s="106"/>
      <c r="D105" s="93" t="s">
        <v>19</v>
      </c>
      <c r="E105" s="20">
        <v>120.6</v>
      </c>
      <c r="F105" s="19">
        <v>96.12</v>
      </c>
      <c r="G105" s="19">
        <v>96.12</v>
      </c>
      <c r="H105" s="19">
        <v>96.12</v>
      </c>
      <c r="I105" s="25">
        <f t="shared" si="22"/>
        <v>0</v>
      </c>
      <c r="J105" s="22">
        <f t="shared" si="21"/>
        <v>100</v>
      </c>
      <c r="K105" s="22">
        <f t="shared" si="18"/>
        <v>100</v>
      </c>
      <c r="L105" s="22">
        <f t="shared" si="15"/>
        <v>79.701492537313442</v>
      </c>
      <c r="M105" s="67"/>
      <c r="N105" s="113"/>
      <c r="O105" s="12"/>
      <c r="P105" s="12"/>
      <c r="Q105" s="12"/>
    </row>
    <row r="106" spans="1:17" s="8" customFormat="1" ht="165.75" customHeight="1" x14ac:dyDescent="0.5">
      <c r="A106" s="66"/>
      <c r="B106" s="105"/>
      <c r="C106" s="106"/>
      <c r="D106" s="93" t="s">
        <v>20</v>
      </c>
      <c r="E106" s="20">
        <v>237775.26747999998</v>
      </c>
      <c r="F106" s="19">
        <v>65703.43015</v>
      </c>
      <c r="G106" s="19">
        <v>219747.37912999999</v>
      </c>
      <c r="H106" s="19">
        <v>52132.03817</v>
      </c>
      <c r="I106" s="25">
        <f t="shared" si="22"/>
        <v>-13571.39198</v>
      </c>
      <c r="J106" s="22">
        <f t="shared" si="21"/>
        <v>23.723622268622961</v>
      </c>
      <c r="K106" s="22">
        <f t="shared" si="18"/>
        <v>79.344469612900411</v>
      </c>
      <c r="L106" s="22">
        <f t="shared" si="15"/>
        <v>21.924920418556564</v>
      </c>
      <c r="M106" s="67"/>
      <c r="N106" s="113"/>
      <c r="O106" s="12"/>
      <c r="P106" s="12"/>
      <c r="Q106" s="12"/>
    </row>
    <row r="107" spans="1:17" s="8" customFormat="1" ht="234.75" customHeight="1" x14ac:dyDescent="0.5">
      <c r="A107" s="66"/>
      <c r="B107" s="105"/>
      <c r="C107" s="106"/>
      <c r="D107" s="99" t="s">
        <v>21</v>
      </c>
      <c r="E107" s="19">
        <v>0</v>
      </c>
      <c r="F107" s="19">
        <v>0</v>
      </c>
      <c r="G107" s="19">
        <v>0</v>
      </c>
      <c r="H107" s="19">
        <v>0</v>
      </c>
      <c r="I107" s="26">
        <f t="shared" si="22"/>
        <v>0</v>
      </c>
      <c r="J107" s="22">
        <f t="shared" si="21"/>
        <v>0</v>
      </c>
      <c r="K107" s="22">
        <f t="shared" si="18"/>
        <v>0</v>
      </c>
      <c r="L107" s="22">
        <f t="shared" si="15"/>
        <v>0</v>
      </c>
      <c r="M107" s="67"/>
      <c r="N107" s="113"/>
      <c r="O107" s="12"/>
      <c r="P107" s="12"/>
      <c r="Q107" s="12"/>
    </row>
    <row r="108" spans="1:17" s="8" customFormat="1" ht="174.75" customHeight="1" x14ac:dyDescent="0.5">
      <c r="A108" s="66"/>
      <c r="B108" s="105"/>
      <c r="C108" s="106"/>
      <c r="D108" s="99" t="s">
        <v>22</v>
      </c>
      <c r="E108" s="19">
        <v>0</v>
      </c>
      <c r="F108" s="19">
        <v>0</v>
      </c>
      <c r="G108" s="19">
        <v>0</v>
      </c>
      <c r="H108" s="19">
        <v>0</v>
      </c>
      <c r="I108" s="26">
        <f t="shared" si="22"/>
        <v>0</v>
      </c>
      <c r="J108" s="22">
        <f t="shared" si="21"/>
        <v>0</v>
      </c>
      <c r="K108" s="22">
        <f t="shared" si="18"/>
        <v>0</v>
      </c>
      <c r="L108" s="22">
        <f t="shared" si="15"/>
        <v>0</v>
      </c>
      <c r="M108" s="67"/>
      <c r="N108" s="113"/>
      <c r="O108" s="12"/>
      <c r="P108" s="12"/>
      <c r="Q108" s="12"/>
    </row>
    <row r="109" spans="1:17" s="8" customFormat="1" ht="192.75" customHeight="1" x14ac:dyDescent="0.5">
      <c r="A109" s="66"/>
      <c r="B109" s="105"/>
      <c r="C109" s="106"/>
      <c r="D109" s="101" t="s">
        <v>23</v>
      </c>
      <c r="E109" s="19">
        <v>122040.20999999999</v>
      </c>
      <c r="F109" s="19">
        <v>0</v>
      </c>
      <c r="G109" s="19">
        <v>0</v>
      </c>
      <c r="H109" s="19">
        <v>0</v>
      </c>
      <c r="I109" s="25">
        <f t="shared" si="22"/>
        <v>0</v>
      </c>
      <c r="J109" s="22">
        <f t="shared" si="21"/>
        <v>0</v>
      </c>
      <c r="K109" s="22">
        <f t="shared" si="18"/>
        <v>0</v>
      </c>
      <c r="L109" s="22">
        <f t="shared" si="15"/>
        <v>0</v>
      </c>
      <c r="M109" s="67"/>
      <c r="N109" s="113"/>
      <c r="O109" s="12"/>
      <c r="P109" s="12"/>
      <c r="Q109" s="12"/>
    </row>
    <row r="110" spans="1:17" s="8" customFormat="1" ht="130.5" customHeight="1" x14ac:dyDescent="0.5">
      <c r="A110" s="66"/>
      <c r="B110" s="105"/>
      <c r="C110" s="106"/>
      <c r="D110" s="102" t="s">
        <v>24</v>
      </c>
      <c r="E110" s="19">
        <v>0</v>
      </c>
      <c r="F110" s="19">
        <v>0</v>
      </c>
      <c r="G110" s="19">
        <v>0</v>
      </c>
      <c r="H110" s="19">
        <v>0</v>
      </c>
      <c r="I110" s="26">
        <f t="shared" si="22"/>
        <v>0</v>
      </c>
      <c r="J110" s="22">
        <f t="shared" si="21"/>
        <v>0</v>
      </c>
      <c r="K110" s="22">
        <f t="shared" si="18"/>
        <v>0</v>
      </c>
      <c r="L110" s="22">
        <f t="shared" si="15"/>
        <v>0</v>
      </c>
      <c r="M110" s="67"/>
      <c r="N110" s="113"/>
      <c r="O110" s="12"/>
      <c r="P110" s="12"/>
      <c r="Q110" s="12"/>
    </row>
    <row r="111" spans="1:17" s="8" customFormat="1" ht="201.75" customHeight="1" x14ac:dyDescent="0.5">
      <c r="A111" s="66">
        <v>13</v>
      </c>
      <c r="B111" s="105" t="s">
        <v>43</v>
      </c>
      <c r="C111" s="106">
        <v>2</v>
      </c>
      <c r="D111" s="86" t="s">
        <v>17</v>
      </c>
      <c r="E111" s="17">
        <f>E112+E113+E114+E115+E117</f>
        <v>78661.827809999988</v>
      </c>
      <c r="F111" s="17">
        <f>F112+F113+F114+F115+F117</f>
        <v>64059.519160000003</v>
      </c>
      <c r="G111" s="17">
        <f>G112+G113+G114+G115+G117</f>
        <v>57125.82901999999</v>
      </c>
      <c r="H111" s="17">
        <f>H112+H113+H114+H115+H117</f>
        <v>44635.445979999997</v>
      </c>
      <c r="I111" s="54">
        <f>H111-F111</f>
        <v>-19424.073180000007</v>
      </c>
      <c r="J111" s="17">
        <f t="shared" si="21"/>
        <v>78.13531417526201</v>
      </c>
      <c r="K111" s="17">
        <f t="shared" si="18"/>
        <v>69.678084639560055</v>
      </c>
      <c r="L111" s="17">
        <f t="shared" si="15"/>
        <v>56.743464044355271</v>
      </c>
      <c r="M111" s="67">
        <v>4</v>
      </c>
      <c r="N111" s="119" t="s">
        <v>44</v>
      </c>
      <c r="O111" s="12"/>
      <c r="P111" s="12"/>
      <c r="Q111" s="12"/>
    </row>
    <row r="112" spans="1:17" s="8" customFormat="1" ht="174.75" customHeight="1" x14ac:dyDescent="0.5">
      <c r="A112" s="66"/>
      <c r="B112" s="105"/>
      <c r="C112" s="106"/>
      <c r="D112" s="93" t="s">
        <v>18</v>
      </c>
      <c r="E112" s="19">
        <v>0</v>
      </c>
      <c r="F112" s="19">
        <v>0</v>
      </c>
      <c r="G112" s="19">
        <v>0</v>
      </c>
      <c r="H112" s="19">
        <v>0</v>
      </c>
      <c r="I112" s="26">
        <f t="shared" si="22"/>
        <v>0</v>
      </c>
      <c r="J112" s="22">
        <f t="shared" si="21"/>
        <v>0</v>
      </c>
      <c r="K112" s="22">
        <f t="shared" si="18"/>
        <v>0</v>
      </c>
      <c r="L112" s="22">
        <f t="shared" si="15"/>
        <v>0</v>
      </c>
      <c r="M112" s="67"/>
      <c r="N112" s="119"/>
      <c r="O112" s="12"/>
      <c r="P112" s="12"/>
      <c r="Q112" s="12"/>
    </row>
    <row r="113" spans="1:17" s="8" customFormat="1" ht="170.25" customHeight="1" x14ac:dyDescent="0.5">
      <c r="A113" s="66"/>
      <c r="B113" s="105"/>
      <c r="C113" s="106"/>
      <c r="D113" s="93" t="s">
        <v>19</v>
      </c>
      <c r="E113" s="19">
        <v>408</v>
      </c>
      <c r="F113" s="19">
        <v>0</v>
      </c>
      <c r="G113" s="19">
        <v>408</v>
      </c>
      <c r="H113" s="19">
        <v>408</v>
      </c>
      <c r="I113" s="26">
        <f t="shared" si="22"/>
        <v>408</v>
      </c>
      <c r="J113" s="22">
        <f t="shared" si="21"/>
        <v>100</v>
      </c>
      <c r="K113" s="22">
        <v>0</v>
      </c>
      <c r="L113" s="22">
        <f t="shared" si="15"/>
        <v>100</v>
      </c>
      <c r="M113" s="67"/>
      <c r="N113" s="119"/>
      <c r="O113" s="12"/>
      <c r="P113" s="12"/>
      <c r="Q113" s="12"/>
    </row>
    <row r="114" spans="1:17" s="8" customFormat="1" ht="179.25" customHeight="1" x14ac:dyDescent="0.5">
      <c r="A114" s="66"/>
      <c r="B114" s="105"/>
      <c r="C114" s="106"/>
      <c r="D114" s="93" t="s">
        <v>20</v>
      </c>
      <c r="E114" s="118">
        <v>56717.827809999995</v>
      </c>
      <c r="F114" s="115">
        <v>45087.519160000003</v>
      </c>
      <c r="G114" s="115">
        <v>56717.82901999999</v>
      </c>
      <c r="H114" s="114">
        <v>44227.445979999997</v>
      </c>
      <c r="I114" s="30">
        <f>H114-F114</f>
        <v>-860.07318000000669</v>
      </c>
      <c r="J114" s="22">
        <f t="shared" si="21"/>
        <v>77.978030443309805</v>
      </c>
      <c r="K114" s="22">
        <f t="shared" si="18"/>
        <v>98.092436230638668</v>
      </c>
      <c r="L114" s="22">
        <f t="shared" si="15"/>
        <v>77.97803210686817</v>
      </c>
      <c r="M114" s="67"/>
      <c r="N114" s="119"/>
      <c r="O114" s="12"/>
      <c r="P114" s="12"/>
      <c r="Q114" s="12"/>
    </row>
    <row r="115" spans="1:17" s="8" customFormat="1" ht="243" customHeight="1" x14ac:dyDescent="0.5">
      <c r="A115" s="66"/>
      <c r="B115" s="105"/>
      <c r="C115" s="106"/>
      <c r="D115" s="99" t="s">
        <v>21</v>
      </c>
      <c r="E115" s="115">
        <v>0</v>
      </c>
      <c r="F115" s="19">
        <v>0</v>
      </c>
      <c r="G115" s="19">
        <v>0</v>
      </c>
      <c r="H115" s="19">
        <v>0</v>
      </c>
      <c r="I115" s="26">
        <f t="shared" si="22"/>
        <v>0</v>
      </c>
      <c r="J115" s="22">
        <f t="shared" si="21"/>
        <v>0</v>
      </c>
      <c r="K115" s="22">
        <f t="shared" si="18"/>
        <v>0</v>
      </c>
      <c r="L115" s="22">
        <f t="shared" si="15"/>
        <v>0</v>
      </c>
      <c r="M115" s="67"/>
      <c r="N115" s="119"/>
      <c r="O115" s="12"/>
      <c r="P115" s="12"/>
      <c r="Q115" s="12"/>
    </row>
    <row r="116" spans="1:17" s="8" customFormat="1" ht="165.75" customHeight="1" x14ac:dyDescent="0.5">
      <c r="A116" s="66"/>
      <c r="B116" s="105"/>
      <c r="C116" s="106"/>
      <c r="D116" s="99" t="s">
        <v>22</v>
      </c>
      <c r="E116" s="115">
        <v>0</v>
      </c>
      <c r="F116" s="19">
        <v>0</v>
      </c>
      <c r="G116" s="19">
        <v>0</v>
      </c>
      <c r="H116" s="19">
        <v>0</v>
      </c>
      <c r="I116" s="26">
        <f t="shared" si="22"/>
        <v>0</v>
      </c>
      <c r="J116" s="22">
        <f t="shared" si="21"/>
        <v>0</v>
      </c>
      <c r="K116" s="22">
        <f t="shared" si="18"/>
        <v>0</v>
      </c>
      <c r="L116" s="22">
        <f t="shared" si="15"/>
        <v>0</v>
      </c>
      <c r="M116" s="67"/>
      <c r="N116" s="119"/>
      <c r="O116" s="12"/>
      <c r="P116" s="12"/>
      <c r="Q116" s="12"/>
    </row>
    <row r="117" spans="1:17" s="8" customFormat="1" ht="130.5" customHeight="1" x14ac:dyDescent="0.5">
      <c r="A117" s="66"/>
      <c r="B117" s="105"/>
      <c r="C117" s="106"/>
      <c r="D117" s="101" t="s">
        <v>23</v>
      </c>
      <c r="E117" s="114">
        <v>21536</v>
      </c>
      <c r="F117" s="19">
        <v>18972</v>
      </c>
      <c r="G117" s="19">
        <v>0</v>
      </c>
      <c r="H117" s="19">
        <v>0</v>
      </c>
      <c r="I117" s="52">
        <f t="shared" si="22"/>
        <v>-18972</v>
      </c>
      <c r="J117" s="22">
        <f t="shared" si="21"/>
        <v>0</v>
      </c>
      <c r="K117" s="22">
        <f t="shared" si="18"/>
        <v>0</v>
      </c>
      <c r="L117" s="22">
        <f t="shared" si="15"/>
        <v>0</v>
      </c>
      <c r="M117" s="67"/>
      <c r="N117" s="119"/>
      <c r="O117" s="12"/>
      <c r="P117" s="12"/>
      <c r="Q117" s="12"/>
    </row>
    <row r="118" spans="1:17" s="8" customFormat="1" ht="130.5" customHeight="1" x14ac:dyDescent="0.5">
      <c r="A118" s="66"/>
      <c r="B118" s="105"/>
      <c r="C118" s="106"/>
      <c r="D118" s="102" t="s">
        <v>24</v>
      </c>
      <c r="E118" s="19">
        <v>0</v>
      </c>
      <c r="F118" s="19">
        <v>0</v>
      </c>
      <c r="G118" s="19">
        <v>0</v>
      </c>
      <c r="H118" s="19">
        <v>0</v>
      </c>
      <c r="I118" s="26">
        <f t="shared" si="22"/>
        <v>0</v>
      </c>
      <c r="J118" s="22">
        <f t="shared" si="21"/>
        <v>0</v>
      </c>
      <c r="K118" s="22">
        <f t="shared" si="18"/>
        <v>0</v>
      </c>
      <c r="L118" s="22">
        <f t="shared" si="15"/>
        <v>0</v>
      </c>
      <c r="M118" s="67"/>
      <c r="N118" s="119"/>
      <c r="O118" s="12"/>
      <c r="P118" s="12"/>
      <c r="Q118" s="12"/>
    </row>
    <row r="119" spans="1:17" s="8" customFormat="1" ht="228" customHeight="1" x14ac:dyDescent="0.5">
      <c r="A119" s="66">
        <v>14</v>
      </c>
      <c r="B119" s="105" t="s">
        <v>45</v>
      </c>
      <c r="C119" s="106">
        <v>3</v>
      </c>
      <c r="D119" s="86" t="s">
        <v>17</v>
      </c>
      <c r="E119" s="17">
        <f>E120+E121+E122+E123+E125+E126</f>
        <v>6161.19</v>
      </c>
      <c r="F119" s="17">
        <f>F120+F121+F122+F123+F125+F126</f>
        <v>3221.3742000000002</v>
      </c>
      <c r="G119" s="17">
        <f>G120+G121+G122+G123+G125+G126</f>
        <v>4975.49</v>
      </c>
      <c r="H119" s="17">
        <f>H120+H121+H122+H123+H125+H126</f>
        <v>3303.3786399999999</v>
      </c>
      <c r="I119" s="18">
        <f t="shared" si="22"/>
        <v>82.004439999999704</v>
      </c>
      <c r="J119" s="17">
        <f t="shared" si="21"/>
        <v>66.393031440119472</v>
      </c>
      <c r="K119" s="17">
        <f>IF(F119=0,0,H119/F119*100)</f>
        <v>102.54563533786293</v>
      </c>
      <c r="L119" s="17">
        <f t="shared" si="15"/>
        <v>53.615919002660206</v>
      </c>
      <c r="M119" s="67">
        <v>6</v>
      </c>
      <c r="N119" s="109" t="s">
        <v>46</v>
      </c>
      <c r="O119" s="12"/>
      <c r="P119" s="12"/>
      <c r="Q119" s="12"/>
    </row>
    <row r="120" spans="1:17" s="8" customFormat="1" ht="147" customHeight="1" x14ac:dyDescent="0.5">
      <c r="A120" s="66"/>
      <c r="B120" s="105"/>
      <c r="C120" s="106"/>
      <c r="D120" s="93" t="s">
        <v>18</v>
      </c>
      <c r="E120" s="19">
        <v>0</v>
      </c>
      <c r="F120" s="19">
        <v>0</v>
      </c>
      <c r="G120" s="19">
        <v>0</v>
      </c>
      <c r="H120" s="20">
        <v>0</v>
      </c>
      <c r="I120" s="21">
        <f t="shared" si="22"/>
        <v>0</v>
      </c>
      <c r="J120" s="22">
        <f t="shared" si="21"/>
        <v>0</v>
      </c>
      <c r="K120" s="22">
        <f t="shared" ref="K120:K139" si="24">IF(H120=0,0,H120/F120*100)</f>
        <v>0</v>
      </c>
      <c r="L120" s="22">
        <f t="shared" si="15"/>
        <v>0</v>
      </c>
      <c r="M120" s="67"/>
      <c r="N120" s="110"/>
      <c r="O120" s="12"/>
      <c r="P120" s="12"/>
      <c r="Q120" s="12"/>
    </row>
    <row r="121" spans="1:17" s="8" customFormat="1" ht="169.5" customHeight="1" x14ac:dyDescent="0.5">
      <c r="A121" s="66"/>
      <c r="B121" s="105"/>
      <c r="C121" s="106"/>
      <c r="D121" s="93" t="s">
        <v>19</v>
      </c>
      <c r="E121" s="118">
        <v>3313.7</v>
      </c>
      <c r="F121" s="114">
        <v>1947.318</v>
      </c>
      <c r="G121" s="115">
        <v>2128</v>
      </c>
      <c r="H121" s="20">
        <v>2128</v>
      </c>
      <c r="I121" s="21">
        <f t="shared" si="22"/>
        <v>180.68200000000002</v>
      </c>
      <c r="J121" s="22">
        <f t="shared" si="21"/>
        <v>100</v>
      </c>
      <c r="K121" s="22">
        <f t="shared" si="24"/>
        <v>109.2785051029159</v>
      </c>
      <c r="L121" s="22">
        <f t="shared" si="15"/>
        <v>64.218245465793515</v>
      </c>
      <c r="M121" s="67"/>
      <c r="N121" s="110"/>
      <c r="O121" s="12"/>
      <c r="P121" s="12"/>
      <c r="Q121" s="12"/>
    </row>
    <row r="122" spans="1:17" s="8" customFormat="1" ht="169.5" customHeight="1" x14ac:dyDescent="0.5">
      <c r="A122" s="66"/>
      <c r="B122" s="105"/>
      <c r="C122" s="106"/>
      <c r="D122" s="93" t="s">
        <v>20</v>
      </c>
      <c r="E122" s="118">
        <v>2847.49</v>
      </c>
      <c r="F122" s="115">
        <v>1274.0562</v>
      </c>
      <c r="G122" s="115">
        <v>2847.49</v>
      </c>
      <c r="H122" s="20">
        <v>1175.3786399999999</v>
      </c>
      <c r="I122" s="21">
        <f t="shared" si="22"/>
        <v>-98.677560000000085</v>
      </c>
      <c r="J122" s="22">
        <f t="shared" si="21"/>
        <v>41.277709140330607</v>
      </c>
      <c r="K122" s="22">
        <f t="shared" si="24"/>
        <v>92.254850296242807</v>
      </c>
      <c r="L122" s="22">
        <f t="shared" si="15"/>
        <v>41.277709140330607</v>
      </c>
      <c r="M122" s="67"/>
      <c r="N122" s="110"/>
      <c r="O122" s="12"/>
      <c r="P122" s="12"/>
      <c r="Q122" s="12"/>
    </row>
    <row r="123" spans="1:17" s="8" customFormat="1" ht="231" customHeight="1" x14ac:dyDescent="0.5">
      <c r="A123" s="66"/>
      <c r="B123" s="105"/>
      <c r="C123" s="106"/>
      <c r="D123" s="99" t="s">
        <v>21</v>
      </c>
      <c r="E123" s="115">
        <v>0</v>
      </c>
      <c r="F123" s="19">
        <v>0</v>
      </c>
      <c r="G123" s="19">
        <v>0</v>
      </c>
      <c r="H123" s="20">
        <v>0</v>
      </c>
      <c r="I123" s="21">
        <f t="shared" si="22"/>
        <v>0</v>
      </c>
      <c r="J123" s="22">
        <f t="shared" si="21"/>
        <v>0</v>
      </c>
      <c r="K123" s="22">
        <f t="shared" si="24"/>
        <v>0</v>
      </c>
      <c r="L123" s="22">
        <f t="shared" si="15"/>
        <v>0</v>
      </c>
      <c r="M123" s="67"/>
      <c r="N123" s="110"/>
      <c r="O123" s="12"/>
      <c r="P123" s="12"/>
      <c r="Q123" s="12"/>
    </row>
    <row r="124" spans="1:17" s="8" customFormat="1" ht="198" customHeight="1" x14ac:dyDescent="0.5">
      <c r="A124" s="66"/>
      <c r="B124" s="105"/>
      <c r="C124" s="106"/>
      <c r="D124" s="99" t="s">
        <v>22</v>
      </c>
      <c r="E124" s="115">
        <v>0</v>
      </c>
      <c r="F124" s="19">
        <v>0</v>
      </c>
      <c r="G124" s="19">
        <v>0</v>
      </c>
      <c r="H124" s="20">
        <v>0</v>
      </c>
      <c r="I124" s="21">
        <f t="shared" si="22"/>
        <v>0</v>
      </c>
      <c r="J124" s="22">
        <f t="shared" si="21"/>
        <v>0</v>
      </c>
      <c r="K124" s="22">
        <f t="shared" si="24"/>
        <v>0</v>
      </c>
      <c r="L124" s="22">
        <f t="shared" si="15"/>
        <v>0</v>
      </c>
      <c r="M124" s="67"/>
      <c r="N124" s="110"/>
      <c r="O124" s="12"/>
      <c r="P124" s="12"/>
      <c r="Q124" s="12"/>
    </row>
    <row r="125" spans="1:17" s="8" customFormat="1" ht="128.25" customHeight="1" x14ac:dyDescent="0.5">
      <c r="A125" s="66"/>
      <c r="B125" s="105"/>
      <c r="C125" s="106"/>
      <c r="D125" s="101" t="s">
        <v>23</v>
      </c>
      <c r="E125" s="19">
        <v>0</v>
      </c>
      <c r="F125" s="19">
        <v>0</v>
      </c>
      <c r="G125" s="19">
        <v>0</v>
      </c>
      <c r="H125" s="20">
        <v>0</v>
      </c>
      <c r="I125" s="21">
        <f t="shared" si="22"/>
        <v>0</v>
      </c>
      <c r="J125" s="22">
        <f t="shared" si="21"/>
        <v>0</v>
      </c>
      <c r="K125" s="22">
        <f t="shared" si="24"/>
        <v>0</v>
      </c>
      <c r="L125" s="22">
        <f t="shared" si="15"/>
        <v>0</v>
      </c>
      <c r="M125" s="67"/>
      <c r="N125" s="110"/>
      <c r="O125" s="12"/>
      <c r="P125" s="12"/>
      <c r="Q125" s="12"/>
    </row>
    <row r="126" spans="1:17" s="8" customFormat="1" ht="128.25" customHeight="1" x14ac:dyDescent="0.5">
      <c r="A126" s="66"/>
      <c r="B126" s="105"/>
      <c r="C126" s="106"/>
      <c r="D126" s="102" t="s">
        <v>24</v>
      </c>
      <c r="E126" s="19">
        <v>0</v>
      </c>
      <c r="F126" s="19">
        <v>0</v>
      </c>
      <c r="G126" s="19">
        <v>0</v>
      </c>
      <c r="H126" s="20">
        <v>0</v>
      </c>
      <c r="I126" s="21">
        <f t="shared" si="22"/>
        <v>0</v>
      </c>
      <c r="J126" s="22">
        <f t="shared" si="21"/>
        <v>0</v>
      </c>
      <c r="K126" s="22">
        <f t="shared" si="24"/>
        <v>0</v>
      </c>
      <c r="L126" s="22">
        <f t="shared" si="15"/>
        <v>0</v>
      </c>
      <c r="M126" s="67"/>
      <c r="N126" s="110"/>
      <c r="O126" s="12"/>
      <c r="P126" s="12"/>
      <c r="Q126" s="12"/>
    </row>
    <row r="127" spans="1:17" s="8" customFormat="1" ht="169.5" customHeight="1" x14ac:dyDescent="0.5">
      <c r="A127" s="66">
        <v>15</v>
      </c>
      <c r="B127" s="105" t="s">
        <v>47</v>
      </c>
      <c r="C127" s="106">
        <v>5</v>
      </c>
      <c r="D127" s="86" t="s">
        <v>17</v>
      </c>
      <c r="E127" s="17">
        <f>E128+E129+E130+E133</f>
        <v>363001.34584999998</v>
      </c>
      <c r="F127" s="17">
        <f>F128+F129+F130+F133</f>
        <v>193944.56597</v>
      </c>
      <c r="G127" s="17">
        <f>G128+G129+G130+G133</f>
        <v>235589.69553999999</v>
      </c>
      <c r="H127" s="17">
        <f>H128+H129+H130+H133</f>
        <v>202113.62914</v>
      </c>
      <c r="I127" s="54">
        <f t="shared" si="22"/>
        <v>8169.0631700000085</v>
      </c>
      <c r="J127" s="34">
        <f>IF(H127=0, ,H127/G127*100)</f>
        <v>85.790521812395568</v>
      </c>
      <c r="K127" s="16">
        <f t="shared" si="24"/>
        <v>104.2120608686008</v>
      </c>
      <c r="L127" s="34">
        <f>IF(H127=0,0,H127/E127*100)</f>
        <v>55.67847928131863</v>
      </c>
      <c r="M127" s="67">
        <v>7</v>
      </c>
      <c r="N127" s="68" t="s">
        <v>61</v>
      </c>
      <c r="O127" s="12"/>
      <c r="P127" s="12"/>
      <c r="Q127" s="12"/>
    </row>
    <row r="128" spans="1:17" s="8" customFormat="1" ht="128.25" customHeight="1" x14ac:dyDescent="0.5">
      <c r="A128" s="66"/>
      <c r="B128" s="105"/>
      <c r="C128" s="106"/>
      <c r="D128" s="93" t="s">
        <v>18</v>
      </c>
      <c r="E128" s="20">
        <v>0</v>
      </c>
      <c r="F128" s="20">
        <v>0</v>
      </c>
      <c r="G128" s="20">
        <v>0</v>
      </c>
      <c r="H128" s="20">
        <v>0</v>
      </c>
      <c r="I128" s="41">
        <f t="shared" si="22"/>
        <v>0</v>
      </c>
      <c r="J128" s="42">
        <f t="shared" si="21"/>
        <v>0</v>
      </c>
      <c r="K128" s="42">
        <f t="shared" si="24"/>
        <v>0</v>
      </c>
      <c r="L128" s="42">
        <v>0</v>
      </c>
      <c r="M128" s="67"/>
      <c r="N128" s="69"/>
      <c r="O128" s="12"/>
      <c r="P128" s="12"/>
      <c r="Q128" s="12"/>
    </row>
    <row r="129" spans="1:17" s="8" customFormat="1" ht="159" customHeight="1" x14ac:dyDescent="0.5">
      <c r="A129" s="66"/>
      <c r="B129" s="105"/>
      <c r="C129" s="106"/>
      <c r="D129" s="93" t="s">
        <v>19</v>
      </c>
      <c r="E129" s="20">
        <v>275784.5</v>
      </c>
      <c r="F129" s="118">
        <v>149564.78099999999</v>
      </c>
      <c r="G129" s="118">
        <v>170000.12268</v>
      </c>
      <c r="H129" s="118">
        <v>170000.12268</v>
      </c>
      <c r="I129" s="55">
        <f t="shared" si="22"/>
        <v>20435.341680000012</v>
      </c>
      <c r="J129" s="42">
        <f>IF(H129=0, ,H129/G129*100)</f>
        <v>100</v>
      </c>
      <c r="K129" s="42">
        <f t="shared" si="24"/>
        <v>113.66320436092505</v>
      </c>
      <c r="L129" s="42">
        <f t="shared" si="15"/>
        <v>61.642377537533832</v>
      </c>
      <c r="M129" s="67"/>
      <c r="N129" s="69"/>
      <c r="O129" s="12"/>
      <c r="P129" s="12"/>
      <c r="Q129" s="12"/>
    </row>
    <row r="130" spans="1:17" s="8" customFormat="1" ht="177" customHeight="1" x14ac:dyDescent="0.5">
      <c r="A130" s="66"/>
      <c r="B130" s="105"/>
      <c r="C130" s="106"/>
      <c r="D130" s="93" t="s">
        <v>20</v>
      </c>
      <c r="E130" s="118">
        <v>71551.650509999992</v>
      </c>
      <c r="F130" s="118">
        <v>44379.784970000001</v>
      </c>
      <c r="G130" s="118">
        <v>65589.57286</v>
      </c>
      <c r="H130" s="118">
        <v>32113.506460000001</v>
      </c>
      <c r="I130" s="55">
        <f t="shared" si="22"/>
        <v>-12266.27851</v>
      </c>
      <c r="J130" s="42">
        <f>IF(H130=0, ,H130/G130*100)</f>
        <v>48.96129835842325</v>
      </c>
      <c r="K130" s="42">
        <f t="shared" si="24"/>
        <v>72.360662589303217</v>
      </c>
      <c r="L130" s="42">
        <f t="shared" si="15"/>
        <v>44.881573284618845</v>
      </c>
      <c r="M130" s="67"/>
      <c r="N130" s="69"/>
      <c r="O130" s="12"/>
      <c r="P130" s="12"/>
      <c r="Q130" s="12"/>
    </row>
    <row r="131" spans="1:17" s="8" customFormat="1" ht="263.25" customHeight="1" x14ac:dyDescent="0.5">
      <c r="A131" s="66"/>
      <c r="B131" s="105"/>
      <c r="C131" s="106"/>
      <c r="D131" s="99" t="s">
        <v>21</v>
      </c>
      <c r="E131" s="118">
        <v>0</v>
      </c>
      <c r="F131" s="20">
        <v>0</v>
      </c>
      <c r="G131" s="20">
        <v>0</v>
      </c>
      <c r="H131" s="20">
        <v>0</v>
      </c>
      <c r="I131" s="43">
        <v>0</v>
      </c>
      <c r="J131" s="42">
        <f t="shared" si="21"/>
        <v>0</v>
      </c>
      <c r="K131" s="42">
        <f t="shared" si="24"/>
        <v>0</v>
      </c>
      <c r="L131" s="42">
        <f t="shared" si="15"/>
        <v>0</v>
      </c>
      <c r="M131" s="67"/>
      <c r="N131" s="69"/>
      <c r="O131" s="12"/>
      <c r="P131" s="12"/>
      <c r="Q131" s="12"/>
    </row>
    <row r="132" spans="1:17" s="8" customFormat="1" ht="201.75" customHeight="1" x14ac:dyDescent="0.5">
      <c r="A132" s="66"/>
      <c r="B132" s="105"/>
      <c r="C132" s="106"/>
      <c r="D132" s="99" t="s">
        <v>22</v>
      </c>
      <c r="E132" s="118">
        <v>0</v>
      </c>
      <c r="F132" s="20">
        <v>0</v>
      </c>
      <c r="G132" s="20">
        <v>0</v>
      </c>
      <c r="H132" s="20">
        <v>0</v>
      </c>
      <c r="I132" s="41">
        <f t="shared" ref="I132:I139" si="25">H132-F132</f>
        <v>0</v>
      </c>
      <c r="J132" s="42">
        <f t="shared" si="21"/>
        <v>0</v>
      </c>
      <c r="K132" s="42">
        <f>IF(H132=0,0,H132/F132*100)</f>
        <v>0</v>
      </c>
      <c r="L132" s="42">
        <f t="shared" si="15"/>
        <v>0</v>
      </c>
      <c r="M132" s="67"/>
      <c r="N132" s="69"/>
      <c r="O132" s="12"/>
      <c r="P132" s="12"/>
      <c r="Q132" s="12"/>
    </row>
    <row r="133" spans="1:17" s="8" customFormat="1" ht="172.5" customHeight="1" x14ac:dyDescent="0.5">
      <c r="A133" s="66"/>
      <c r="B133" s="105"/>
      <c r="C133" s="106"/>
      <c r="D133" s="101" t="s">
        <v>23</v>
      </c>
      <c r="E133" s="20">
        <v>15665.19534</v>
      </c>
      <c r="F133" s="20">
        <v>0</v>
      </c>
      <c r="G133" s="20">
        <v>0</v>
      </c>
      <c r="H133" s="20">
        <v>0</v>
      </c>
      <c r="I133" s="44">
        <f>H133-F133</f>
        <v>0</v>
      </c>
      <c r="J133" s="42">
        <f t="shared" si="21"/>
        <v>0</v>
      </c>
      <c r="K133" s="42">
        <f>IF(H133=0,0,H133/F133*100)</f>
        <v>0</v>
      </c>
      <c r="L133" s="42">
        <f t="shared" si="15"/>
        <v>0</v>
      </c>
      <c r="M133" s="67"/>
      <c r="N133" s="69"/>
      <c r="O133" s="12"/>
      <c r="P133" s="12"/>
      <c r="Q133" s="12"/>
    </row>
    <row r="134" spans="1:17" s="8" customFormat="1" ht="128.25" customHeight="1" x14ac:dyDescent="0.5">
      <c r="A134" s="66"/>
      <c r="B134" s="105"/>
      <c r="C134" s="106"/>
      <c r="D134" s="102" t="s">
        <v>24</v>
      </c>
      <c r="E134" s="20"/>
      <c r="F134" s="20">
        <v>0</v>
      </c>
      <c r="G134" s="20">
        <v>0</v>
      </c>
      <c r="H134" s="20">
        <v>0</v>
      </c>
      <c r="I134" s="41">
        <f t="shared" si="25"/>
        <v>0</v>
      </c>
      <c r="J134" s="42">
        <f t="shared" si="21"/>
        <v>0</v>
      </c>
      <c r="K134" s="42">
        <f t="shared" si="24"/>
        <v>0</v>
      </c>
      <c r="L134" s="42">
        <f t="shared" si="15"/>
        <v>0</v>
      </c>
      <c r="M134" s="67"/>
      <c r="N134" s="69"/>
      <c r="O134" s="12"/>
      <c r="P134" s="12"/>
      <c r="Q134" s="12"/>
    </row>
    <row r="135" spans="1:17" s="8" customFormat="1" ht="205.5" customHeight="1" x14ac:dyDescent="0.5">
      <c r="A135" s="66">
        <v>16</v>
      </c>
      <c r="B135" s="105" t="s">
        <v>48</v>
      </c>
      <c r="C135" s="106">
        <v>2</v>
      </c>
      <c r="D135" s="86" t="s">
        <v>17</v>
      </c>
      <c r="E135" s="17">
        <f>E136+E137+E138+E139+E141</f>
        <v>67810.367160000009</v>
      </c>
      <c r="F135" s="17">
        <f>F136+F137+F138+F141</f>
        <v>44663.303749999999</v>
      </c>
      <c r="G135" s="17">
        <f>G136+G137+G138+G141</f>
        <v>64690.805160000004</v>
      </c>
      <c r="H135" s="17">
        <f>H136+H137+H138+H141</f>
        <v>37075.752639999999</v>
      </c>
      <c r="I135" s="51">
        <f t="shared" si="25"/>
        <v>-7587.5511100000003</v>
      </c>
      <c r="J135" s="17">
        <f t="shared" si="21"/>
        <v>57.312244836496319</v>
      </c>
      <c r="K135" s="17">
        <f t="shared" si="24"/>
        <v>83.01166623841614</v>
      </c>
      <c r="L135" s="17">
        <f t="shared" ref="L135:L140" si="26">IF(H135=0,0,H135/E135*100)</f>
        <v>54.675640603034878</v>
      </c>
      <c r="M135" s="67">
        <v>7</v>
      </c>
      <c r="N135" s="120" t="s">
        <v>62</v>
      </c>
      <c r="O135" s="12"/>
      <c r="P135" s="12"/>
      <c r="Q135" s="12"/>
    </row>
    <row r="136" spans="1:17" s="8" customFormat="1" ht="196.5" customHeight="1" x14ac:dyDescent="0.5">
      <c r="A136" s="66"/>
      <c r="B136" s="105"/>
      <c r="C136" s="106"/>
      <c r="D136" s="93" t="s">
        <v>18</v>
      </c>
      <c r="E136" s="36">
        <v>0</v>
      </c>
      <c r="F136" s="36">
        <v>0</v>
      </c>
      <c r="G136" s="36">
        <v>0</v>
      </c>
      <c r="H136" s="36">
        <v>0</v>
      </c>
      <c r="I136" s="26">
        <f t="shared" si="25"/>
        <v>0</v>
      </c>
      <c r="J136" s="22">
        <f t="shared" si="21"/>
        <v>0</v>
      </c>
      <c r="K136" s="22">
        <f t="shared" si="24"/>
        <v>0</v>
      </c>
      <c r="L136" s="22">
        <f t="shared" si="26"/>
        <v>0</v>
      </c>
      <c r="M136" s="67"/>
      <c r="N136" s="120"/>
      <c r="O136" s="12"/>
      <c r="P136" s="12"/>
      <c r="Q136" s="12"/>
    </row>
    <row r="137" spans="1:17" s="8" customFormat="1" ht="170.25" customHeight="1" x14ac:dyDescent="0.5">
      <c r="A137" s="66"/>
      <c r="B137" s="105"/>
      <c r="C137" s="106"/>
      <c r="D137" s="93" t="s">
        <v>19</v>
      </c>
      <c r="E137" s="36">
        <v>0</v>
      </c>
      <c r="F137" s="36">
        <v>0</v>
      </c>
      <c r="G137" s="36">
        <v>0</v>
      </c>
      <c r="H137" s="36">
        <v>0</v>
      </c>
      <c r="I137" s="26">
        <f t="shared" si="25"/>
        <v>0</v>
      </c>
      <c r="J137" s="22">
        <f t="shared" si="21"/>
        <v>0</v>
      </c>
      <c r="K137" s="22">
        <f t="shared" si="24"/>
        <v>0</v>
      </c>
      <c r="L137" s="22">
        <f t="shared" si="26"/>
        <v>0</v>
      </c>
      <c r="M137" s="67"/>
      <c r="N137" s="120"/>
      <c r="O137" s="12"/>
      <c r="P137" s="12"/>
      <c r="Q137" s="12"/>
    </row>
    <row r="138" spans="1:17" s="8" customFormat="1" ht="201" customHeight="1" x14ac:dyDescent="0.5">
      <c r="A138" s="66"/>
      <c r="B138" s="105"/>
      <c r="C138" s="106"/>
      <c r="D138" s="93" t="s">
        <v>20</v>
      </c>
      <c r="E138" s="38">
        <v>59290.367160000009</v>
      </c>
      <c r="F138" s="37">
        <v>44663.303749999999</v>
      </c>
      <c r="G138" s="38">
        <v>64690.805160000004</v>
      </c>
      <c r="H138" s="38">
        <v>37075.752639999999</v>
      </c>
      <c r="I138" s="52">
        <f t="shared" si="25"/>
        <v>-7587.5511100000003</v>
      </c>
      <c r="J138" s="22">
        <f>IF(H138=0, ,H138/G138*100)</f>
        <v>57.312244836496319</v>
      </c>
      <c r="K138" s="22">
        <f t="shared" si="24"/>
        <v>83.01166623841614</v>
      </c>
      <c r="L138" s="22">
        <f t="shared" si="26"/>
        <v>62.532506401837566</v>
      </c>
      <c r="M138" s="67"/>
      <c r="N138" s="120"/>
      <c r="O138" s="12"/>
      <c r="P138" s="12"/>
      <c r="Q138" s="12"/>
    </row>
    <row r="139" spans="1:17" s="8" customFormat="1" ht="253.5" customHeight="1" x14ac:dyDescent="0.5">
      <c r="A139" s="66"/>
      <c r="B139" s="105"/>
      <c r="C139" s="106"/>
      <c r="D139" s="99" t="s">
        <v>21</v>
      </c>
      <c r="E139" s="115">
        <v>0</v>
      </c>
      <c r="F139" s="19">
        <v>0</v>
      </c>
      <c r="G139" s="19">
        <v>0</v>
      </c>
      <c r="H139" s="19">
        <v>0</v>
      </c>
      <c r="I139" s="26">
        <f t="shared" si="25"/>
        <v>0</v>
      </c>
      <c r="J139" s="22">
        <f t="shared" si="21"/>
        <v>0</v>
      </c>
      <c r="K139" s="22">
        <f t="shared" si="24"/>
        <v>0</v>
      </c>
      <c r="L139" s="22">
        <f t="shared" si="26"/>
        <v>0</v>
      </c>
      <c r="M139" s="67"/>
      <c r="N139" s="120"/>
      <c r="O139" s="12"/>
      <c r="P139" s="12"/>
      <c r="Q139" s="12"/>
    </row>
    <row r="140" spans="1:17" s="8" customFormat="1" ht="153" customHeight="1" x14ac:dyDescent="0.5">
      <c r="A140" s="66"/>
      <c r="B140" s="105"/>
      <c r="C140" s="106"/>
      <c r="D140" s="99" t="s">
        <v>22</v>
      </c>
      <c r="E140" s="115">
        <v>0</v>
      </c>
      <c r="F140" s="19">
        <v>0</v>
      </c>
      <c r="G140" s="19">
        <v>0</v>
      </c>
      <c r="H140" s="19">
        <v>0</v>
      </c>
      <c r="I140" s="26">
        <v>0</v>
      </c>
      <c r="J140" s="22">
        <v>0</v>
      </c>
      <c r="K140" s="22">
        <v>0</v>
      </c>
      <c r="L140" s="22">
        <f t="shared" si="26"/>
        <v>0</v>
      </c>
      <c r="M140" s="67"/>
      <c r="N140" s="120"/>
      <c r="O140" s="12"/>
      <c r="P140" s="12"/>
      <c r="Q140" s="12"/>
    </row>
    <row r="141" spans="1:17" s="8" customFormat="1" ht="130.5" customHeight="1" x14ac:dyDescent="0.5">
      <c r="A141" s="66"/>
      <c r="B141" s="105"/>
      <c r="C141" s="106"/>
      <c r="D141" s="101" t="s">
        <v>23</v>
      </c>
      <c r="E141" s="19">
        <v>8520</v>
      </c>
      <c r="F141" s="19">
        <v>0</v>
      </c>
      <c r="G141" s="19">
        <v>0</v>
      </c>
      <c r="H141" s="19">
        <v>0</v>
      </c>
      <c r="I141" s="26">
        <f>H141-F141</f>
        <v>0</v>
      </c>
      <c r="J141" s="22">
        <f t="shared" ref="J141:J175" si="27">IF(H141=0, ,H141/G141*100)</f>
        <v>0</v>
      </c>
      <c r="K141" s="22">
        <f t="shared" ref="K141:K175" si="28">IF(H141=0,0,H141/F141*100)</f>
        <v>0</v>
      </c>
      <c r="L141" s="22">
        <f>IF(H141=0,0,H141/#REF!*100)</f>
        <v>0</v>
      </c>
      <c r="M141" s="67"/>
      <c r="N141" s="120"/>
      <c r="O141" s="12"/>
      <c r="P141" s="12"/>
      <c r="Q141" s="12"/>
    </row>
    <row r="142" spans="1:17" s="8" customFormat="1" ht="130.5" customHeight="1" x14ac:dyDescent="0.5">
      <c r="A142" s="66"/>
      <c r="B142" s="105"/>
      <c r="C142" s="106"/>
      <c r="D142" s="102" t="s">
        <v>24</v>
      </c>
      <c r="E142" s="49">
        <v>0</v>
      </c>
      <c r="F142" s="19">
        <v>0</v>
      </c>
      <c r="G142" s="19">
        <v>0</v>
      </c>
      <c r="H142" s="19">
        <v>0</v>
      </c>
      <c r="I142" s="26">
        <v>0</v>
      </c>
      <c r="J142" s="22">
        <f t="shared" si="27"/>
        <v>0</v>
      </c>
      <c r="K142" s="22">
        <f t="shared" si="28"/>
        <v>0</v>
      </c>
      <c r="L142" s="22">
        <f>IF(H142=0,0,H142/E141*100)</f>
        <v>0</v>
      </c>
      <c r="M142" s="67"/>
      <c r="N142" s="120"/>
      <c r="O142" s="12"/>
      <c r="P142" s="12"/>
      <c r="Q142" s="12"/>
    </row>
    <row r="143" spans="1:17" s="8" customFormat="1" ht="160.5" customHeight="1" x14ac:dyDescent="0.5">
      <c r="A143" s="66">
        <v>17</v>
      </c>
      <c r="B143" s="76" t="s">
        <v>57</v>
      </c>
      <c r="C143" s="106">
        <v>6</v>
      </c>
      <c r="D143" s="86" t="s">
        <v>17</v>
      </c>
      <c r="E143" s="17">
        <f>E144+E145+E146+E147+E149</f>
        <v>531682.74</v>
      </c>
      <c r="F143" s="17">
        <f>F144+F145+F146+F147+F149</f>
        <v>405457.08108000003</v>
      </c>
      <c r="G143" s="17">
        <f>G144+G145+G146+G147+G149</f>
        <v>496972.91912999999</v>
      </c>
      <c r="H143" s="17">
        <f>H144+H145+H146+H147+H149</f>
        <v>401848.01679999998</v>
      </c>
      <c r="I143" s="51">
        <f t="shared" ref="I143:I154" si="29">H143-F143</f>
        <v>-3609.0642800000496</v>
      </c>
      <c r="J143" s="17">
        <f t="shared" si="27"/>
        <v>80.859137657535641</v>
      </c>
      <c r="K143" s="17">
        <f t="shared" si="28"/>
        <v>99.109877605198875</v>
      </c>
      <c r="L143" s="17">
        <f t="shared" ref="L143:L190" si="30">IF(H143=0,0,H143/E143*100)</f>
        <v>75.58041413945466</v>
      </c>
      <c r="M143" s="67">
        <v>10</v>
      </c>
      <c r="N143" s="109" t="s">
        <v>49</v>
      </c>
      <c r="O143" s="12"/>
      <c r="P143" s="12"/>
      <c r="Q143" s="12"/>
    </row>
    <row r="144" spans="1:17" s="8" customFormat="1" ht="130.5" customHeight="1" x14ac:dyDescent="0.5">
      <c r="A144" s="66"/>
      <c r="B144" s="76"/>
      <c r="C144" s="106"/>
      <c r="D144" s="93" t="s">
        <v>18</v>
      </c>
      <c r="E144" s="24">
        <v>0</v>
      </c>
      <c r="F144" s="24">
        <v>0</v>
      </c>
      <c r="G144" s="24">
        <v>0</v>
      </c>
      <c r="H144" s="24">
        <v>0</v>
      </c>
      <c r="I144" s="27">
        <f t="shared" si="29"/>
        <v>0</v>
      </c>
      <c r="J144" s="28">
        <f t="shared" si="27"/>
        <v>0</v>
      </c>
      <c r="K144" s="28">
        <f t="shared" si="28"/>
        <v>0</v>
      </c>
      <c r="L144" s="28">
        <f t="shared" si="30"/>
        <v>0</v>
      </c>
      <c r="M144" s="67"/>
      <c r="N144" s="110"/>
      <c r="O144" s="12"/>
      <c r="P144" s="12"/>
      <c r="Q144" s="12"/>
    </row>
    <row r="145" spans="1:17" s="8" customFormat="1" ht="205.5" customHeight="1" x14ac:dyDescent="0.5">
      <c r="A145" s="66"/>
      <c r="B145" s="76"/>
      <c r="C145" s="106"/>
      <c r="D145" s="93" t="s">
        <v>19</v>
      </c>
      <c r="E145" s="62">
        <v>120478.79999999999</v>
      </c>
      <c r="F145" s="50">
        <v>84335.2</v>
      </c>
      <c r="G145" s="50">
        <v>84335.2</v>
      </c>
      <c r="H145" s="50">
        <v>84320.168139999994</v>
      </c>
      <c r="I145" s="27">
        <f t="shared" si="29"/>
        <v>-15.03186000000278</v>
      </c>
      <c r="J145" s="29">
        <f t="shared" si="27"/>
        <v>99.982176054601155</v>
      </c>
      <c r="K145" s="29">
        <f t="shared" si="28"/>
        <v>99.982176054601155</v>
      </c>
      <c r="L145" s="29">
        <f t="shared" si="30"/>
        <v>69.987556433165011</v>
      </c>
      <c r="M145" s="67"/>
      <c r="N145" s="110"/>
      <c r="O145" s="12"/>
      <c r="P145" s="12"/>
      <c r="Q145" s="12"/>
    </row>
    <row r="146" spans="1:17" s="8" customFormat="1" ht="179.25" customHeight="1" x14ac:dyDescent="0.5">
      <c r="A146" s="66"/>
      <c r="B146" s="76"/>
      <c r="C146" s="106"/>
      <c r="D146" s="93" t="s">
        <v>20</v>
      </c>
      <c r="E146" s="62">
        <v>410367.63</v>
      </c>
      <c r="F146" s="50">
        <v>321121.88108000002</v>
      </c>
      <c r="G146" s="50">
        <v>412637.71912999998</v>
      </c>
      <c r="H146" s="50">
        <v>317527.84866000002</v>
      </c>
      <c r="I146" s="52">
        <f t="shared" si="29"/>
        <v>-3594.0324200000032</v>
      </c>
      <c r="J146" s="29">
        <f t="shared" si="27"/>
        <v>76.950757029549223</v>
      </c>
      <c r="K146" s="29">
        <f t="shared" si="28"/>
        <v>98.880788687487581</v>
      </c>
      <c r="L146" s="29">
        <f t="shared" si="30"/>
        <v>77.37643650401958</v>
      </c>
      <c r="M146" s="67"/>
      <c r="N146" s="110"/>
      <c r="O146" s="12"/>
      <c r="P146" s="12"/>
      <c r="Q146" s="12"/>
    </row>
    <row r="147" spans="1:17" s="8" customFormat="1" ht="288.75" customHeight="1" x14ac:dyDescent="0.5">
      <c r="A147" s="66"/>
      <c r="B147" s="76"/>
      <c r="C147" s="106"/>
      <c r="D147" s="99" t="s">
        <v>21</v>
      </c>
      <c r="E147" s="50">
        <v>0</v>
      </c>
      <c r="F147" s="50">
        <v>0</v>
      </c>
      <c r="G147" s="50">
        <v>0</v>
      </c>
      <c r="H147" s="50">
        <v>0</v>
      </c>
      <c r="I147" s="27">
        <f t="shared" si="29"/>
        <v>0</v>
      </c>
      <c r="J147" s="28">
        <f t="shared" si="27"/>
        <v>0</v>
      </c>
      <c r="K147" s="28">
        <f t="shared" si="28"/>
        <v>0</v>
      </c>
      <c r="L147" s="28">
        <f t="shared" si="30"/>
        <v>0</v>
      </c>
      <c r="M147" s="67"/>
      <c r="N147" s="110"/>
      <c r="O147" s="12"/>
      <c r="P147" s="12"/>
      <c r="Q147" s="12"/>
    </row>
    <row r="148" spans="1:17" s="8" customFormat="1" ht="195.75" customHeight="1" x14ac:dyDescent="0.5">
      <c r="A148" s="66"/>
      <c r="B148" s="76"/>
      <c r="C148" s="106"/>
      <c r="D148" s="99" t="s">
        <v>22</v>
      </c>
      <c r="E148" s="50">
        <v>0</v>
      </c>
      <c r="F148" s="50">
        <v>0</v>
      </c>
      <c r="G148" s="50">
        <v>0</v>
      </c>
      <c r="H148" s="50">
        <v>0</v>
      </c>
      <c r="I148" s="27">
        <f t="shared" si="29"/>
        <v>0</v>
      </c>
      <c r="J148" s="28">
        <f t="shared" si="27"/>
        <v>0</v>
      </c>
      <c r="K148" s="28">
        <f t="shared" si="28"/>
        <v>0</v>
      </c>
      <c r="L148" s="28">
        <f t="shared" si="30"/>
        <v>0</v>
      </c>
      <c r="M148" s="67"/>
      <c r="N148" s="110"/>
      <c r="O148" s="12"/>
      <c r="P148" s="12"/>
      <c r="Q148" s="12"/>
    </row>
    <row r="149" spans="1:17" s="8" customFormat="1" ht="130.5" customHeight="1" x14ac:dyDescent="0.5">
      <c r="A149" s="66"/>
      <c r="B149" s="76"/>
      <c r="C149" s="106"/>
      <c r="D149" s="101" t="s">
        <v>23</v>
      </c>
      <c r="E149" s="50">
        <v>836.31</v>
      </c>
      <c r="F149" s="50">
        <v>0</v>
      </c>
      <c r="G149" s="50">
        <v>0</v>
      </c>
      <c r="H149" s="50">
        <v>0</v>
      </c>
      <c r="I149" s="25">
        <f t="shared" si="29"/>
        <v>0</v>
      </c>
      <c r="J149" s="28">
        <f t="shared" si="27"/>
        <v>0</v>
      </c>
      <c r="K149" s="28">
        <f t="shared" si="28"/>
        <v>0</v>
      </c>
      <c r="L149" s="28">
        <f t="shared" si="30"/>
        <v>0</v>
      </c>
      <c r="M149" s="67"/>
      <c r="N149" s="110"/>
      <c r="O149" s="12"/>
      <c r="P149" s="12"/>
      <c r="Q149" s="12"/>
    </row>
    <row r="150" spans="1:17" s="8" customFormat="1" ht="130.5" customHeight="1" x14ac:dyDescent="0.5">
      <c r="A150" s="66"/>
      <c r="B150" s="76"/>
      <c r="C150" s="106"/>
      <c r="D150" s="102" t="s">
        <v>24</v>
      </c>
      <c r="E150" s="50">
        <v>0</v>
      </c>
      <c r="F150" s="50">
        <v>0</v>
      </c>
      <c r="G150" s="50">
        <v>0</v>
      </c>
      <c r="H150" s="50">
        <v>0</v>
      </c>
      <c r="I150" s="27">
        <f t="shared" si="29"/>
        <v>0</v>
      </c>
      <c r="J150" s="28">
        <f t="shared" si="27"/>
        <v>0</v>
      </c>
      <c r="K150" s="28">
        <f t="shared" si="28"/>
        <v>0</v>
      </c>
      <c r="L150" s="28">
        <f t="shared" si="30"/>
        <v>0</v>
      </c>
      <c r="M150" s="67"/>
      <c r="N150" s="110"/>
      <c r="O150" s="12"/>
      <c r="P150" s="12"/>
      <c r="Q150" s="12"/>
    </row>
    <row r="151" spans="1:17" s="8" customFormat="1" ht="172.5" customHeight="1" x14ac:dyDescent="0.5">
      <c r="A151" s="66">
        <v>18</v>
      </c>
      <c r="B151" s="105" t="s">
        <v>50</v>
      </c>
      <c r="C151" s="106">
        <v>3</v>
      </c>
      <c r="D151" s="86" t="s">
        <v>17</v>
      </c>
      <c r="E151" s="17">
        <f>E152+E153+E154+E155+E157</f>
        <v>9620.6180000000004</v>
      </c>
      <c r="F151" s="17">
        <f>F152+F153+F154+F155+F157</f>
        <v>2339.3750099999997</v>
      </c>
      <c r="G151" s="17">
        <f>G152+G153+G154+G155+G157</f>
        <v>2352.4699999999998</v>
      </c>
      <c r="H151" s="17">
        <f>H152+H153+H154+H155+H157</f>
        <v>2136.3752100000002</v>
      </c>
      <c r="I151" s="23">
        <f t="shared" si="29"/>
        <v>-202.9997999999996</v>
      </c>
      <c r="J151" s="17">
        <f t="shared" si="27"/>
        <v>90.81413195492398</v>
      </c>
      <c r="K151" s="17">
        <f t="shared" si="28"/>
        <v>91.322477194453768</v>
      </c>
      <c r="L151" s="17">
        <f t="shared" si="30"/>
        <v>22.206215962425699</v>
      </c>
      <c r="M151" s="67">
        <v>4</v>
      </c>
      <c r="N151" s="107" t="s">
        <v>63</v>
      </c>
      <c r="O151" s="12"/>
      <c r="P151" s="12"/>
      <c r="Q151" s="12"/>
    </row>
    <row r="152" spans="1:17" s="8" customFormat="1" ht="131.25" customHeight="1" x14ac:dyDescent="0.5">
      <c r="A152" s="66"/>
      <c r="B152" s="105"/>
      <c r="C152" s="106"/>
      <c r="D152" s="93" t="s">
        <v>18</v>
      </c>
      <c r="E152" s="19">
        <v>0</v>
      </c>
      <c r="F152" s="19">
        <v>0</v>
      </c>
      <c r="G152" s="19">
        <v>0</v>
      </c>
      <c r="H152" s="19">
        <v>0</v>
      </c>
      <c r="I152" s="27">
        <v>0</v>
      </c>
      <c r="J152" s="19">
        <f t="shared" si="27"/>
        <v>0</v>
      </c>
      <c r="K152" s="19">
        <f t="shared" si="28"/>
        <v>0</v>
      </c>
      <c r="L152" s="19">
        <f t="shared" si="30"/>
        <v>0</v>
      </c>
      <c r="M152" s="67"/>
      <c r="N152" s="108"/>
      <c r="O152" s="12"/>
      <c r="P152" s="12"/>
      <c r="Q152" s="12"/>
    </row>
    <row r="153" spans="1:17" s="8" customFormat="1" ht="157.5" customHeight="1" x14ac:dyDescent="0.5">
      <c r="A153" s="66"/>
      <c r="B153" s="105"/>
      <c r="C153" s="106"/>
      <c r="D153" s="93" t="s">
        <v>19</v>
      </c>
      <c r="E153" s="114">
        <v>9075.6180000000004</v>
      </c>
      <c r="F153" s="115">
        <v>2317.3750099999997</v>
      </c>
      <c r="G153" s="115">
        <v>2182.4699999999998</v>
      </c>
      <c r="H153" s="115">
        <v>2114.3752100000002</v>
      </c>
      <c r="I153" s="25">
        <f t="shared" si="29"/>
        <v>-202.9997999999996</v>
      </c>
      <c r="J153" s="39">
        <f t="shared" si="27"/>
        <v>96.879920915293241</v>
      </c>
      <c r="K153" s="39">
        <f t="shared" si="28"/>
        <v>91.240097130416558</v>
      </c>
      <c r="L153" s="39">
        <f t="shared" si="30"/>
        <v>23.29731385785519</v>
      </c>
      <c r="M153" s="67"/>
      <c r="N153" s="108"/>
      <c r="O153" s="12"/>
      <c r="P153" s="12"/>
      <c r="Q153" s="12"/>
    </row>
    <row r="154" spans="1:17" s="8" customFormat="1" ht="138.75" customHeight="1" x14ac:dyDescent="0.5">
      <c r="A154" s="66"/>
      <c r="B154" s="105"/>
      <c r="C154" s="106"/>
      <c r="D154" s="93" t="s">
        <v>20</v>
      </c>
      <c r="E154" s="114">
        <v>170</v>
      </c>
      <c r="F154" s="115">
        <v>22</v>
      </c>
      <c r="G154" s="115">
        <v>170</v>
      </c>
      <c r="H154" s="115">
        <v>22</v>
      </c>
      <c r="I154" s="25">
        <f t="shared" si="29"/>
        <v>0</v>
      </c>
      <c r="J154" s="39">
        <f t="shared" si="27"/>
        <v>12.941176470588237</v>
      </c>
      <c r="K154" s="39">
        <f t="shared" si="28"/>
        <v>100</v>
      </c>
      <c r="L154" s="39">
        <f t="shared" si="30"/>
        <v>12.941176470588237</v>
      </c>
      <c r="M154" s="67"/>
      <c r="N154" s="108"/>
      <c r="O154" s="12"/>
      <c r="P154" s="12"/>
      <c r="Q154" s="12"/>
    </row>
    <row r="155" spans="1:17" s="8" customFormat="1" ht="234" customHeight="1" x14ac:dyDescent="0.5">
      <c r="A155" s="66"/>
      <c r="B155" s="105"/>
      <c r="C155" s="106"/>
      <c r="D155" s="99" t="s">
        <v>21</v>
      </c>
      <c r="E155" s="115">
        <v>0</v>
      </c>
      <c r="F155" s="115">
        <v>0</v>
      </c>
      <c r="G155" s="115">
        <v>0</v>
      </c>
      <c r="H155" s="115">
        <v>0</v>
      </c>
      <c r="I155" s="31">
        <v>0</v>
      </c>
      <c r="J155" s="39">
        <f t="shared" si="27"/>
        <v>0</v>
      </c>
      <c r="K155" s="19">
        <f t="shared" si="28"/>
        <v>0</v>
      </c>
      <c r="L155" s="19">
        <f t="shared" si="30"/>
        <v>0</v>
      </c>
      <c r="M155" s="67"/>
      <c r="N155" s="108"/>
      <c r="O155" s="12"/>
      <c r="P155" s="12"/>
      <c r="Q155" s="12"/>
    </row>
    <row r="156" spans="1:17" s="8" customFormat="1" ht="204" customHeight="1" x14ac:dyDescent="0.5">
      <c r="A156" s="66"/>
      <c r="B156" s="105"/>
      <c r="C156" s="106"/>
      <c r="D156" s="99" t="s">
        <v>22</v>
      </c>
      <c r="E156" s="115">
        <v>0</v>
      </c>
      <c r="F156" s="115">
        <v>0</v>
      </c>
      <c r="G156" s="115">
        <v>0</v>
      </c>
      <c r="H156" s="115">
        <v>0</v>
      </c>
      <c r="I156" s="31">
        <v>0</v>
      </c>
      <c r="J156" s="39">
        <f t="shared" si="27"/>
        <v>0</v>
      </c>
      <c r="K156" s="19">
        <f t="shared" si="28"/>
        <v>0</v>
      </c>
      <c r="L156" s="19">
        <f t="shared" si="30"/>
        <v>0</v>
      </c>
      <c r="M156" s="67"/>
      <c r="N156" s="108"/>
      <c r="O156" s="12"/>
      <c r="P156" s="12"/>
      <c r="Q156" s="12"/>
    </row>
    <row r="157" spans="1:17" s="8" customFormat="1" ht="157.5" customHeight="1" x14ac:dyDescent="0.5">
      <c r="A157" s="66"/>
      <c r="B157" s="105"/>
      <c r="C157" s="106"/>
      <c r="D157" s="101" t="s">
        <v>23</v>
      </c>
      <c r="E157" s="19">
        <v>375</v>
      </c>
      <c r="F157" s="19">
        <v>0</v>
      </c>
      <c r="G157" s="19">
        <v>0</v>
      </c>
      <c r="H157" s="19">
        <v>0</v>
      </c>
      <c r="I157" s="40">
        <v>0</v>
      </c>
      <c r="J157" s="39">
        <f t="shared" si="27"/>
        <v>0</v>
      </c>
      <c r="K157" s="39">
        <f t="shared" si="28"/>
        <v>0</v>
      </c>
      <c r="L157" s="39">
        <f t="shared" si="30"/>
        <v>0</v>
      </c>
      <c r="M157" s="67"/>
      <c r="N157" s="108"/>
      <c r="O157" s="12"/>
      <c r="P157" s="12"/>
      <c r="Q157" s="12"/>
    </row>
    <row r="158" spans="1:17" s="8" customFormat="1" ht="131.25" customHeight="1" x14ac:dyDescent="0.5">
      <c r="A158" s="66"/>
      <c r="B158" s="105"/>
      <c r="C158" s="106"/>
      <c r="D158" s="102" t="s">
        <v>24</v>
      </c>
      <c r="E158" s="19">
        <v>0</v>
      </c>
      <c r="F158" s="19">
        <v>0</v>
      </c>
      <c r="G158" s="19">
        <v>0</v>
      </c>
      <c r="H158" s="19">
        <v>0</v>
      </c>
      <c r="I158" s="31">
        <v>0</v>
      </c>
      <c r="J158" s="19">
        <f t="shared" si="27"/>
        <v>0</v>
      </c>
      <c r="K158" s="19">
        <f t="shared" si="28"/>
        <v>0</v>
      </c>
      <c r="L158" s="19">
        <f t="shared" si="30"/>
        <v>0</v>
      </c>
      <c r="M158" s="67"/>
      <c r="N158" s="108"/>
      <c r="O158" s="12"/>
      <c r="P158" s="12"/>
      <c r="Q158" s="12"/>
    </row>
    <row r="159" spans="1:17" s="8" customFormat="1" ht="176.25" customHeight="1" x14ac:dyDescent="0.5">
      <c r="A159" s="66">
        <v>19</v>
      </c>
      <c r="B159" s="105" t="s">
        <v>51</v>
      </c>
      <c r="C159" s="106">
        <v>3</v>
      </c>
      <c r="D159" s="86" t="s">
        <v>17</v>
      </c>
      <c r="E159" s="17">
        <f>E160+E161+E162+E165</f>
        <v>85902.262000000002</v>
      </c>
      <c r="F159" s="17">
        <f>F160+F161+F162+F165</f>
        <v>44769.769399999997</v>
      </c>
      <c r="G159" s="17">
        <f>G160+G161+G162+G165</f>
        <v>40412.278460000001</v>
      </c>
      <c r="H159" s="17">
        <f>H160+H161+H162+H165</f>
        <v>39235.892670000001</v>
      </c>
      <c r="I159" s="51">
        <f t="shared" ref="I159:I185" si="31">H159-F159</f>
        <v>-5533.8767299999963</v>
      </c>
      <c r="J159" s="17">
        <f t="shared" si="27"/>
        <v>97.089038691138427</v>
      </c>
      <c r="K159" s="17">
        <f t="shared" si="28"/>
        <v>87.63925567595173</v>
      </c>
      <c r="L159" s="17">
        <f t="shared" si="30"/>
        <v>45.675040163668804</v>
      </c>
      <c r="M159" s="67">
        <v>4</v>
      </c>
      <c r="N159" s="109" t="s">
        <v>52</v>
      </c>
      <c r="O159" s="12"/>
      <c r="P159" s="12"/>
      <c r="Q159" s="12"/>
    </row>
    <row r="160" spans="1:17" s="8" customFormat="1" ht="165" customHeight="1" x14ac:dyDescent="0.5">
      <c r="A160" s="66"/>
      <c r="B160" s="105"/>
      <c r="C160" s="106"/>
      <c r="D160" s="93" t="s">
        <v>18</v>
      </c>
      <c r="E160" s="115">
        <v>0</v>
      </c>
      <c r="F160" s="115">
        <v>0</v>
      </c>
      <c r="G160" s="115">
        <v>0</v>
      </c>
      <c r="H160" s="115">
        <v>0</v>
      </c>
      <c r="I160" s="32">
        <f t="shared" si="31"/>
        <v>0</v>
      </c>
      <c r="J160" s="22">
        <f t="shared" si="27"/>
        <v>0</v>
      </c>
      <c r="K160" s="22">
        <f t="shared" si="28"/>
        <v>0</v>
      </c>
      <c r="L160" s="22">
        <f t="shared" si="30"/>
        <v>0</v>
      </c>
      <c r="M160" s="67"/>
      <c r="N160" s="110"/>
      <c r="O160" s="12"/>
      <c r="P160" s="12"/>
      <c r="Q160" s="12"/>
    </row>
    <row r="161" spans="1:17" s="8" customFormat="1" ht="162" customHeight="1" x14ac:dyDescent="0.5">
      <c r="A161" s="66"/>
      <c r="B161" s="105"/>
      <c r="C161" s="106"/>
      <c r="D161" s="93" t="s">
        <v>19</v>
      </c>
      <c r="E161" s="121">
        <v>85482.262000000002</v>
      </c>
      <c r="F161" s="122">
        <v>44349.769399999997</v>
      </c>
      <c r="G161" s="121">
        <v>39564.656999999999</v>
      </c>
      <c r="H161" s="122">
        <v>38815.892670000001</v>
      </c>
      <c r="I161" s="33">
        <f t="shared" si="31"/>
        <v>-5533.8767299999963</v>
      </c>
      <c r="J161" s="22">
        <f t="shared" si="27"/>
        <v>98.107491921388316</v>
      </c>
      <c r="K161" s="22">
        <f t="shared" si="28"/>
        <v>87.522197285652638</v>
      </c>
      <c r="L161" s="22">
        <f t="shared" si="30"/>
        <v>45.408125337160591</v>
      </c>
      <c r="M161" s="67"/>
      <c r="N161" s="110"/>
      <c r="O161" s="12"/>
      <c r="P161" s="12"/>
      <c r="Q161" s="12"/>
    </row>
    <row r="162" spans="1:17" s="8" customFormat="1" ht="131.25" customHeight="1" x14ac:dyDescent="0.5">
      <c r="A162" s="66"/>
      <c r="B162" s="105"/>
      <c r="C162" s="106"/>
      <c r="D162" s="93" t="s">
        <v>20</v>
      </c>
      <c r="E162" s="121">
        <v>420</v>
      </c>
      <c r="F162" s="121">
        <v>420</v>
      </c>
      <c r="G162" s="123">
        <v>847.62146000000007</v>
      </c>
      <c r="H162" s="121">
        <v>420</v>
      </c>
      <c r="I162" s="40">
        <f t="shared" si="31"/>
        <v>0</v>
      </c>
      <c r="J162" s="22">
        <f t="shared" si="27"/>
        <v>49.550420773914809</v>
      </c>
      <c r="K162" s="22">
        <f t="shared" si="28"/>
        <v>100</v>
      </c>
      <c r="L162" s="22">
        <f t="shared" si="30"/>
        <v>100</v>
      </c>
      <c r="M162" s="67"/>
      <c r="N162" s="110"/>
      <c r="O162" s="12"/>
      <c r="P162" s="12"/>
      <c r="Q162" s="12"/>
    </row>
    <row r="163" spans="1:17" s="8" customFormat="1" ht="245.25" customHeight="1" x14ac:dyDescent="0.5">
      <c r="A163" s="66"/>
      <c r="B163" s="105"/>
      <c r="C163" s="106"/>
      <c r="D163" s="99" t="s">
        <v>21</v>
      </c>
      <c r="E163" s="115">
        <v>0</v>
      </c>
      <c r="F163" s="115">
        <v>0</v>
      </c>
      <c r="G163" s="115">
        <v>0</v>
      </c>
      <c r="H163" s="115">
        <v>0</v>
      </c>
      <c r="I163" s="32">
        <f t="shared" si="31"/>
        <v>0</v>
      </c>
      <c r="J163" s="22">
        <f t="shared" si="27"/>
        <v>0</v>
      </c>
      <c r="K163" s="22">
        <f t="shared" si="28"/>
        <v>0</v>
      </c>
      <c r="L163" s="22">
        <f t="shared" si="30"/>
        <v>0</v>
      </c>
      <c r="M163" s="67"/>
      <c r="N163" s="110"/>
      <c r="O163" s="12"/>
      <c r="P163" s="12"/>
      <c r="Q163" s="12"/>
    </row>
    <row r="164" spans="1:17" s="8" customFormat="1" ht="191.25" customHeight="1" x14ac:dyDescent="0.5">
      <c r="A164" s="66"/>
      <c r="B164" s="105"/>
      <c r="C164" s="106"/>
      <c r="D164" s="99" t="s">
        <v>22</v>
      </c>
      <c r="E164" s="115">
        <v>0</v>
      </c>
      <c r="F164" s="115">
        <v>0</v>
      </c>
      <c r="G164" s="115">
        <v>0</v>
      </c>
      <c r="H164" s="115">
        <v>0</v>
      </c>
      <c r="I164" s="32">
        <f t="shared" si="31"/>
        <v>0</v>
      </c>
      <c r="J164" s="22">
        <f t="shared" si="27"/>
        <v>0</v>
      </c>
      <c r="K164" s="22">
        <f t="shared" si="28"/>
        <v>0</v>
      </c>
      <c r="L164" s="22">
        <f t="shared" si="30"/>
        <v>0</v>
      </c>
      <c r="M164" s="67"/>
      <c r="N164" s="110"/>
      <c r="O164" s="12"/>
      <c r="P164" s="12"/>
      <c r="Q164" s="12"/>
    </row>
    <row r="165" spans="1:17" s="8" customFormat="1" ht="131.25" customHeight="1" x14ac:dyDescent="0.5">
      <c r="A165" s="66"/>
      <c r="B165" s="105"/>
      <c r="C165" s="106"/>
      <c r="D165" s="101" t="s">
        <v>23</v>
      </c>
      <c r="E165" s="19">
        <v>0</v>
      </c>
      <c r="F165" s="19">
        <v>0</v>
      </c>
      <c r="G165" s="19">
        <v>0</v>
      </c>
      <c r="H165" s="19">
        <v>0</v>
      </c>
      <c r="I165" s="40">
        <f t="shared" si="31"/>
        <v>0</v>
      </c>
      <c r="J165" s="22">
        <f t="shared" si="27"/>
        <v>0</v>
      </c>
      <c r="K165" s="22">
        <f t="shared" si="28"/>
        <v>0</v>
      </c>
      <c r="L165" s="22">
        <f t="shared" si="30"/>
        <v>0</v>
      </c>
      <c r="M165" s="67"/>
      <c r="N165" s="110"/>
      <c r="O165" s="12"/>
      <c r="P165" s="12"/>
      <c r="Q165" s="12"/>
    </row>
    <row r="166" spans="1:17" s="8" customFormat="1" ht="131.25" customHeight="1" x14ac:dyDescent="0.5">
      <c r="A166" s="66"/>
      <c r="B166" s="105"/>
      <c r="C166" s="106"/>
      <c r="D166" s="102" t="s">
        <v>24</v>
      </c>
      <c r="E166" s="19">
        <v>0</v>
      </c>
      <c r="F166" s="19">
        <v>0</v>
      </c>
      <c r="G166" s="19">
        <v>0</v>
      </c>
      <c r="H166" s="19">
        <v>0</v>
      </c>
      <c r="I166" s="32">
        <f t="shared" si="31"/>
        <v>0</v>
      </c>
      <c r="J166" s="22">
        <f t="shared" si="27"/>
        <v>0</v>
      </c>
      <c r="K166" s="22">
        <f t="shared" si="28"/>
        <v>0</v>
      </c>
      <c r="L166" s="22">
        <f t="shared" si="30"/>
        <v>0</v>
      </c>
      <c r="M166" s="67"/>
      <c r="N166" s="110"/>
      <c r="O166" s="12"/>
      <c r="P166" s="12"/>
      <c r="Q166" s="12"/>
    </row>
    <row r="167" spans="1:17" s="8" customFormat="1" ht="222.75" customHeight="1" x14ac:dyDescent="0.5">
      <c r="A167" s="66">
        <v>20</v>
      </c>
      <c r="B167" s="105" t="s">
        <v>53</v>
      </c>
      <c r="C167" s="106">
        <v>10</v>
      </c>
      <c r="D167" s="86" t="s">
        <v>17</v>
      </c>
      <c r="E167" s="17">
        <f>E168+E169+E170+E171+E173</f>
        <v>679577.49390999996</v>
      </c>
      <c r="F167" s="17">
        <f>F168+F169+F170+F171+F173</f>
        <v>425118.16762999998</v>
      </c>
      <c r="G167" s="17">
        <f>G168+G169+G170+G171+G173</f>
        <v>584042.17396000004</v>
      </c>
      <c r="H167" s="17">
        <f>H168+H169+H170+H171+H173</f>
        <v>393610.15883999999</v>
      </c>
      <c r="I167" s="51">
        <f t="shared" si="31"/>
        <v>-31508.008789999993</v>
      </c>
      <c r="J167" s="17">
        <f t="shared" si="27"/>
        <v>67.394132887902998</v>
      </c>
      <c r="K167" s="17">
        <f t="shared" si="28"/>
        <v>92.588411601965959</v>
      </c>
      <c r="L167" s="17">
        <f t="shared" si="30"/>
        <v>57.919834362867796</v>
      </c>
      <c r="M167" s="67">
        <v>11</v>
      </c>
      <c r="N167" s="109" t="s">
        <v>69</v>
      </c>
      <c r="O167" s="12"/>
      <c r="P167" s="12"/>
      <c r="Q167" s="12"/>
    </row>
    <row r="168" spans="1:17" s="8" customFormat="1" ht="172.5" customHeight="1" x14ac:dyDescent="0.5">
      <c r="A168" s="66"/>
      <c r="B168" s="105"/>
      <c r="C168" s="106"/>
      <c r="D168" s="93" t="s">
        <v>18</v>
      </c>
      <c r="E168" s="124">
        <v>4644.1000000000004</v>
      </c>
      <c r="F168" s="124">
        <v>3834.7799999999997</v>
      </c>
      <c r="G168" s="124">
        <v>3801.2950000000001</v>
      </c>
      <c r="H168" s="124">
        <v>3801.2950000000001</v>
      </c>
      <c r="I168" s="63">
        <f t="shared" si="31"/>
        <v>-33.484999999999673</v>
      </c>
      <c r="J168" s="22">
        <f t="shared" si="27"/>
        <v>100</v>
      </c>
      <c r="K168" s="22">
        <f t="shared" si="28"/>
        <v>99.126807796014376</v>
      </c>
      <c r="L168" s="22">
        <f t="shared" si="30"/>
        <v>81.852134966947304</v>
      </c>
      <c r="M168" s="67"/>
      <c r="N168" s="110"/>
      <c r="O168" s="12"/>
      <c r="P168" s="12"/>
      <c r="Q168" s="12"/>
    </row>
    <row r="169" spans="1:17" s="8" customFormat="1" ht="146.25" customHeight="1" x14ac:dyDescent="0.5">
      <c r="A169" s="66"/>
      <c r="B169" s="105"/>
      <c r="C169" s="106"/>
      <c r="D169" s="93" t="s">
        <v>19</v>
      </c>
      <c r="E169" s="124">
        <v>107028.3</v>
      </c>
      <c r="F169" s="124">
        <v>76126.989000000001</v>
      </c>
      <c r="G169" s="124">
        <v>77268.431899999996</v>
      </c>
      <c r="H169" s="124">
        <v>77268.022239999991</v>
      </c>
      <c r="I169" s="64">
        <f t="shared" si="31"/>
        <v>1141.0332399999897</v>
      </c>
      <c r="J169" s="22">
        <f t="shared" si="27"/>
        <v>99.999469822293619</v>
      </c>
      <c r="K169" s="22">
        <f t="shared" si="28"/>
        <v>101.49885507753366</v>
      </c>
      <c r="L169" s="22">
        <f t="shared" si="30"/>
        <v>72.194010593459851</v>
      </c>
      <c r="M169" s="67"/>
      <c r="N169" s="110"/>
      <c r="O169" s="12"/>
      <c r="P169" s="12"/>
      <c r="Q169" s="12"/>
    </row>
    <row r="170" spans="1:17" s="8" customFormat="1" ht="159" customHeight="1" x14ac:dyDescent="0.5">
      <c r="A170" s="66"/>
      <c r="B170" s="105"/>
      <c r="C170" s="106"/>
      <c r="D170" s="93" t="s">
        <v>20</v>
      </c>
      <c r="E170" s="118">
        <v>511672.85391000001</v>
      </c>
      <c r="F170" s="118">
        <v>335163.99499000004</v>
      </c>
      <c r="G170" s="118">
        <v>502972.44706000003</v>
      </c>
      <c r="H170" s="118">
        <v>312540.84159999999</v>
      </c>
      <c r="I170" s="63">
        <f t="shared" si="31"/>
        <v>-22623.15339000005</v>
      </c>
      <c r="J170" s="22">
        <f t="shared" si="27"/>
        <v>62.138759971222981</v>
      </c>
      <c r="K170" s="22">
        <f t="shared" si="28"/>
        <v>93.250124199445992</v>
      </c>
      <c r="L170" s="22">
        <f t="shared" si="30"/>
        <v>61.082162012639017</v>
      </c>
      <c r="M170" s="67"/>
      <c r="N170" s="110"/>
      <c r="O170" s="12"/>
      <c r="P170" s="12"/>
      <c r="Q170" s="12"/>
    </row>
    <row r="171" spans="1:17" s="8" customFormat="1" ht="234" customHeight="1" x14ac:dyDescent="0.5">
      <c r="A171" s="66"/>
      <c r="B171" s="105"/>
      <c r="C171" s="106"/>
      <c r="D171" s="99" t="s">
        <v>21</v>
      </c>
      <c r="E171" s="118">
        <v>0</v>
      </c>
      <c r="F171" s="20">
        <v>0</v>
      </c>
      <c r="G171" s="20">
        <v>0</v>
      </c>
      <c r="H171" s="20">
        <v>0</v>
      </c>
      <c r="I171" s="64">
        <f t="shared" si="31"/>
        <v>0</v>
      </c>
      <c r="J171" s="22">
        <f t="shared" si="27"/>
        <v>0</v>
      </c>
      <c r="K171" s="22">
        <f t="shared" si="28"/>
        <v>0</v>
      </c>
      <c r="L171" s="22">
        <f t="shared" si="30"/>
        <v>0</v>
      </c>
      <c r="M171" s="67"/>
      <c r="N171" s="110"/>
      <c r="O171" s="12"/>
      <c r="P171" s="12"/>
      <c r="Q171" s="12"/>
    </row>
    <row r="172" spans="1:17" s="8" customFormat="1" ht="215.25" customHeight="1" x14ac:dyDescent="0.5">
      <c r="A172" s="66"/>
      <c r="B172" s="105"/>
      <c r="C172" s="106"/>
      <c r="D172" s="99" t="s">
        <v>22</v>
      </c>
      <c r="E172" s="118">
        <v>0</v>
      </c>
      <c r="F172" s="20">
        <v>0</v>
      </c>
      <c r="G172" s="20">
        <v>0</v>
      </c>
      <c r="H172" s="20">
        <v>0</v>
      </c>
      <c r="I172" s="64">
        <f t="shared" si="31"/>
        <v>0</v>
      </c>
      <c r="J172" s="22">
        <f t="shared" si="27"/>
        <v>0</v>
      </c>
      <c r="K172" s="22">
        <f t="shared" si="28"/>
        <v>0</v>
      </c>
      <c r="L172" s="22">
        <f t="shared" si="30"/>
        <v>0</v>
      </c>
      <c r="M172" s="67"/>
      <c r="N172" s="110"/>
      <c r="O172" s="12"/>
      <c r="P172" s="12"/>
      <c r="Q172" s="12"/>
    </row>
    <row r="173" spans="1:17" s="8" customFormat="1" ht="141.75" customHeight="1" x14ac:dyDescent="0.5">
      <c r="A173" s="66"/>
      <c r="B173" s="105"/>
      <c r="C173" s="106"/>
      <c r="D173" s="101" t="s">
        <v>23</v>
      </c>
      <c r="E173" s="118">
        <v>56232.24</v>
      </c>
      <c r="F173" s="118">
        <v>9992.4036400000005</v>
      </c>
      <c r="G173" s="118">
        <v>0</v>
      </c>
      <c r="H173" s="118">
        <v>0</v>
      </c>
      <c r="I173" s="65">
        <f t="shared" si="31"/>
        <v>-9992.4036400000005</v>
      </c>
      <c r="J173" s="22">
        <f t="shared" si="27"/>
        <v>0</v>
      </c>
      <c r="K173" s="22">
        <f t="shared" si="28"/>
        <v>0</v>
      </c>
      <c r="L173" s="22">
        <f t="shared" si="30"/>
        <v>0</v>
      </c>
      <c r="M173" s="67"/>
      <c r="N173" s="110"/>
      <c r="O173" s="12"/>
      <c r="P173" s="12"/>
      <c r="Q173" s="12"/>
    </row>
    <row r="174" spans="1:17" s="8" customFormat="1" ht="128.25" customHeight="1" x14ac:dyDescent="0.5">
      <c r="A174" s="66"/>
      <c r="B174" s="105"/>
      <c r="C174" s="106"/>
      <c r="D174" s="102" t="s">
        <v>24</v>
      </c>
      <c r="E174" s="118">
        <v>0</v>
      </c>
      <c r="F174" s="118">
        <v>0</v>
      </c>
      <c r="G174" s="118">
        <v>0</v>
      </c>
      <c r="H174" s="118">
        <v>0</v>
      </c>
      <c r="I174" s="64">
        <f t="shared" si="31"/>
        <v>0</v>
      </c>
      <c r="J174" s="22">
        <f t="shared" si="27"/>
        <v>0</v>
      </c>
      <c r="K174" s="22">
        <f t="shared" si="28"/>
        <v>0</v>
      </c>
      <c r="L174" s="22">
        <f t="shared" si="30"/>
        <v>0</v>
      </c>
      <c r="M174" s="67"/>
      <c r="N174" s="110"/>
      <c r="O174" s="12"/>
      <c r="P174" s="12"/>
      <c r="Q174" s="12"/>
    </row>
    <row r="175" spans="1:17" s="8" customFormat="1" ht="210.75" customHeight="1" x14ac:dyDescent="0.5">
      <c r="A175" s="66">
        <v>21</v>
      </c>
      <c r="B175" s="105" t="s">
        <v>54</v>
      </c>
      <c r="C175" s="106">
        <v>14</v>
      </c>
      <c r="D175" s="86" t="s">
        <v>17</v>
      </c>
      <c r="E175" s="17">
        <f>E176+E177+E178+E179+E181</f>
        <v>2680.7</v>
      </c>
      <c r="F175" s="17">
        <f>F176+F177+F178+F179+F181</f>
        <v>1783.376</v>
      </c>
      <c r="G175" s="17">
        <f>G176+G177+G178+G179+G181</f>
        <v>1900.0910000000001</v>
      </c>
      <c r="H175" s="17">
        <f>H176+H177+H178+H179+H181</f>
        <v>1610.0809999999999</v>
      </c>
      <c r="I175" s="60">
        <f t="shared" si="31"/>
        <v>-173.29500000000007</v>
      </c>
      <c r="J175" s="17">
        <f t="shared" si="27"/>
        <v>84.737046804600396</v>
      </c>
      <c r="K175" s="17">
        <f t="shared" si="28"/>
        <v>90.2827558518226</v>
      </c>
      <c r="L175" s="17">
        <f t="shared" si="30"/>
        <v>60.061961427985231</v>
      </c>
      <c r="M175" s="67">
        <v>3</v>
      </c>
      <c r="N175" s="68" t="s">
        <v>55</v>
      </c>
      <c r="O175" s="12"/>
      <c r="P175" s="12"/>
      <c r="Q175" s="12"/>
    </row>
    <row r="176" spans="1:17" s="8" customFormat="1" ht="169.5" customHeight="1" x14ac:dyDescent="0.5">
      <c r="A176" s="66"/>
      <c r="B176" s="105"/>
      <c r="C176" s="106"/>
      <c r="D176" s="93" t="s">
        <v>18</v>
      </c>
      <c r="E176" s="19">
        <v>0</v>
      </c>
      <c r="F176" s="19">
        <v>0</v>
      </c>
      <c r="G176" s="19">
        <v>0</v>
      </c>
      <c r="H176" s="19">
        <v>0</v>
      </c>
      <c r="I176" s="24">
        <f t="shared" si="31"/>
        <v>0</v>
      </c>
      <c r="J176" s="22">
        <f t="shared" ref="J176:J182" si="32">IF(G176=0,0,H176/G176)*100</f>
        <v>0</v>
      </c>
      <c r="K176" s="22">
        <f t="shared" ref="K176:K182" si="33">IF(F176=0,0,H176/F176*100)</f>
        <v>0</v>
      </c>
      <c r="L176" s="22">
        <f t="shared" si="30"/>
        <v>0</v>
      </c>
      <c r="M176" s="67"/>
      <c r="N176" s="69"/>
      <c r="O176" s="12"/>
      <c r="P176" s="12"/>
      <c r="Q176" s="12"/>
    </row>
    <row r="177" spans="1:17" s="8" customFormat="1" ht="154.5" customHeight="1" x14ac:dyDescent="0.5">
      <c r="A177" s="66"/>
      <c r="B177" s="105"/>
      <c r="C177" s="106"/>
      <c r="D177" s="93" t="s">
        <v>19</v>
      </c>
      <c r="E177" s="20">
        <v>106.7</v>
      </c>
      <c r="F177" s="19">
        <v>106.7</v>
      </c>
      <c r="G177" s="19">
        <v>106.7</v>
      </c>
      <c r="H177" s="19">
        <v>106.7</v>
      </c>
      <c r="I177" s="24">
        <f>H177-F177</f>
        <v>0</v>
      </c>
      <c r="J177" s="22">
        <f t="shared" si="32"/>
        <v>100</v>
      </c>
      <c r="K177" s="22">
        <f t="shared" si="33"/>
        <v>100</v>
      </c>
      <c r="L177" s="22">
        <f t="shared" si="30"/>
        <v>100</v>
      </c>
      <c r="M177" s="67"/>
      <c r="N177" s="69"/>
      <c r="O177" s="12"/>
      <c r="P177" s="12"/>
      <c r="Q177" s="12"/>
    </row>
    <row r="178" spans="1:17" s="8" customFormat="1" ht="184.5" customHeight="1" x14ac:dyDescent="0.5">
      <c r="A178" s="66"/>
      <c r="B178" s="105"/>
      <c r="C178" s="106"/>
      <c r="D178" s="93" t="s">
        <v>20</v>
      </c>
      <c r="E178" s="118">
        <v>2004</v>
      </c>
      <c r="F178" s="115">
        <v>1676.6759999999999</v>
      </c>
      <c r="G178" s="19">
        <v>1793.3910000000001</v>
      </c>
      <c r="H178" s="19">
        <v>1503.3809999999999</v>
      </c>
      <c r="I178" s="24">
        <f t="shared" si="31"/>
        <v>-173.29500000000007</v>
      </c>
      <c r="J178" s="22">
        <f t="shared" si="32"/>
        <v>83.828958659879518</v>
      </c>
      <c r="K178" s="22">
        <f t="shared" si="33"/>
        <v>89.664371649621032</v>
      </c>
      <c r="L178" s="22">
        <f t="shared" si="30"/>
        <v>75.019011976047906</v>
      </c>
      <c r="M178" s="67"/>
      <c r="N178" s="69"/>
      <c r="O178" s="12"/>
      <c r="P178" s="12"/>
      <c r="Q178" s="12"/>
    </row>
    <row r="179" spans="1:17" s="8" customFormat="1" ht="247.5" customHeight="1" x14ac:dyDescent="0.5">
      <c r="A179" s="66"/>
      <c r="B179" s="105"/>
      <c r="C179" s="106"/>
      <c r="D179" s="99" t="s">
        <v>21</v>
      </c>
      <c r="E179" s="115">
        <v>0</v>
      </c>
      <c r="F179" s="19">
        <v>0</v>
      </c>
      <c r="G179" s="19">
        <v>0</v>
      </c>
      <c r="H179" s="19">
        <v>0</v>
      </c>
      <c r="I179" s="61">
        <f t="shared" si="31"/>
        <v>0</v>
      </c>
      <c r="J179" s="22">
        <f t="shared" si="32"/>
        <v>0</v>
      </c>
      <c r="K179" s="22">
        <f t="shared" si="33"/>
        <v>0</v>
      </c>
      <c r="L179" s="22">
        <f t="shared" si="30"/>
        <v>0</v>
      </c>
      <c r="M179" s="67"/>
      <c r="N179" s="69"/>
      <c r="O179" s="12"/>
      <c r="P179" s="12"/>
      <c r="Q179" s="12"/>
    </row>
    <row r="180" spans="1:17" s="8" customFormat="1" ht="183" customHeight="1" x14ac:dyDescent="0.5">
      <c r="A180" s="66"/>
      <c r="B180" s="105"/>
      <c r="C180" s="106"/>
      <c r="D180" s="99" t="s">
        <v>22</v>
      </c>
      <c r="E180" s="115">
        <v>0</v>
      </c>
      <c r="F180" s="19">
        <v>0</v>
      </c>
      <c r="G180" s="19">
        <v>0</v>
      </c>
      <c r="H180" s="19">
        <v>0</v>
      </c>
      <c r="I180" s="61">
        <f t="shared" si="31"/>
        <v>0</v>
      </c>
      <c r="J180" s="22">
        <f t="shared" si="32"/>
        <v>0</v>
      </c>
      <c r="K180" s="22">
        <f t="shared" si="33"/>
        <v>0</v>
      </c>
      <c r="L180" s="22">
        <f t="shared" si="30"/>
        <v>0</v>
      </c>
      <c r="M180" s="67"/>
      <c r="N180" s="69"/>
      <c r="O180" s="12"/>
      <c r="P180" s="12"/>
      <c r="Q180" s="12"/>
    </row>
    <row r="181" spans="1:17" s="8" customFormat="1" ht="123.75" customHeight="1" x14ac:dyDescent="0.5">
      <c r="A181" s="66"/>
      <c r="B181" s="105"/>
      <c r="C181" s="106"/>
      <c r="D181" s="101" t="s">
        <v>23</v>
      </c>
      <c r="E181" s="114">
        <v>570</v>
      </c>
      <c r="F181" s="19">
        <v>0</v>
      </c>
      <c r="G181" s="19">
        <v>0</v>
      </c>
      <c r="H181" s="19">
        <v>0</v>
      </c>
      <c r="I181" s="61">
        <f t="shared" si="31"/>
        <v>0</v>
      </c>
      <c r="J181" s="22">
        <f t="shared" si="32"/>
        <v>0</v>
      </c>
      <c r="K181" s="22">
        <f t="shared" si="33"/>
        <v>0</v>
      </c>
      <c r="L181" s="22">
        <f t="shared" si="30"/>
        <v>0</v>
      </c>
      <c r="M181" s="67"/>
      <c r="N181" s="69"/>
      <c r="O181" s="12"/>
      <c r="P181" s="12"/>
      <c r="Q181" s="12"/>
    </row>
    <row r="182" spans="1:17" s="8" customFormat="1" ht="128.25" customHeight="1" x14ac:dyDescent="0.5">
      <c r="A182" s="66"/>
      <c r="B182" s="105"/>
      <c r="C182" s="106"/>
      <c r="D182" s="102" t="s">
        <v>24</v>
      </c>
      <c r="E182" s="19">
        <v>0</v>
      </c>
      <c r="F182" s="19">
        <v>0</v>
      </c>
      <c r="G182" s="19">
        <v>0</v>
      </c>
      <c r="H182" s="19">
        <v>0</v>
      </c>
      <c r="I182" s="61">
        <f t="shared" si="31"/>
        <v>0</v>
      </c>
      <c r="J182" s="22">
        <f t="shared" si="32"/>
        <v>0</v>
      </c>
      <c r="K182" s="22">
        <f t="shared" si="33"/>
        <v>0</v>
      </c>
      <c r="L182" s="22">
        <f t="shared" si="30"/>
        <v>0</v>
      </c>
      <c r="M182" s="67"/>
      <c r="N182" s="69"/>
      <c r="O182" s="12"/>
      <c r="P182" s="12"/>
      <c r="Q182" s="12"/>
    </row>
    <row r="183" spans="1:17" s="8" customFormat="1" ht="210.75" customHeight="1" x14ac:dyDescent="0.5">
      <c r="A183" s="66">
        <v>22</v>
      </c>
      <c r="B183" s="105" t="s">
        <v>56</v>
      </c>
      <c r="C183" s="106">
        <v>3</v>
      </c>
      <c r="D183" s="86" t="s">
        <v>17</v>
      </c>
      <c r="E183" s="17">
        <f>E184+E185+E186+E187+E189</f>
        <v>1500</v>
      </c>
      <c r="F183" s="17">
        <f>F184+F185+F186+F187+F189</f>
        <v>0</v>
      </c>
      <c r="G183" s="17">
        <f>G184+G185+G186+G187+G189</f>
        <v>1500</v>
      </c>
      <c r="H183" s="17">
        <f>H184+H185+H186+H187+H189</f>
        <v>0</v>
      </c>
      <c r="I183" s="18">
        <f t="shared" si="31"/>
        <v>0</v>
      </c>
      <c r="J183" s="17">
        <f t="shared" ref="J183" si="34">IF(H183=0, ,H183/G183*100)</f>
        <v>0</v>
      </c>
      <c r="K183" s="17">
        <f t="shared" ref="K183" si="35">IF(H183=0,0,H183/F183*100)</f>
        <v>0</v>
      </c>
      <c r="L183" s="17">
        <f t="shared" si="30"/>
        <v>0</v>
      </c>
      <c r="M183" s="67">
        <v>3</v>
      </c>
      <c r="N183" s="68" t="s">
        <v>59</v>
      </c>
      <c r="O183" s="12"/>
      <c r="P183" s="12"/>
      <c r="Q183" s="12"/>
    </row>
    <row r="184" spans="1:17" s="8" customFormat="1" ht="169.5" customHeight="1" x14ac:dyDescent="0.5">
      <c r="A184" s="66"/>
      <c r="B184" s="105"/>
      <c r="C184" s="106"/>
      <c r="D184" s="93" t="s">
        <v>18</v>
      </c>
      <c r="E184" s="19">
        <v>0</v>
      </c>
      <c r="F184" s="19">
        <v>0</v>
      </c>
      <c r="G184" s="19">
        <v>0</v>
      </c>
      <c r="H184" s="19">
        <v>0</v>
      </c>
      <c r="I184" s="26">
        <f t="shared" si="31"/>
        <v>0</v>
      </c>
      <c r="J184" s="22">
        <f t="shared" ref="J184:J190" si="36">IF(G184=0,0,H184/G184)*100</f>
        <v>0</v>
      </c>
      <c r="K184" s="22">
        <f t="shared" ref="K184:K190" si="37">IF(F184=0,0,H184/F184*100)</f>
        <v>0</v>
      </c>
      <c r="L184" s="22">
        <f t="shared" si="30"/>
        <v>0</v>
      </c>
      <c r="M184" s="67"/>
      <c r="N184" s="69"/>
      <c r="O184" s="12"/>
      <c r="P184" s="12"/>
      <c r="Q184" s="12"/>
    </row>
    <row r="185" spans="1:17" s="8" customFormat="1" ht="154.5" customHeight="1" x14ac:dyDescent="0.5">
      <c r="A185" s="66"/>
      <c r="B185" s="105"/>
      <c r="C185" s="106"/>
      <c r="D185" s="93" t="s">
        <v>19</v>
      </c>
      <c r="E185" s="19">
        <v>0</v>
      </c>
      <c r="F185" s="19">
        <v>0</v>
      </c>
      <c r="G185" s="19">
        <v>0</v>
      </c>
      <c r="H185" s="19">
        <v>0</v>
      </c>
      <c r="I185" s="25">
        <f t="shared" si="31"/>
        <v>0</v>
      </c>
      <c r="J185" s="22">
        <f t="shared" si="36"/>
        <v>0</v>
      </c>
      <c r="K185" s="22">
        <f t="shared" si="37"/>
        <v>0</v>
      </c>
      <c r="L185" s="22">
        <f t="shared" si="30"/>
        <v>0</v>
      </c>
      <c r="M185" s="67"/>
      <c r="N185" s="69"/>
      <c r="O185" s="12"/>
      <c r="P185" s="12"/>
      <c r="Q185" s="12"/>
    </row>
    <row r="186" spans="1:17" s="8" customFormat="1" ht="184.5" customHeight="1" x14ac:dyDescent="0.5">
      <c r="A186" s="66"/>
      <c r="B186" s="105"/>
      <c r="C186" s="106"/>
      <c r="D186" s="93" t="s">
        <v>20</v>
      </c>
      <c r="E186" s="125">
        <v>1500</v>
      </c>
      <c r="F186" s="125">
        <v>0</v>
      </c>
      <c r="G186" s="125">
        <v>1500</v>
      </c>
      <c r="H186" s="19">
        <v>0</v>
      </c>
      <c r="I186" s="25">
        <v>0</v>
      </c>
      <c r="J186" s="22">
        <f t="shared" si="36"/>
        <v>0</v>
      </c>
      <c r="K186" s="22">
        <f t="shared" si="37"/>
        <v>0</v>
      </c>
      <c r="L186" s="22">
        <f t="shared" si="30"/>
        <v>0</v>
      </c>
      <c r="M186" s="67"/>
      <c r="N186" s="69"/>
      <c r="O186" s="12"/>
      <c r="P186" s="12"/>
      <c r="Q186" s="12"/>
    </row>
    <row r="187" spans="1:17" s="8" customFormat="1" ht="236.25" customHeight="1" x14ac:dyDescent="0.5">
      <c r="A187" s="66"/>
      <c r="B187" s="105"/>
      <c r="C187" s="106"/>
      <c r="D187" s="99" t="s">
        <v>21</v>
      </c>
      <c r="E187" s="115">
        <v>0</v>
      </c>
      <c r="F187" s="19">
        <v>0</v>
      </c>
      <c r="G187" s="19">
        <v>0</v>
      </c>
      <c r="H187" s="19">
        <v>0</v>
      </c>
      <c r="I187" s="26">
        <f t="shared" ref="I187:I190" si="38">H187-F187</f>
        <v>0</v>
      </c>
      <c r="J187" s="22">
        <f t="shared" si="36"/>
        <v>0</v>
      </c>
      <c r="K187" s="22">
        <f t="shared" si="37"/>
        <v>0</v>
      </c>
      <c r="L187" s="22">
        <f t="shared" si="30"/>
        <v>0</v>
      </c>
      <c r="M187" s="67"/>
      <c r="N187" s="69"/>
      <c r="O187" s="12"/>
      <c r="P187" s="12"/>
      <c r="Q187" s="12"/>
    </row>
    <row r="188" spans="1:17" s="8" customFormat="1" ht="183" customHeight="1" x14ac:dyDescent="0.5">
      <c r="A188" s="66"/>
      <c r="B188" s="105"/>
      <c r="C188" s="106"/>
      <c r="D188" s="99" t="s">
        <v>22</v>
      </c>
      <c r="E188" s="115">
        <v>0</v>
      </c>
      <c r="F188" s="19">
        <v>0</v>
      </c>
      <c r="G188" s="19">
        <v>0</v>
      </c>
      <c r="H188" s="19">
        <v>0</v>
      </c>
      <c r="I188" s="26">
        <f t="shared" si="38"/>
        <v>0</v>
      </c>
      <c r="J188" s="22">
        <f t="shared" si="36"/>
        <v>0</v>
      </c>
      <c r="K188" s="22">
        <f t="shared" si="37"/>
        <v>0</v>
      </c>
      <c r="L188" s="22">
        <f t="shared" si="30"/>
        <v>0</v>
      </c>
      <c r="M188" s="67"/>
      <c r="N188" s="69"/>
      <c r="O188" s="12"/>
      <c r="P188" s="12"/>
      <c r="Q188" s="12"/>
    </row>
    <row r="189" spans="1:17" s="8" customFormat="1" ht="128.25" customHeight="1" x14ac:dyDescent="0.5">
      <c r="A189" s="66"/>
      <c r="B189" s="105"/>
      <c r="C189" s="106"/>
      <c r="D189" s="101" t="s">
        <v>23</v>
      </c>
      <c r="E189" s="114">
        <v>0</v>
      </c>
      <c r="F189" s="19">
        <v>0</v>
      </c>
      <c r="G189" s="19">
        <v>0</v>
      </c>
      <c r="H189" s="19">
        <v>0</v>
      </c>
      <c r="I189" s="26">
        <f t="shared" si="38"/>
        <v>0</v>
      </c>
      <c r="J189" s="22">
        <f t="shared" si="36"/>
        <v>0</v>
      </c>
      <c r="K189" s="22">
        <f t="shared" si="37"/>
        <v>0</v>
      </c>
      <c r="L189" s="22">
        <f t="shared" si="30"/>
        <v>0</v>
      </c>
      <c r="M189" s="67"/>
      <c r="N189" s="69"/>
      <c r="O189" s="12"/>
      <c r="P189" s="12"/>
      <c r="Q189" s="12"/>
    </row>
    <row r="190" spans="1:17" s="8" customFormat="1" ht="128.25" customHeight="1" x14ac:dyDescent="0.5">
      <c r="A190" s="66"/>
      <c r="B190" s="105"/>
      <c r="C190" s="106"/>
      <c r="D190" s="102" t="s">
        <v>24</v>
      </c>
      <c r="E190" s="19">
        <v>0</v>
      </c>
      <c r="F190" s="19">
        <v>0</v>
      </c>
      <c r="G190" s="19">
        <v>0</v>
      </c>
      <c r="H190" s="19">
        <v>0</v>
      </c>
      <c r="I190" s="26">
        <f t="shared" si="38"/>
        <v>0</v>
      </c>
      <c r="J190" s="22">
        <f t="shared" si="36"/>
        <v>0</v>
      </c>
      <c r="K190" s="22">
        <f t="shared" si="37"/>
        <v>0</v>
      </c>
      <c r="L190" s="22">
        <f t="shared" si="30"/>
        <v>0</v>
      </c>
      <c r="M190" s="67"/>
      <c r="N190" s="69"/>
      <c r="O190" s="12"/>
      <c r="P190" s="12"/>
      <c r="Q190" s="12"/>
    </row>
    <row r="191" spans="1:17" ht="53.25" x14ac:dyDescent="0.75">
      <c r="M191" s="14"/>
    </row>
    <row r="192" spans="1:17" ht="53.25" x14ac:dyDescent="0.75">
      <c r="M192" s="14"/>
    </row>
    <row r="193" spans="1:13" s="15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14"/>
    </row>
    <row r="194" spans="1:13" s="15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14"/>
    </row>
    <row r="195" spans="1:13" s="15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14"/>
    </row>
    <row r="196" spans="1:13" s="15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14"/>
    </row>
    <row r="197" spans="1:13" s="15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14"/>
    </row>
    <row r="198" spans="1:13" s="15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14"/>
    </row>
    <row r="199" spans="1:13" s="15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14"/>
    </row>
    <row r="200" spans="1:13" s="15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14"/>
    </row>
    <row r="201" spans="1:13" s="15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14"/>
    </row>
    <row r="202" spans="1:13" s="15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14"/>
    </row>
    <row r="203" spans="1:13" s="15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14"/>
    </row>
    <row r="204" spans="1:13" s="15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14"/>
    </row>
    <row r="205" spans="1:13" s="15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14"/>
    </row>
    <row r="206" spans="1:13" s="15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14"/>
    </row>
    <row r="207" spans="1:13" s="15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14"/>
    </row>
    <row r="208" spans="1:13" s="15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14"/>
    </row>
    <row r="209" spans="1:13" s="15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14"/>
    </row>
    <row r="210" spans="1:13" s="15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14"/>
    </row>
    <row r="211" spans="1:13" s="15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14"/>
    </row>
    <row r="212" spans="1:13" s="15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14"/>
    </row>
    <row r="213" spans="1:13" s="15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14"/>
    </row>
    <row r="214" spans="1:13" s="15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14"/>
    </row>
    <row r="215" spans="1:13" s="15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14"/>
    </row>
    <row r="216" spans="1:13" s="15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14"/>
    </row>
    <row r="217" spans="1:13" s="15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14"/>
    </row>
    <row r="218" spans="1:13" s="15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14"/>
    </row>
    <row r="219" spans="1:13" s="15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14"/>
    </row>
    <row r="220" spans="1:13" s="15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14"/>
    </row>
    <row r="221" spans="1:13" s="15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14"/>
    </row>
    <row r="222" spans="1:13" s="15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14"/>
    </row>
    <row r="223" spans="1:13" s="15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14"/>
    </row>
    <row r="224" spans="1:13" s="15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14"/>
    </row>
    <row r="225" spans="1:13" s="15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14"/>
    </row>
    <row r="226" spans="1:13" s="15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14"/>
    </row>
    <row r="227" spans="1:13" s="15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14"/>
    </row>
    <row r="228" spans="1:13" s="15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14"/>
    </row>
    <row r="229" spans="1:13" s="15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14"/>
    </row>
    <row r="230" spans="1:13" s="15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14"/>
    </row>
    <row r="231" spans="1:13" s="15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14"/>
    </row>
    <row r="232" spans="1:13" s="15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14"/>
    </row>
    <row r="233" spans="1:13" s="15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14"/>
    </row>
    <row r="234" spans="1:13" s="15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14"/>
    </row>
    <row r="235" spans="1:13" s="15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14"/>
    </row>
    <row r="236" spans="1:13" s="15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14"/>
    </row>
    <row r="237" spans="1:13" s="15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14"/>
    </row>
    <row r="238" spans="1:13" s="15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14"/>
    </row>
    <row r="239" spans="1:13" s="15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14"/>
    </row>
    <row r="240" spans="1:13" s="15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14"/>
    </row>
    <row r="241" spans="1:13" s="15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14"/>
    </row>
    <row r="242" spans="1:13" s="15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14"/>
    </row>
    <row r="243" spans="1:13" s="15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14"/>
    </row>
    <row r="244" spans="1:13" s="15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14"/>
    </row>
    <row r="245" spans="1:13" s="15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14"/>
    </row>
    <row r="246" spans="1:13" s="15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14"/>
    </row>
    <row r="247" spans="1:13" s="15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14"/>
    </row>
    <row r="248" spans="1:13" s="15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14"/>
    </row>
    <row r="249" spans="1:13" s="15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14"/>
    </row>
    <row r="250" spans="1:13" s="15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14"/>
    </row>
    <row r="251" spans="1:13" s="15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14"/>
    </row>
    <row r="252" spans="1:13" s="15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14"/>
    </row>
    <row r="253" spans="1:13" s="15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14"/>
    </row>
    <row r="254" spans="1:13" s="15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14"/>
    </row>
    <row r="255" spans="1:13" s="15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14"/>
    </row>
    <row r="256" spans="1:13" s="15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14"/>
    </row>
    <row r="257" spans="1:13" s="15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14"/>
    </row>
    <row r="258" spans="1:13" s="15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14"/>
    </row>
    <row r="259" spans="1:13" s="15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14"/>
    </row>
    <row r="260" spans="1:13" s="15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14"/>
    </row>
    <row r="261" spans="1:13" s="15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14"/>
    </row>
    <row r="262" spans="1:13" s="15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14"/>
    </row>
    <row r="263" spans="1:13" s="15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14"/>
    </row>
    <row r="264" spans="1:13" s="15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14"/>
    </row>
    <row r="265" spans="1:13" s="15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14"/>
    </row>
    <row r="266" spans="1:13" s="15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14"/>
    </row>
    <row r="267" spans="1:13" s="15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14"/>
    </row>
    <row r="268" spans="1:13" s="15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14"/>
    </row>
    <row r="269" spans="1:13" s="15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14"/>
    </row>
    <row r="270" spans="1:13" s="15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14"/>
    </row>
    <row r="271" spans="1:13" s="15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14"/>
    </row>
    <row r="272" spans="1:13" s="15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14"/>
    </row>
    <row r="273" spans="1:13" s="15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14"/>
    </row>
    <row r="274" spans="1:13" s="15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14"/>
    </row>
    <row r="275" spans="1:13" s="15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14"/>
    </row>
    <row r="276" spans="1:13" s="15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14"/>
    </row>
    <row r="277" spans="1:13" s="15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14"/>
    </row>
    <row r="278" spans="1:13" s="15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14"/>
    </row>
    <row r="279" spans="1:13" s="15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14"/>
    </row>
    <row r="280" spans="1:13" s="15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14"/>
    </row>
    <row r="281" spans="1:13" s="15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14"/>
    </row>
    <row r="282" spans="1:13" s="15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14"/>
    </row>
    <row r="283" spans="1:13" s="15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14"/>
    </row>
    <row r="284" spans="1:13" s="15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14"/>
    </row>
    <row r="285" spans="1:13" s="15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14"/>
    </row>
    <row r="286" spans="1:13" s="15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14"/>
    </row>
  </sheetData>
  <mergeCells count="123"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(август)</vt:lpstr>
      <vt:lpstr>'СВОД (август)'!Заголовки_для_печати</vt:lpstr>
      <vt:lpstr>'СВОД (август)'!Область_печати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2020-09-08T06:57:50Z</dcterms:modified>
</cp:coreProperties>
</file>