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ВОД (июнь) " sheetId="7" r:id="rId1"/>
  </sheets>
  <definedNames>
    <definedName name="_xlnm._FilterDatabase" localSheetId="0" hidden="1">'СВОД (июнь) '!$A$6:$AC$182</definedName>
    <definedName name="_xlnm.Print_Titles" localSheetId="0">'СВОД (июнь) '!$4:$6</definedName>
    <definedName name="_xlnm.Print_Area" localSheetId="0">'СВОД (июнь) '!$A$1:$N$190</definedName>
  </definedNames>
  <calcPr calcId="152511"/>
</workbook>
</file>

<file path=xl/calcChain.xml><?xml version="1.0" encoding="utf-8"?>
<calcChain xmlns="http://schemas.openxmlformats.org/spreadsheetml/2006/main">
  <c r="L190" i="7" l="1"/>
  <c r="K190" i="7"/>
  <c r="J190" i="7"/>
  <c r="I190" i="7"/>
  <c r="L189" i="7"/>
  <c r="K189" i="7"/>
  <c r="J189" i="7"/>
  <c r="I189" i="7"/>
  <c r="L188" i="7"/>
  <c r="K188" i="7"/>
  <c r="J188" i="7"/>
  <c r="I188" i="7"/>
  <c r="L187" i="7"/>
  <c r="K187" i="7"/>
  <c r="J187" i="7"/>
  <c r="I187" i="7"/>
  <c r="L186" i="7"/>
  <c r="K186" i="7"/>
  <c r="J186" i="7"/>
  <c r="L185" i="7"/>
  <c r="K185" i="7"/>
  <c r="J185" i="7"/>
  <c r="I185" i="7"/>
  <c r="L184" i="7"/>
  <c r="K184" i="7"/>
  <c r="J184" i="7"/>
  <c r="I184" i="7"/>
  <c r="H183" i="7"/>
  <c r="K183" i="7" s="1"/>
  <c r="G183" i="7"/>
  <c r="F183" i="7"/>
  <c r="E183" i="7"/>
  <c r="L182" i="7"/>
  <c r="K182" i="7"/>
  <c r="J182" i="7"/>
  <c r="I182" i="7"/>
  <c r="L181" i="7"/>
  <c r="K181" i="7"/>
  <c r="J181" i="7"/>
  <c r="I181" i="7"/>
  <c r="L180" i="7"/>
  <c r="K180" i="7"/>
  <c r="J180" i="7"/>
  <c r="I180" i="7"/>
  <c r="L179" i="7"/>
  <c r="K179" i="7"/>
  <c r="J179" i="7"/>
  <c r="I179" i="7"/>
  <c r="L178" i="7"/>
  <c r="K178" i="7"/>
  <c r="J178" i="7"/>
  <c r="I178" i="7"/>
  <c r="L177" i="7"/>
  <c r="K177" i="7"/>
  <c r="J177" i="7"/>
  <c r="I177" i="7"/>
  <c r="L176" i="7"/>
  <c r="K176" i="7"/>
  <c r="J176" i="7"/>
  <c r="I176" i="7"/>
  <c r="H175" i="7"/>
  <c r="K175" i="7" s="1"/>
  <c r="G175" i="7"/>
  <c r="F175" i="7"/>
  <c r="E175" i="7"/>
  <c r="L174" i="7"/>
  <c r="K174" i="7"/>
  <c r="J174" i="7"/>
  <c r="I174" i="7"/>
  <c r="L173" i="7"/>
  <c r="K173" i="7"/>
  <c r="J173" i="7"/>
  <c r="I173" i="7"/>
  <c r="L172" i="7"/>
  <c r="K172" i="7"/>
  <c r="J172" i="7"/>
  <c r="I172" i="7"/>
  <c r="L171" i="7"/>
  <c r="K171" i="7"/>
  <c r="J171" i="7"/>
  <c r="I171" i="7"/>
  <c r="L170" i="7"/>
  <c r="K170" i="7"/>
  <c r="J170" i="7"/>
  <c r="I170" i="7"/>
  <c r="L169" i="7"/>
  <c r="K169" i="7"/>
  <c r="J169" i="7"/>
  <c r="I169" i="7"/>
  <c r="L168" i="7"/>
  <c r="K168" i="7"/>
  <c r="J168" i="7"/>
  <c r="I168" i="7"/>
  <c r="H167" i="7"/>
  <c r="K167" i="7" s="1"/>
  <c r="G167" i="7"/>
  <c r="F167" i="7"/>
  <c r="E167" i="7"/>
  <c r="L166" i="7"/>
  <c r="K166" i="7"/>
  <c r="J166" i="7"/>
  <c r="I166" i="7"/>
  <c r="L165" i="7"/>
  <c r="K165" i="7"/>
  <c r="J165" i="7"/>
  <c r="I165" i="7"/>
  <c r="L164" i="7"/>
  <c r="K164" i="7"/>
  <c r="J164" i="7"/>
  <c r="I164" i="7"/>
  <c r="L163" i="7"/>
  <c r="K163" i="7"/>
  <c r="J163" i="7"/>
  <c r="I163" i="7"/>
  <c r="L162" i="7"/>
  <c r="K162" i="7"/>
  <c r="J162" i="7"/>
  <c r="I162" i="7"/>
  <c r="L161" i="7"/>
  <c r="K161" i="7"/>
  <c r="J161" i="7"/>
  <c r="I161" i="7"/>
  <c r="L160" i="7"/>
  <c r="K160" i="7"/>
  <c r="J160" i="7"/>
  <c r="I160" i="7"/>
  <c r="H159" i="7"/>
  <c r="K159" i="7" s="1"/>
  <c r="G159" i="7"/>
  <c r="F159" i="7"/>
  <c r="E159" i="7"/>
  <c r="L158" i="7"/>
  <c r="K158" i="7"/>
  <c r="J158" i="7"/>
  <c r="L157" i="7"/>
  <c r="K157" i="7"/>
  <c r="J157" i="7"/>
  <c r="L156" i="7"/>
  <c r="K156" i="7"/>
  <c r="J156" i="7"/>
  <c r="L155" i="7"/>
  <c r="K155" i="7"/>
  <c r="J155" i="7"/>
  <c r="L154" i="7"/>
  <c r="K154" i="7"/>
  <c r="J154" i="7"/>
  <c r="I154" i="7"/>
  <c r="L153" i="7"/>
  <c r="K153" i="7"/>
  <c r="J153" i="7"/>
  <c r="I153" i="7"/>
  <c r="L152" i="7"/>
  <c r="K152" i="7"/>
  <c r="J152" i="7"/>
  <c r="K151" i="7"/>
  <c r="H151" i="7"/>
  <c r="I151" i="7" s="1"/>
  <c r="G151" i="7"/>
  <c r="J151" i="7" s="1"/>
  <c r="F151" i="7"/>
  <c r="E151" i="7"/>
  <c r="L150" i="7"/>
  <c r="K150" i="7"/>
  <c r="J150" i="7"/>
  <c r="I150" i="7"/>
  <c r="L149" i="7"/>
  <c r="K149" i="7"/>
  <c r="J149" i="7"/>
  <c r="I149" i="7"/>
  <c r="L148" i="7"/>
  <c r="K148" i="7"/>
  <c r="J148" i="7"/>
  <c r="I148" i="7"/>
  <c r="L147" i="7"/>
  <c r="K147" i="7"/>
  <c r="J147" i="7"/>
  <c r="I147" i="7"/>
  <c r="L146" i="7"/>
  <c r="K146" i="7"/>
  <c r="J146" i="7"/>
  <c r="I146" i="7"/>
  <c r="L145" i="7"/>
  <c r="K145" i="7"/>
  <c r="J145" i="7"/>
  <c r="I145" i="7"/>
  <c r="L144" i="7"/>
  <c r="K144" i="7"/>
  <c r="J144" i="7"/>
  <c r="I144" i="7"/>
  <c r="K143" i="7"/>
  <c r="H143" i="7"/>
  <c r="I143" i="7" s="1"/>
  <c r="G143" i="7"/>
  <c r="J143" i="7" s="1"/>
  <c r="F143" i="7"/>
  <c r="E143" i="7"/>
  <c r="L142" i="7"/>
  <c r="K142" i="7"/>
  <c r="J142" i="7"/>
  <c r="L141" i="7"/>
  <c r="K141" i="7"/>
  <c r="J141" i="7"/>
  <c r="I141" i="7"/>
  <c r="L140" i="7"/>
  <c r="L139" i="7"/>
  <c r="K139" i="7"/>
  <c r="J139" i="7"/>
  <c r="I139" i="7"/>
  <c r="L138" i="7"/>
  <c r="K138" i="7"/>
  <c r="J138" i="7"/>
  <c r="I138" i="7"/>
  <c r="L137" i="7"/>
  <c r="K137" i="7"/>
  <c r="J137" i="7"/>
  <c r="I137" i="7"/>
  <c r="L136" i="7"/>
  <c r="K136" i="7"/>
  <c r="J136" i="7"/>
  <c r="I136" i="7"/>
  <c r="K135" i="7"/>
  <c r="H135" i="7"/>
  <c r="I135" i="7" s="1"/>
  <c r="G135" i="7"/>
  <c r="J135" i="7" s="1"/>
  <c r="F135" i="7"/>
  <c r="E135" i="7"/>
  <c r="L134" i="7"/>
  <c r="K134" i="7"/>
  <c r="J134" i="7"/>
  <c r="I134" i="7"/>
  <c r="L133" i="7"/>
  <c r="K133" i="7"/>
  <c r="J133" i="7"/>
  <c r="I133" i="7"/>
  <c r="L132" i="7"/>
  <c r="K132" i="7"/>
  <c r="J132" i="7"/>
  <c r="I132" i="7"/>
  <c r="L131" i="7"/>
  <c r="K131" i="7"/>
  <c r="J131" i="7"/>
  <c r="L130" i="7"/>
  <c r="K130" i="7"/>
  <c r="J130" i="7"/>
  <c r="I130" i="7"/>
  <c r="L129" i="7"/>
  <c r="K129" i="7"/>
  <c r="J129" i="7"/>
  <c r="I129" i="7"/>
  <c r="K128" i="7"/>
  <c r="J128" i="7"/>
  <c r="I128" i="7"/>
  <c r="I127" i="7"/>
  <c r="H127" i="7"/>
  <c r="L127" i="7" s="1"/>
  <c r="G127" i="7"/>
  <c r="F127" i="7"/>
  <c r="E127" i="7"/>
  <c r="L126" i="7"/>
  <c r="K126" i="7"/>
  <c r="J126" i="7"/>
  <c r="I126" i="7"/>
  <c r="L125" i="7"/>
  <c r="K125" i="7"/>
  <c r="J125" i="7"/>
  <c r="I125" i="7"/>
  <c r="L124" i="7"/>
  <c r="K124" i="7"/>
  <c r="J124" i="7"/>
  <c r="I124" i="7"/>
  <c r="L123" i="7"/>
  <c r="K123" i="7"/>
  <c r="J123" i="7"/>
  <c r="I123" i="7"/>
  <c r="L122" i="7"/>
  <c r="K122" i="7"/>
  <c r="J122" i="7"/>
  <c r="I122" i="7"/>
  <c r="L121" i="7"/>
  <c r="K121" i="7"/>
  <c r="J121" i="7"/>
  <c r="I121" i="7"/>
  <c r="L120" i="7"/>
  <c r="K120" i="7"/>
  <c r="J120" i="7"/>
  <c r="I120" i="7"/>
  <c r="I119" i="7"/>
  <c r="H119" i="7"/>
  <c r="L119" i="7" s="1"/>
  <c r="G119" i="7"/>
  <c r="F119" i="7"/>
  <c r="K119" i="7" s="1"/>
  <c r="E119" i="7"/>
  <c r="L118" i="7"/>
  <c r="K118" i="7"/>
  <c r="J118" i="7"/>
  <c r="I118" i="7"/>
  <c r="L117" i="7"/>
  <c r="K117" i="7"/>
  <c r="J117" i="7"/>
  <c r="I117" i="7"/>
  <c r="L116" i="7"/>
  <c r="K116" i="7"/>
  <c r="J116" i="7"/>
  <c r="I116" i="7"/>
  <c r="L115" i="7"/>
  <c r="K115" i="7"/>
  <c r="J115" i="7"/>
  <c r="I115" i="7"/>
  <c r="L114" i="7"/>
  <c r="K114" i="7"/>
  <c r="J114" i="7"/>
  <c r="I114" i="7"/>
  <c r="L113" i="7"/>
  <c r="K113" i="7"/>
  <c r="J113" i="7"/>
  <c r="I113" i="7"/>
  <c r="L112" i="7"/>
  <c r="K112" i="7"/>
  <c r="J112" i="7"/>
  <c r="I112" i="7"/>
  <c r="I111" i="7"/>
  <c r="H111" i="7"/>
  <c r="L111" i="7" s="1"/>
  <c r="G111" i="7"/>
  <c r="F111" i="7"/>
  <c r="E111" i="7"/>
  <c r="L110" i="7"/>
  <c r="K110" i="7"/>
  <c r="J110" i="7"/>
  <c r="I110" i="7"/>
  <c r="L109" i="7"/>
  <c r="K109" i="7"/>
  <c r="J109" i="7"/>
  <c r="I109" i="7"/>
  <c r="L108" i="7"/>
  <c r="K108" i="7"/>
  <c r="J108" i="7"/>
  <c r="I108" i="7"/>
  <c r="L107" i="7"/>
  <c r="K107" i="7"/>
  <c r="J107" i="7"/>
  <c r="I107" i="7"/>
  <c r="L106" i="7"/>
  <c r="K106" i="7"/>
  <c r="J106" i="7"/>
  <c r="I106" i="7"/>
  <c r="L105" i="7"/>
  <c r="K105" i="7"/>
  <c r="J105" i="7"/>
  <c r="I105" i="7"/>
  <c r="L104" i="7"/>
  <c r="K104" i="7"/>
  <c r="J104" i="7"/>
  <c r="I104" i="7"/>
  <c r="I103" i="7"/>
  <c r="H103" i="7"/>
  <c r="L103" i="7" s="1"/>
  <c r="G103" i="7"/>
  <c r="F103" i="7"/>
  <c r="E103" i="7"/>
  <c r="L102" i="7"/>
  <c r="K102" i="7"/>
  <c r="J102" i="7"/>
  <c r="L101" i="7"/>
  <c r="K101" i="7"/>
  <c r="J101" i="7"/>
  <c r="I101" i="7"/>
  <c r="L100" i="7"/>
  <c r="K100" i="7"/>
  <c r="J100" i="7"/>
  <c r="I100" i="7"/>
  <c r="L99" i="7"/>
  <c r="K99" i="7"/>
  <c r="J99" i="7"/>
  <c r="L98" i="7"/>
  <c r="K98" i="7"/>
  <c r="J98" i="7"/>
  <c r="I98" i="7"/>
  <c r="L97" i="7"/>
  <c r="K97" i="7"/>
  <c r="J97" i="7"/>
  <c r="I97" i="7"/>
  <c r="L96" i="7"/>
  <c r="K96" i="7"/>
  <c r="J96" i="7"/>
  <c r="I96" i="7"/>
  <c r="K95" i="7"/>
  <c r="H95" i="7"/>
  <c r="I95" i="7" s="1"/>
  <c r="G95" i="7"/>
  <c r="J95" i="7" s="1"/>
  <c r="F95" i="7"/>
  <c r="E95" i="7"/>
  <c r="L94" i="7"/>
  <c r="K94" i="7"/>
  <c r="J94" i="7"/>
  <c r="I94" i="7"/>
  <c r="L93" i="7"/>
  <c r="K93" i="7"/>
  <c r="J93" i="7"/>
  <c r="I93" i="7"/>
  <c r="L92" i="7"/>
  <c r="J92" i="7"/>
  <c r="I92" i="7"/>
  <c r="L91" i="7"/>
  <c r="K91" i="7"/>
  <c r="J91" i="7"/>
  <c r="I91" i="7"/>
  <c r="L90" i="7"/>
  <c r="K90" i="7"/>
  <c r="J90" i="7"/>
  <c r="I90" i="7"/>
  <c r="L89" i="7"/>
  <c r="K89" i="7"/>
  <c r="J89" i="7"/>
  <c r="I89" i="7"/>
  <c r="L88" i="7"/>
  <c r="K88" i="7"/>
  <c r="J88" i="7"/>
  <c r="I88" i="7"/>
  <c r="J87" i="7"/>
  <c r="H87" i="7"/>
  <c r="L87" i="7" s="1"/>
  <c r="G87" i="7"/>
  <c r="F87" i="7"/>
  <c r="I87" i="7" s="1"/>
  <c r="E87" i="7"/>
  <c r="L86" i="7"/>
  <c r="K86" i="7"/>
  <c r="J86" i="7"/>
  <c r="L85" i="7"/>
  <c r="K85" i="7"/>
  <c r="L84" i="7"/>
  <c r="J84" i="7"/>
  <c r="I84" i="7"/>
  <c r="L83" i="7"/>
  <c r="K83" i="7"/>
  <c r="J83" i="7"/>
  <c r="I83" i="7"/>
  <c r="L82" i="7"/>
  <c r="K82" i="7"/>
  <c r="J82" i="7"/>
  <c r="I82" i="7"/>
  <c r="L81" i="7"/>
  <c r="K81" i="7"/>
  <c r="J81" i="7"/>
  <c r="I81" i="7"/>
  <c r="L80" i="7"/>
  <c r="K80" i="7"/>
  <c r="J80" i="7"/>
  <c r="I80" i="7"/>
  <c r="J79" i="7"/>
  <c r="H79" i="7"/>
  <c r="L79" i="7" s="1"/>
  <c r="G79" i="7"/>
  <c r="F79" i="7"/>
  <c r="I79" i="7" s="1"/>
  <c r="E79" i="7"/>
  <c r="L78" i="7"/>
  <c r="L77" i="7"/>
  <c r="K77" i="7"/>
  <c r="L76" i="7"/>
  <c r="K76" i="7"/>
  <c r="J76" i="7"/>
  <c r="L75" i="7"/>
  <c r="K75" i="7"/>
  <c r="J75" i="7"/>
  <c r="I75" i="7"/>
  <c r="L74" i="7"/>
  <c r="K74" i="7"/>
  <c r="J74" i="7"/>
  <c r="I74" i="7"/>
  <c r="L73" i="7"/>
  <c r="K73" i="7"/>
  <c r="J73" i="7"/>
  <c r="I73" i="7"/>
  <c r="L72" i="7"/>
  <c r="K72" i="7"/>
  <c r="J72" i="7"/>
  <c r="I72" i="7"/>
  <c r="H71" i="7"/>
  <c r="K71" i="7" s="1"/>
  <c r="G71" i="7"/>
  <c r="F71" i="7"/>
  <c r="E71" i="7"/>
  <c r="L70" i="7"/>
  <c r="K70" i="7"/>
  <c r="J70" i="7"/>
  <c r="I70" i="7"/>
  <c r="L69" i="7"/>
  <c r="K69" i="7"/>
  <c r="J69" i="7"/>
  <c r="L68" i="7"/>
  <c r="K68" i="7"/>
  <c r="J68" i="7"/>
  <c r="I68" i="7"/>
  <c r="L67" i="7"/>
  <c r="K67" i="7"/>
  <c r="J67" i="7"/>
  <c r="I67" i="7"/>
  <c r="L66" i="7"/>
  <c r="K66" i="7"/>
  <c r="J66" i="7"/>
  <c r="I66" i="7"/>
  <c r="L65" i="7"/>
  <c r="K65" i="7"/>
  <c r="J65" i="7"/>
  <c r="I65" i="7"/>
  <c r="L64" i="7"/>
  <c r="K64" i="7"/>
  <c r="J64" i="7"/>
  <c r="I64" i="7"/>
  <c r="K63" i="7"/>
  <c r="H63" i="7"/>
  <c r="I63" i="7" s="1"/>
  <c r="G63" i="7"/>
  <c r="J63" i="7" s="1"/>
  <c r="F63" i="7"/>
  <c r="E63" i="7"/>
  <c r="L62" i="7"/>
  <c r="K62" i="7"/>
  <c r="J62" i="7"/>
  <c r="L61" i="7"/>
  <c r="K61" i="7"/>
  <c r="J61" i="7"/>
  <c r="L60" i="7"/>
  <c r="K60" i="7"/>
  <c r="J60" i="7"/>
  <c r="L59" i="7"/>
  <c r="K59" i="7"/>
  <c r="J59" i="7"/>
  <c r="L58" i="7"/>
  <c r="K58" i="7"/>
  <c r="J58" i="7"/>
  <c r="I58" i="7"/>
  <c r="L57" i="7"/>
  <c r="K57" i="7"/>
  <c r="J57" i="7"/>
  <c r="I57" i="7"/>
  <c r="L56" i="7"/>
  <c r="K56" i="7"/>
  <c r="J56" i="7"/>
  <c r="I56" i="7"/>
  <c r="K55" i="7"/>
  <c r="H55" i="7"/>
  <c r="I55" i="7" s="1"/>
  <c r="G55" i="7"/>
  <c r="J55" i="7" s="1"/>
  <c r="F55" i="7"/>
  <c r="E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L50" i="7"/>
  <c r="K50" i="7"/>
  <c r="J50" i="7"/>
  <c r="I50" i="7"/>
  <c r="L49" i="7"/>
  <c r="K49" i="7"/>
  <c r="J49" i="7"/>
  <c r="I49" i="7"/>
  <c r="L48" i="7"/>
  <c r="K48" i="7"/>
  <c r="J48" i="7"/>
  <c r="I48" i="7"/>
  <c r="K47" i="7"/>
  <c r="H47" i="7"/>
  <c r="L47" i="7" s="1"/>
  <c r="G47" i="7"/>
  <c r="J47" i="7" s="1"/>
  <c r="F47" i="7"/>
  <c r="I47" i="7" s="1"/>
  <c r="E47" i="7"/>
  <c r="L46" i="7"/>
  <c r="K46" i="7"/>
  <c r="J46" i="7"/>
  <c r="I46" i="7"/>
  <c r="L45" i="7"/>
  <c r="K45" i="7"/>
  <c r="J45" i="7"/>
  <c r="I45" i="7"/>
  <c r="L44" i="7"/>
  <c r="K44" i="7"/>
  <c r="J44" i="7"/>
  <c r="I44" i="7"/>
  <c r="L43" i="7"/>
  <c r="K43" i="7"/>
  <c r="J43" i="7"/>
  <c r="I43" i="7"/>
  <c r="L42" i="7"/>
  <c r="K42" i="7"/>
  <c r="J42" i="7"/>
  <c r="I42" i="7"/>
  <c r="L41" i="7"/>
  <c r="J41" i="7"/>
  <c r="I41" i="7"/>
  <c r="L40" i="7"/>
  <c r="K40" i="7"/>
  <c r="J40" i="7"/>
  <c r="I40" i="7"/>
  <c r="J39" i="7"/>
  <c r="H39" i="7"/>
  <c r="L39" i="7" s="1"/>
  <c r="G39" i="7"/>
  <c r="F39" i="7"/>
  <c r="I39" i="7" s="1"/>
  <c r="E39" i="7"/>
  <c r="L38" i="7"/>
  <c r="K38" i="7"/>
  <c r="J38" i="7"/>
  <c r="I38" i="7"/>
  <c r="L37" i="7"/>
  <c r="K37" i="7"/>
  <c r="J37" i="7"/>
  <c r="I37" i="7"/>
  <c r="L36" i="7"/>
  <c r="K36" i="7"/>
  <c r="J36" i="7"/>
  <c r="I36" i="7"/>
  <c r="L35" i="7"/>
  <c r="K35" i="7"/>
  <c r="J35" i="7"/>
  <c r="I35" i="7"/>
  <c r="L34" i="7"/>
  <c r="K34" i="7"/>
  <c r="J34" i="7"/>
  <c r="I34" i="7"/>
  <c r="L33" i="7"/>
  <c r="K33" i="7"/>
  <c r="J33" i="7"/>
  <c r="I33" i="7"/>
  <c r="L32" i="7"/>
  <c r="K32" i="7"/>
  <c r="J32" i="7"/>
  <c r="I32" i="7"/>
  <c r="J31" i="7"/>
  <c r="H31" i="7"/>
  <c r="L31" i="7" s="1"/>
  <c r="G31" i="7"/>
  <c r="F31" i="7"/>
  <c r="I31" i="7" s="1"/>
  <c r="E31" i="7"/>
  <c r="L30" i="7"/>
  <c r="K30" i="7"/>
  <c r="J30" i="7"/>
  <c r="I30" i="7"/>
  <c r="L29" i="7"/>
  <c r="K29" i="7"/>
  <c r="J29" i="7"/>
  <c r="L28" i="7"/>
  <c r="K28" i="7"/>
  <c r="J28" i="7"/>
  <c r="L27" i="7"/>
  <c r="K27" i="7"/>
  <c r="J27" i="7"/>
  <c r="L26" i="7"/>
  <c r="K26" i="7"/>
  <c r="J26" i="7"/>
  <c r="I26" i="7"/>
  <c r="L25" i="7"/>
  <c r="K25" i="7"/>
  <c r="J25" i="7"/>
  <c r="I25" i="7"/>
  <c r="L24" i="7"/>
  <c r="K24" i="7"/>
  <c r="J24" i="7"/>
  <c r="I24" i="7"/>
  <c r="K23" i="7"/>
  <c r="H23" i="7"/>
  <c r="I23" i="7" s="1"/>
  <c r="G23" i="7"/>
  <c r="J23" i="7" s="1"/>
  <c r="F23" i="7"/>
  <c r="E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K15" i="7"/>
  <c r="H15" i="7"/>
  <c r="I15" i="7" s="1"/>
  <c r="G15" i="7"/>
  <c r="J15" i="7" s="1"/>
  <c r="F15" i="7"/>
  <c r="E15" i="7"/>
  <c r="K14" i="7"/>
  <c r="J14" i="7"/>
  <c r="H14" i="7"/>
  <c r="I14" i="7" s="1"/>
  <c r="G14" i="7"/>
  <c r="F14" i="7"/>
  <c r="E14" i="7"/>
  <c r="K13" i="7"/>
  <c r="J13" i="7"/>
  <c r="H13" i="7"/>
  <c r="I13" i="7" s="1"/>
  <c r="G13" i="7"/>
  <c r="F13" i="7"/>
  <c r="E13" i="7"/>
  <c r="J12" i="7"/>
  <c r="H12" i="7"/>
  <c r="L12" i="7" s="1"/>
  <c r="G12" i="7"/>
  <c r="F12" i="7"/>
  <c r="I12" i="7" s="1"/>
  <c r="E12" i="7"/>
  <c r="J11" i="7"/>
  <c r="H11" i="7"/>
  <c r="L11" i="7" s="1"/>
  <c r="G11" i="7"/>
  <c r="F11" i="7"/>
  <c r="I11" i="7" s="1"/>
  <c r="E11" i="7"/>
  <c r="J10" i="7"/>
  <c r="H10" i="7"/>
  <c r="L10" i="7" s="1"/>
  <c r="G10" i="7"/>
  <c r="F10" i="7"/>
  <c r="I10" i="7" s="1"/>
  <c r="E10" i="7"/>
  <c r="J9" i="7"/>
  <c r="H9" i="7"/>
  <c r="L9" i="7" s="1"/>
  <c r="G9" i="7"/>
  <c r="F9" i="7"/>
  <c r="I9" i="7" s="1"/>
  <c r="E9" i="7"/>
  <c r="J8" i="7"/>
  <c r="H8" i="7"/>
  <c r="L8" i="7" s="1"/>
  <c r="G8" i="7"/>
  <c r="F8" i="7"/>
  <c r="I8" i="7" s="1"/>
  <c r="E8" i="7"/>
  <c r="E7" i="7" s="1"/>
  <c r="M7" i="7"/>
  <c r="H7" i="7"/>
  <c r="G7" i="7"/>
  <c r="J7" i="7" s="1"/>
  <c r="C7" i="7"/>
  <c r="L7" i="7" l="1"/>
  <c r="L159" i="7"/>
  <c r="L167" i="7"/>
  <c r="L183" i="7"/>
  <c r="K8" i="7"/>
  <c r="K9" i="7"/>
  <c r="K10" i="7"/>
  <c r="K11" i="7"/>
  <c r="L13" i="7"/>
  <c r="L14" i="7"/>
  <c r="L15" i="7"/>
  <c r="L23" i="7"/>
  <c r="K31" i="7"/>
  <c r="K39" i="7"/>
  <c r="L55" i="7"/>
  <c r="L63" i="7"/>
  <c r="I71" i="7"/>
  <c r="K79" i="7"/>
  <c r="K87" i="7"/>
  <c r="L95" i="7"/>
  <c r="J103" i="7"/>
  <c r="J111" i="7"/>
  <c r="J119" i="7"/>
  <c r="J127" i="7"/>
  <c r="L135" i="7"/>
  <c r="L143" i="7"/>
  <c r="L151" i="7"/>
  <c r="I159" i="7"/>
  <c r="I167" i="7"/>
  <c r="I175" i="7"/>
  <c r="I183" i="7"/>
  <c r="L71" i="7"/>
  <c r="L175" i="7"/>
  <c r="J71" i="7"/>
  <c r="K103" i="7"/>
  <c r="K111" i="7"/>
  <c r="K127" i="7"/>
  <c r="J159" i="7"/>
  <c r="J167" i="7"/>
  <c r="J175" i="7"/>
  <c r="J183" i="7"/>
  <c r="F7" i="7"/>
  <c r="K7" i="7" l="1"/>
  <c r="I7" i="7"/>
</calcChain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<sst xmlns="http://schemas.openxmlformats.org/spreadsheetml/2006/main" count="249" uniqueCount="72">
  <si>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</si>
  <si>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</si>
  <si>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</si>
  <si>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</si>
  <si>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</si>
  <si>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</si>
  <si>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</si>
  <si>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</si>
  <si>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</si>
  <si>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</si>
  <si>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</si>
  <si>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</si>
  <si>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</si>
  <si>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</si>
  <si>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</si>
  <si>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</si>
  <si>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</si>
  <si>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</si>
  <si>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</si>
  <si>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</si>
  <si>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</si>
  <si>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</si>
  <si>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</si>
  <si>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</si>
  <si>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</si>
  <si>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</si>
  <si>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</si>
  <si>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</si>
  <si>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</si>
  <si>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</si>
  <si>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</si>
  <si>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</si>
  <si>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</si>
  <si>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</si>
  <si>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</si>
  <si>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</si>
  <si>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</si>
  <si>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</si>
  <si>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</si>
  <si>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</si>
  <si>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</si>
  <si>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</si>
  <si>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</si>
  <si>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</si>
  <si>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</si>
  <si>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</si>
  <si>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</si>
  <si>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</si>
  <si>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</si>
  <si>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</si>
  <si>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</si>
  <si>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</si>
  <si>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</si>
  <si>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</si>
  <si>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</si>
  <si>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</si>
  <si>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</si>
  <si>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</si>
  <si>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</si>
  <si>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</si>
  <si>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</si>
  <si>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</si>
  <si>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</si>
  <si>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</si>
  <si>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>Утвержденный/уточненный  план на 2020 год</t>
  </si>
  <si>
    <t xml:space="preserve">% исполнения к утвержденному/уточненному  плану на 2020 год </t>
  </si>
  <si>
    <t>Начальник отдела социально-трудовых отношений,
Докукина И.Ф.
225561</t>
  </si>
  <si>
    <t>Всего 22</t>
  </si>
  <si>
    <t>Председатель комитета ФКиС 
Моисеенко А.Е.,
278107</t>
  </si>
  <si>
    <t xml:space="preserve">Начальник управления по учету и отчетности –  главный бухгалтер АНР,
Т.А.Пятигор
</t>
  </si>
  <si>
    <t>на 01.07.2020 год</t>
  </si>
  <si>
    <t>Заместитель председателя  комитета гражданской защиты населения Нефтеюганского района, 
Сычёв А.М. 
250162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</si>
</sst>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00_р_._-;\-* #,##0.000_р_._-;_-* &quot;-&quot;???_р_._-;_-@_-"/>
    <numFmt numFmtId="170" formatCode="#,##0.0_ ;\-#,##0.0\ "/>
    <numFmt numFmtId="171" formatCode="_-* #,##0.0000\ _₽_-;\-* #,##0.0000\ _₽_-;_-* &quot;-&quot;\ _₽_-;_-@_-"/>
    <numFmt numFmtId="172" formatCode="_-* #,##0.0\ _₽_-;\-* #,##0.0\ _₽_-;_-* &quot;-&quot;?????\ _₽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8" fillId="0" borderId="0" applyFont="0" applyFill="0" applyBorder="0" applyAlignment="0" applyProtection="0"/>
    <xf numFmtId="0" fontId="7" fillId="0" borderId="0"/>
    <xf numFmtId="0" fontId="20" fillId="0" borderId="0"/>
    <xf numFmtId="165" fontId="20" fillId="0" borderId="0" applyFont="0" applyFill="0" applyBorder="0" applyAlignment="0" applyProtection="0"/>
    <xf numFmtId="0" fontId="7" fillId="0" borderId="0"/>
    <xf numFmtId="0" fontId="7" fillId="0" borderId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165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4" fillId="0" borderId="0" xfId="0" applyFont="1"/>
    <xf numFmtId="166" fontId="24" fillId="0" borderId="0" xfId="0" applyNumberFormat="1" applyFont="1"/>
    <xf numFmtId="0" fontId="28" fillId="0" borderId="0" xfId="0" applyFont="1"/>
    <xf numFmtId="0" fontId="29" fillId="0" borderId="0" xfId="0" applyFont="1"/>
    <xf numFmtId="168" fontId="30" fillId="4" borderId="1" xfId="4" applyNumberFormat="1" applyFont="1" applyFill="1" applyBorder="1" applyAlignment="1">
      <alignment horizontal="right" vertical="center" wrapText="1"/>
    </xf>
    <xf numFmtId="166" fontId="30" fillId="4" borderId="1" xfId="4" applyNumberFormat="1" applyFont="1" applyFill="1" applyBorder="1" applyAlignment="1">
      <alignment horizontal="right" vertical="center" wrapText="1"/>
    </xf>
    <xf numFmtId="167" fontId="30" fillId="4" borderId="1" xfId="1" applyNumberFormat="1" applyFont="1" applyFill="1" applyBorder="1" applyAlignment="1">
      <alignment horizontal="right" vertical="center" wrapText="1"/>
    </xf>
    <xf numFmtId="166" fontId="31" fillId="5" borderId="1" xfId="4" applyNumberFormat="1" applyFont="1" applyFill="1" applyBorder="1" applyAlignment="1">
      <alignment horizontal="right" vertical="center" wrapText="1"/>
    </xf>
    <xf numFmtId="166" fontId="31" fillId="0" borderId="1" xfId="4" applyNumberFormat="1" applyFont="1" applyFill="1" applyBorder="1" applyAlignment="1">
      <alignment horizontal="right" vertical="center" wrapText="1"/>
    </xf>
    <xf numFmtId="167" fontId="31" fillId="0" borderId="1" xfId="8" applyNumberFormat="1" applyFont="1" applyFill="1" applyBorder="1" applyAlignment="1">
      <alignment horizontal="right" vertical="center" wrapText="1"/>
    </xf>
    <xf numFmtId="166" fontId="30" fillId="0" borderId="1" xfId="4" applyNumberFormat="1" applyFont="1" applyFill="1" applyBorder="1" applyAlignment="1">
      <alignment horizontal="right" vertical="center" wrapText="1"/>
    </xf>
    <xf numFmtId="167" fontId="30" fillId="4" borderId="1" xfId="4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167" fontId="31" fillId="5" borderId="1" xfId="1" applyNumberFormat="1" applyFont="1" applyFill="1" applyBorder="1" applyAlignment="1">
      <alignment horizontal="right" vertical="center" wrapText="1"/>
    </xf>
    <xf numFmtId="167" fontId="31" fillId="5" borderId="1" xfId="8" applyNumberFormat="1" applyFont="1" applyFill="1" applyBorder="1" applyAlignment="1">
      <alignment horizontal="right" vertical="center" wrapText="1"/>
    </xf>
    <xf numFmtId="167" fontId="31" fillId="3" borderId="1" xfId="8" applyNumberFormat="1" applyFont="1" applyFill="1" applyBorder="1" applyAlignment="1">
      <alignment horizontal="right" vertical="center" wrapText="1"/>
    </xf>
    <xf numFmtId="166" fontId="30" fillId="3" borderId="1" xfId="4" applyNumberFormat="1" applyFont="1" applyFill="1" applyBorder="1" applyAlignment="1">
      <alignment horizontal="right" vertical="center" wrapText="1"/>
    </xf>
    <xf numFmtId="168" fontId="30" fillId="3" borderId="1" xfId="4" applyNumberFormat="1" applyFont="1" applyFill="1" applyBorder="1" applyAlignment="1">
      <alignment horizontal="right" vertical="center" wrapText="1"/>
    </xf>
    <xf numFmtId="167" fontId="31" fillId="5" borderId="1" xfId="4" applyNumberFormat="1" applyFont="1" applyFill="1" applyBorder="1" applyAlignment="1">
      <alignment horizontal="right" vertical="center" wrapText="1"/>
    </xf>
    <xf numFmtId="167" fontId="30" fillId="3" borderId="1" xfId="4" applyNumberFormat="1" applyFont="1" applyFill="1" applyBorder="1" applyAlignment="1">
      <alignment horizontal="right" vertical="center" wrapText="1"/>
    </xf>
    <xf numFmtId="167" fontId="31" fillId="3" borderId="1" xfId="4" applyNumberFormat="1" applyFont="1" applyFill="1" applyBorder="1" applyAlignment="1">
      <alignment horizontal="right" vertical="center" wrapText="1"/>
    </xf>
    <xf numFmtId="170" fontId="31" fillId="3" borderId="1" xfId="4" applyNumberFormat="1" applyFont="1" applyFill="1" applyBorder="1" applyAlignment="1">
      <alignment horizontal="right" vertical="center" wrapText="1"/>
    </xf>
    <xf numFmtId="43" fontId="30" fillId="4" borderId="1" xfId="4" applyNumberFormat="1" applyFont="1" applyFill="1" applyBorder="1" applyAlignment="1">
      <alignment horizontal="right" vertical="center" wrapText="1"/>
    </xf>
    <xf numFmtId="166" fontId="31" fillId="0" borderId="1" xfId="0" applyNumberFormat="1" applyFont="1" applyBorder="1" applyAlignment="1">
      <alignment vertical="center" wrapText="1"/>
    </xf>
    <xf numFmtId="166" fontId="31" fillId="0" borderId="1" xfId="4" applyNumberFormat="1" applyFont="1" applyBorder="1" applyAlignment="1">
      <alignment horizontal="right" vertical="center" wrapText="1"/>
    </xf>
    <xf numFmtId="166" fontId="31" fillId="0" borderId="1" xfId="11" applyNumberFormat="1" applyFont="1" applyFill="1" applyBorder="1" applyAlignment="1">
      <alignment horizontal="right" vertical="center" wrapText="1"/>
    </xf>
    <xf numFmtId="166" fontId="31" fillId="3" borderId="1" xfId="11" applyNumberFormat="1" applyFont="1" applyFill="1" applyBorder="1" applyAlignment="1">
      <alignment horizontal="right" vertical="center" wrapText="1"/>
    </xf>
    <xf numFmtId="166" fontId="30" fillId="5" borderId="1" xfId="4" applyNumberFormat="1" applyFont="1" applyFill="1" applyBorder="1" applyAlignment="1">
      <alignment horizontal="right" vertical="center" wrapText="1"/>
    </xf>
    <xf numFmtId="167" fontId="31" fillId="3" borderId="1" xfId="1" applyNumberFormat="1" applyFont="1" applyFill="1" applyBorder="1" applyAlignment="1">
      <alignment horizontal="right" vertical="center" wrapText="1"/>
    </xf>
    <xf numFmtId="168" fontId="31" fillId="0" borderId="1" xfId="8" applyNumberFormat="1" applyFont="1" applyFill="1" applyBorder="1" applyAlignment="1">
      <alignment horizontal="right" vertical="center" wrapText="1"/>
    </xf>
    <xf numFmtId="168" fontId="30" fillId="0" borderId="1" xfId="4" applyNumberFormat="1" applyFont="1" applyFill="1" applyBorder="1" applyAlignment="1">
      <alignment horizontal="right" vertical="center" wrapText="1"/>
    </xf>
    <xf numFmtId="168" fontId="31" fillId="0" borderId="1" xfId="1" applyNumberFormat="1" applyFont="1" applyFill="1" applyBorder="1" applyAlignment="1">
      <alignment horizontal="right" vertical="center" wrapText="1"/>
    </xf>
    <xf numFmtId="168" fontId="31" fillId="5" borderId="1" xfId="1" applyNumberFormat="1" applyFont="1" applyFill="1" applyBorder="1" applyAlignment="1">
      <alignment horizontal="right" vertical="center" wrapText="1"/>
    </xf>
    <xf numFmtId="166" fontId="31" fillId="0" borderId="1" xfId="7" applyNumberFormat="1" applyFont="1" applyFill="1" applyBorder="1" applyAlignment="1">
      <alignment horizontal="right" vertical="center" wrapText="1"/>
    </xf>
    <xf numFmtId="166" fontId="31" fillId="3" borderId="1" xfId="7" applyNumberFormat="1" applyFont="1" applyFill="1" applyBorder="1" applyAlignment="1">
      <alignment horizontal="right" vertical="center" wrapText="1"/>
    </xf>
    <xf numFmtId="166" fontId="31" fillId="0" borderId="1" xfId="10" applyNumberFormat="1" applyFont="1" applyFill="1" applyBorder="1" applyAlignment="1">
      <alignment horizontal="right" vertical="center" wrapText="1"/>
    </xf>
    <xf numFmtId="166" fontId="31" fillId="3" borderId="1" xfId="10" applyNumberFormat="1" applyFont="1" applyFill="1" applyBorder="1" applyAlignment="1">
      <alignment horizontal="right" vertical="center" wrapText="1"/>
    </xf>
    <xf numFmtId="166" fontId="32" fillId="0" borderId="1" xfId="0" applyNumberFormat="1" applyFont="1" applyBorder="1" applyAlignment="1">
      <alignment vertical="center" wrapText="1"/>
    </xf>
    <xf numFmtId="166" fontId="31" fillId="3" borderId="1" xfId="7" applyNumberFormat="1" applyFont="1" applyFill="1" applyBorder="1" applyAlignment="1">
      <alignment horizontal="center" vertical="center" wrapText="1"/>
    </xf>
    <xf numFmtId="170" fontId="30" fillId="4" borderId="1" xfId="4" applyNumberFormat="1" applyFont="1" applyFill="1" applyBorder="1" applyAlignment="1">
      <alignment horizontal="right" vertical="center" wrapText="1"/>
    </xf>
    <xf numFmtId="170" fontId="31" fillId="5" borderId="1" xfId="1" applyNumberFormat="1" applyFont="1" applyFill="1" applyBorder="1" applyAlignment="1">
      <alignment horizontal="right" vertical="center" wrapText="1"/>
    </xf>
    <xf numFmtId="170" fontId="31" fillId="5" borderId="1" xfId="4" applyNumberFormat="1" applyFont="1" applyFill="1" applyBorder="1" applyAlignment="1">
      <alignment horizontal="right" vertical="center" wrapText="1"/>
    </xf>
    <xf numFmtId="170" fontId="30" fillId="4" borderId="1" xfId="1" applyNumberFormat="1" applyFont="1" applyFill="1" applyBorder="1" applyAlignment="1">
      <alignment horizontal="right" vertical="center" wrapText="1"/>
    </xf>
    <xf numFmtId="170" fontId="31" fillId="0" borderId="1" xfId="8" applyNumberFormat="1" applyFont="1" applyFill="1" applyBorder="1" applyAlignment="1">
      <alignment horizontal="right" vertical="center" wrapText="1"/>
    </xf>
    <xf numFmtId="172" fontId="31" fillId="3" borderId="1" xfId="7" applyNumberFormat="1" applyFont="1" applyFill="1" applyBorder="1" applyAlignment="1">
      <alignment horizontal="right" vertical="center" wrapText="1"/>
    </xf>
    <xf numFmtId="172" fontId="31" fillId="0" borderId="1" xfId="7" applyNumberFormat="1" applyFont="1" applyFill="1" applyBorder="1" applyAlignment="1">
      <alignment horizontal="right" vertical="center" wrapText="1"/>
    </xf>
    <xf numFmtId="166" fontId="31" fillId="5" borderId="1" xfId="1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1" fontId="22" fillId="3" borderId="1" xfId="4" applyNumberFormat="1" applyFont="1" applyFill="1" applyBorder="1" applyAlignment="1">
      <alignment horizontal="center" vertical="center" wrapText="1"/>
    </xf>
    <xf numFmtId="169" fontId="26" fillId="0" borderId="1" xfId="3" applyNumberFormat="1" applyFont="1" applyFill="1" applyBorder="1" applyAlignment="1">
      <alignment horizontal="center" vertical="center" wrapText="1"/>
    </xf>
    <xf numFmtId="169" fontId="26" fillId="0" borderId="1" xfId="3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2" fillId="0" borderId="1" xfId="39" applyFont="1" applyBorder="1" applyAlignment="1">
      <alignment horizontal="center" vertical="center" wrapText="1"/>
    </xf>
    <xf numFmtId="0" fontId="22" fillId="3" borderId="1" xfId="39" applyFont="1" applyFill="1" applyBorder="1" applyAlignment="1">
      <alignment horizontal="center" vertical="center" wrapText="1"/>
    </xf>
    <xf numFmtId="0" fontId="28" fillId="0" borderId="0" xfId="39" applyFont="1"/>
    <xf numFmtId="0" fontId="33" fillId="0" borderId="0" xfId="39" applyFont="1"/>
    <xf numFmtId="0" fontId="34" fillId="0" borderId="0" xfId="39" applyFont="1"/>
    <xf numFmtId="0" fontId="22" fillId="2" borderId="1" xfId="39" applyFont="1" applyFill="1" applyBorder="1" applyAlignment="1">
      <alignment horizontal="center" vertical="center" wrapText="1"/>
    </xf>
    <xf numFmtId="0" fontId="22" fillId="0" borderId="1" xfId="39" applyFont="1" applyBorder="1" applyAlignment="1">
      <alignment horizontal="center" vertical="center" wrapText="1"/>
    </xf>
    <xf numFmtId="49" fontId="22" fillId="2" borderId="1" xfId="39" applyNumberFormat="1" applyFont="1" applyFill="1" applyBorder="1" applyAlignment="1">
      <alignment horizontal="center" vertical="center" wrapText="1"/>
    </xf>
    <xf numFmtId="0" fontId="22" fillId="3" borderId="1" xfId="39" applyFont="1" applyFill="1" applyBorder="1" applyAlignment="1">
      <alignment horizontal="center" vertical="center"/>
    </xf>
    <xf numFmtId="0" fontId="21" fillId="0" borderId="1" xfId="39" applyFont="1" applyBorder="1" applyAlignment="1">
      <alignment horizontal="center" vertical="center" wrapText="1"/>
    </xf>
    <xf numFmtId="164" fontId="21" fillId="0" borderId="1" xfId="39" applyNumberFormat="1" applyFont="1" applyBorder="1" applyAlignment="1">
      <alignment horizontal="center" vertical="center"/>
    </xf>
    <xf numFmtId="0" fontId="23" fillId="0" borderId="1" xfId="39" applyFont="1" applyFill="1" applyBorder="1" applyAlignment="1">
      <alignment horizontal="center" vertical="center" textRotation="90" wrapText="1"/>
    </xf>
    <xf numFmtId="1" fontId="21" fillId="3" borderId="1" xfId="39" applyNumberFormat="1" applyFont="1" applyFill="1" applyBorder="1" applyAlignment="1">
      <alignment horizontal="center" vertical="center" wrapText="1"/>
    </xf>
    <xf numFmtId="0" fontId="26" fillId="0" borderId="2" xfId="39" applyFont="1" applyBorder="1" applyAlignment="1">
      <alignment horizontal="left" vertical="center" wrapText="1"/>
    </xf>
    <xf numFmtId="0" fontId="24" fillId="0" borderId="0" xfId="39" applyFont="1"/>
    <xf numFmtId="0" fontId="16" fillId="0" borderId="0" xfId="39" applyFont="1"/>
    <xf numFmtId="0" fontId="25" fillId="0" borderId="0" xfId="39" applyFont="1"/>
    <xf numFmtId="0" fontId="21" fillId="0" borderId="1" xfId="39" applyFont="1" applyBorder="1" applyAlignment="1">
      <alignment horizontal="center" vertical="center"/>
    </xf>
    <xf numFmtId="16" fontId="19" fillId="5" borderId="1" xfId="39" applyNumberFormat="1" applyFont="1" applyFill="1" applyBorder="1" applyAlignment="1">
      <alignment horizontal="center" vertical="center" textRotation="90" wrapText="1"/>
    </xf>
    <xf numFmtId="166" fontId="31" fillId="2" borderId="1" xfId="39" applyNumberFormat="1" applyFont="1" applyFill="1" applyBorder="1" applyAlignment="1">
      <alignment horizontal="right" vertical="center" wrapText="1"/>
    </xf>
    <xf numFmtId="170" fontId="31" fillId="2" borderId="1" xfId="39" applyNumberFormat="1" applyFont="1" applyFill="1" applyBorder="1" applyAlignment="1">
      <alignment horizontal="right" vertical="center" wrapText="1"/>
    </xf>
    <xf numFmtId="166" fontId="30" fillId="2" borderId="1" xfId="39" applyNumberFormat="1" applyFont="1" applyFill="1" applyBorder="1" applyAlignment="1">
      <alignment horizontal="right" vertical="center" wrapText="1"/>
    </xf>
    <xf numFmtId="0" fontId="21" fillId="3" borderId="1" xfId="39" applyFont="1" applyFill="1" applyBorder="1" applyAlignment="1">
      <alignment horizontal="center" vertical="center" wrapText="1"/>
    </xf>
    <xf numFmtId="0" fontId="26" fillId="0" borderId="3" xfId="39" applyFont="1" applyBorder="1" applyAlignment="1">
      <alignment horizontal="left" vertical="center" wrapText="1"/>
    </xf>
    <xf numFmtId="16" fontId="19" fillId="5" borderId="1" xfId="40" applyNumberFormat="1" applyFont="1" applyFill="1" applyBorder="1" applyAlignment="1">
      <alignment horizontal="center" vertical="center" textRotation="90" wrapText="1"/>
    </xf>
    <xf numFmtId="167" fontId="31" fillId="2" borderId="1" xfId="39" applyNumberFormat="1" applyFont="1" applyFill="1" applyBorder="1" applyAlignment="1">
      <alignment horizontal="right" vertical="center" wrapText="1"/>
    </xf>
    <xf numFmtId="0" fontId="19" fillId="5" borderId="1" xfId="40" applyFont="1" applyFill="1" applyBorder="1" applyAlignment="1">
      <alignment horizontal="center" vertical="center" textRotation="90" wrapText="1"/>
    </xf>
    <xf numFmtId="0" fontId="19" fillId="5" borderId="1" xfId="39" applyFont="1" applyFill="1" applyBorder="1" applyAlignment="1">
      <alignment horizontal="center" vertical="center" textRotation="90" wrapText="1"/>
    </xf>
    <xf numFmtId="0" fontId="26" fillId="0" borderId="4" xfId="39" applyFont="1" applyBorder="1" applyAlignment="1">
      <alignment horizontal="left" vertical="center" wrapText="1"/>
    </xf>
    <xf numFmtId="0" fontId="22" fillId="5" borderId="1" xfId="39" applyFont="1" applyFill="1" applyBorder="1" applyAlignment="1">
      <alignment horizontal="center" vertical="center"/>
    </xf>
    <xf numFmtId="0" fontId="22" fillId="5" borderId="1" xfId="39" applyFont="1" applyFill="1" applyBorder="1" applyAlignment="1">
      <alignment horizontal="center" vertical="center" wrapText="1"/>
    </xf>
    <xf numFmtId="164" fontId="22" fillId="5" borderId="1" xfId="39" applyNumberFormat="1" applyFont="1" applyFill="1" applyBorder="1" applyAlignment="1">
      <alignment horizontal="center" vertical="center"/>
    </xf>
    <xf numFmtId="0" fontId="26" fillId="0" borderId="1" xfId="41" applyFont="1" applyFill="1" applyBorder="1" applyAlignment="1">
      <alignment horizontal="center" vertical="center" wrapText="1"/>
    </xf>
    <xf numFmtId="0" fontId="26" fillId="0" borderId="1" xfId="41" applyFont="1" applyBorder="1" applyAlignment="1">
      <alignment horizontal="center" vertical="center" wrapText="1"/>
    </xf>
    <xf numFmtId="0" fontId="26" fillId="0" borderId="1" xfId="39" applyFont="1" applyFill="1" applyBorder="1" applyAlignment="1">
      <alignment horizontal="center" vertical="center" wrapText="1"/>
    </xf>
    <xf numFmtId="0" fontId="26" fillId="0" borderId="1" xfId="39" applyFont="1" applyBorder="1" applyAlignment="1">
      <alignment horizontal="center" vertical="center" wrapText="1"/>
    </xf>
    <xf numFmtId="1" fontId="22" fillId="3" borderId="1" xfId="39" applyNumberFormat="1" applyFont="1" applyFill="1" applyBorder="1" applyAlignment="1">
      <alignment horizontal="center" vertical="center" wrapText="1"/>
    </xf>
    <xf numFmtId="0" fontId="26" fillId="0" borderId="1" xfId="42" applyFont="1" applyFill="1" applyBorder="1" applyAlignment="1">
      <alignment horizontal="center" vertical="center" wrapText="1"/>
    </xf>
    <xf numFmtId="0" fontId="26" fillId="0" borderId="1" xfId="42" applyFont="1" applyBorder="1" applyAlignment="1">
      <alignment horizontal="center" vertical="center" wrapText="1"/>
    </xf>
    <xf numFmtId="166" fontId="31" fillId="3" borderId="1" xfId="39" applyNumberFormat="1" applyFont="1" applyFill="1" applyBorder="1" applyAlignment="1">
      <alignment horizontal="right" vertical="center" wrapText="1"/>
    </xf>
    <xf numFmtId="166" fontId="31" fillId="5" borderId="1" xfId="39" applyNumberFormat="1" applyFont="1" applyFill="1" applyBorder="1" applyAlignment="1">
      <alignment horizontal="right" vertical="center" wrapText="1"/>
    </xf>
    <xf numFmtId="0" fontId="22" fillId="0" borderId="1" xfId="39" applyFont="1" applyFill="1" applyBorder="1" applyAlignment="1">
      <alignment horizontal="center" vertical="center" wrapText="1"/>
    </xf>
    <xf numFmtId="164" fontId="22" fillId="0" borderId="1" xfId="39" applyNumberFormat="1" applyFont="1" applyFill="1" applyBorder="1" applyAlignment="1">
      <alignment horizontal="center" vertical="center"/>
    </xf>
    <xf numFmtId="166" fontId="31" fillId="0" borderId="1" xfId="39" applyNumberFormat="1" applyFont="1" applyFill="1" applyBorder="1" applyAlignment="1">
      <alignment horizontal="right" vertical="center" wrapText="1"/>
    </xf>
    <xf numFmtId="171" fontId="31" fillId="5" borderId="1" xfId="1" applyNumberFormat="1" applyFont="1" applyFill="1" applyBorder="1" applyAlignment="1">
      <alignment horizontal="right" vertical="center" wrapText="1"/>
    </xf>
    <xf numFmtId="169" fontId="26" fillId="3" borderId="1" xfId="3" applyNumberFormat="1" applyFont="1" applyFill="1" applyBorder="1" applyAlignment="1">
      <alignment horizontal="center" vertical="center" wrapText="1"/>
    </xf>
    <xf numFmtId="0" fontId="26" fillId="3" borderId="1" xfId="40" applyFont="1" applyFill="1" applyBorder="1" applyAlignment="1">
      <alignment horizontal="center" vertical="center" wrapText="1"/>
    </xf>
    <xf numFmtId="0" fontId="26" fillId="3" borderId="1" xfId="39" applyFont="1" applyFill="1" applyBorder="1" applyAlignment="1">
      <alignment horizontal="center" vertical="center" wrapText="1"/>
    </xf>
    <xf numFmtId="168" fontId="31" fillId="3" borderId="1" xfId="43" applyNumberFormat="1" applyFont="1" applyFill="1" applyBorder="1" applyAlignment="1">
      <alignment horizontal="right" vertical="center" wrapText="1"/>
    </xf>
    <xf numFmtId="168" fontId="31" fillId="5" borderId="1" xfId="43" applyNumberFormat="1" applyFont="1" applyFill="1" applyBorder="1" applyAlignment="1">
      <alignment horizontal="right" vertical="center" wrapText="1"/>
    </xf>
    <xf numFmtId="43" fontId="31" fillId="3" borderId="1" xfId="43" applyNumberFormat="1" applyFont="1" applyFill="1" applyBorder="1" applyAlignment="1">
      <alignment horizontal="right" vertical="center" wrapText="1"/>
    </xf>
    <xf numFmtId="166" fontId="31" fillId="3" borderId="1" xfId="43" applyNumberFormat="1" applyFont="1" applyFill="1" applyBorder="1" applyAlignment="1">
      <alignment horizontal="right" vertical="center" wrapText="1"/>
    </xf>
    <xf numFmtId="166" fontId="30" fillId="4" borderId="1" xfId="1" applyNumberFormat="1" applyFont="1" applyFill="1" applyBorder="1" applyAlignment="1">
      <alignment horizontal="right" vertical="center" wrapText="1"/>
    </xf>
    <xf numFmtId="166" fontId="31" fillId="5" borderId="1" xfId="8" applyNumberFormat="1" applyFont="1" applyFill="1" applyBorder="1" applyAlignment="1">
      <alignment horizontal="right" vertical="center" wrapText="1"/>
    </xf>
    <xf numFmtId="166" fontId="31" fillId="0" borderId="1" xfId="44" applyNumberFormat="1" applyFont="1" applyFill="1" applyBorder="1" applyAlignment="1">
      <alignment horizontal="right" vertical="center" wrapText="1"/>
    </xf>
  </cellXfs>
  <cellStyles count="45">
    <cellStyle name="Обычный" xfId="0" builtinId="0"/>
    <cellStyle name="Обычный 2" xfId="13"/>
    <cellStyle name="Обычный 2 2 11 3 2" xfId="9"/>
    <cellStyle name="Обычный 2 2 11 3 2 2" xfId="18"/>
    <cellStyle name="Обычный 2 2 11 3 2 3" xfId="24"/>
    <cellStyle name="Обычный 2 2 11 3 2 4" xfId="30"/>
    <cellStyle name="Обычный 2 2 11 3 2 5" xfId="36"/>
    <cellStyle name="Обычный 2 2 11 3 2 6" xfId="42"/>
    <cellStyle name="Обычный 2 2 12 2 2" xfId="12"/>
    <cellStyle name="Обычный 2 2 12 2 2 11" xfId="25"/>
    <cellStyle name="Обычный 2 2 12 2 2 11 2" xfId="31"/>
    <cellStyle name="Обычный 2 2 12 2 2 11 3" xfId="37"/>
    <cellStyle name="Обычный 2 2 12 2 2 11 4" xfId="43"/>
    <cellStyle name="Обычный 2 2 12 2 2 2" xfId="19"/>
    <cellStyle name="Обычный 2 2 14 2" xfId="2"/>
    <cellStyle name="Обычный 2 2 14 2 2" xfId="15"/>
    <cellStyle name="Обычный 2 2 14 2 3" xfId="21"/>
    <cellStyle name="Обычный 2 2 14 2 4" xfId="27"/>
    <cellStyle name="Обычный 2 2 14 2 5" xfId="33"/>
    <cellStyle name="Обычный 2 2 14 2 6" xfId="39"/>
    <cellStyle name="Обычный 2 2 6 8 2" xfId="6"/>
    <cellStyle name="Обычный 2 2 6 8 2 2" xfId="17"/>
    <cellStyle name="Обычный 2 2 6 8 2 3" xfId="23"/>
    <cellStyle name="Обычный 2 2 6 8 2 4" xfId="29"/>
    <cellStyle name="Обычный 2 2 6 8 2 5" xfId="35"/>
    <cellStyle name="Обычный 2 2 6 8 2 6" xfId="41"/>
    <cellStyle name="Обычный 2 2 7 7 2" xfId="5"/>
    <cellStyle name="Обычный 2 2 7 7 2 2" xfId="16"/>
    <cellStyle name="Обычный 2 2 7 7 2 3" xfId="22"/>
    <cellStyle name="Обычный 2 2 7 7 2 4" xfId="28"/>
    <cellStyle name="Обычный 2 2 7 7 2 5" xfId="34"/>
    <cellStyle name="Обычный 2 2 7 7 2 6" xfId="40"/>
    <cellStyle name="Обычный 2 2_30-ра" xfId="3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3" xfId="14"/>
    <cellStyle name="Финансовый 3 2" xfId="20"/>
    <cellStyle name="Финансовый 3 3" xfId="26"/>
    <cellStyle name="Финансовый 3 4" xfId="32"/>
    <cellStyle name="Финансовый 3 5" xfId="38"/>
    <cellStyle name="Финансовый 3 6" xfId="44"/>
    <cellStyle name="Финансовый 6" xfId="10"/>
    <cellStyle name="Финансовый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19" zoomScaleNormal="30" zoomScaleSheetLayoutView="19" workbookViewId="0">
      <selection activeCell="S13" sqref="S13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60.28515625" style="2" customWidth="1"/>
    <col min="6" max="6" width="59.5703125" style="2" customWidth="1"/>
    <col min="7" max="7" width="63.85546875" style="2" customWidth="1"/>
    <col min="8" max="8" width="62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71" customFormat="1" ht="87" customHeight="1" x14ac:dyDescent="0.8">
      <c r="A4" s="67" t="s">
        <v>1</v>
      </c>
      <c r="B4" s="67" t="s">
        <v>2</v>
      </c>
      <c r="C4" s="67" t="s">
        <v>3</v>
      </c>
      <c r="D4" s="67" t="s">
        <v>4</v>
      </c>
      <c r="E4" s="66" t="s">
        <v>70</v>
      </c>
      <c r="F4" s="66"/>
      <c r="G4" s="66"/>
      <c r="H4" s="66"/>
      <c r="I4" s="66"/>
      <c r="J4" s="66"/>
      <c r="K4" s="66"/>
      <c r="L4" s="66"/>
      <c r="M4" s="68" t="s">
        <v>5</v>
      </c>
      <c r="N4" s="67" t="s">
        <v>6</v>
      </c>
      <c r="O4" s="69"/>
      <c r="P4" s="69"/>
      <c r="Q4" s="69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s="71" customFormat="1" ht="301.5" customHeight="1" x14ac:dyDescent="0.8">
      <c r="A5" s="67"/>
      <c r="B5" s="67"/>
      <c r="C5" s="67"/>
      <c r="D5" s="67"/>
      <c r="E5" s="72" t="s">
        <v>64</v>
      </c>
      <c r="F5" s="72" t="s">
        <v>7</v>
      </c>
      <c r="G5" s="72" t="s">
        <v>8</v>
      </c>
      <c r="H5" s="72" t="s">
        <v>9</v>
      </c>
      <c r="I5" s="72" t="s">
        <v>10</v>
      </c>
      <c r="J5" s="72" t="s">
        <v>11</v>
      </c>
      <c r="K5" s="72" t="s">
        <v>12</v>
      </c>
      <c r="L5" s="72" t="s">
        <v>65</v>
      </c>
      <c r="M5" s="68"/>
      <c r="N5" s="67"/>
      <c r="O5" s="69"/>
      <c r="P5" s="69"/>
      <c r="Q5" s="69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s="71" customFormat="1" ht="184.5" customHeight="1" x14ac:dyDescent="0.8">
      <c r="A6" s="73">
        <v>1</v>
      </c>
      <c r="B6" s="73">
        <v>2</v>
      </c>
      <c r="C6" s="73">
        <v>3</v>
      </c>
      <c r="D6" s="73">
        <v>4</v>
      </c>
      <c r="E6" s="72">
        <v>5</v>
      </c>
      <c r="F6" s="72">
        <v>6</v>
      </c>
      <c r="G6" s="72">
        <v>7</v>
      </c>
      <c r="H6" s="72">
        <v>8</v>
      </c>
      <c r="I6" s="74" t="s">
        <v>13</v>
      </c>
      <c r="J6" s="74" t="s">
        <v>14</v>
      </c>
      <c r="K6" s="74" t="s">
        <v>15</v>
      </c>
      <c r="L6" s="74" t="s">
        <v>16</v>
      </c>
      <c r="M6" s="75">
        <v>13</v>
      </c>
      <c r="N6" s="73">
        <v>14</v>
      </c>
      <c r="O6" s="69"/>
      <c r="P6" s="69"/>
      <c r="Q6" s="69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s="83" customFormat="1" ht="154.5" customHeight="1" x14ac:dyDescent="0.5">
      <c r="A7" s="67"/>
      <c r="B7" s="76" t="s">
        <v>67</v>
      </c>
      <c r="C7" s="77">
        <f>C15+C23+C31+C39+C47+C55+C63+C71+C79+C87+C95+C103+C111+C119+C127+C135+C143++C151+C159+C167+C175+183</f>
        <v>325</v>
      </c>
      <c r="D7" s="78" t="s">
        <v>17</v>
      </c>
      <c r="E7" s="17">
        <f>E8+E9+E10+E11+E13</f>
        <v>8640331.2549377996</v>
      </c>
      <c r="F7" s="17">
        <f>F8+F9+F10+F11+F13</f>
        <v>3088921.8476100001</v>
      </c>
      <c r="G7" s="17">
        <f>G8+G9+G10+G11+G13</f>
        <v>4866736.1492100013</v>
      </c>
      <c r="H7" s="17">
        <f>H8+H9+H10+H11+H13</f>
        <v>2665496.2515700003</v>
      </c>
      <c r="I7" s="51">
        <f t="shared" ref="I7:I26" si="0">H7-F7</f>
        <v>-423425.59603999974</v>
      </c>
      <c r="J7" s="17">
        <f>IF(H7=0, ,H7/G7*100)</f>
        <v>54.769688962954774</v>
      </c>
      <c r="K7" s="17">
        <f t="shared" ref="K7:K15" si="1">IF(H7=0,0,H7/F7*100)</f>
        <v>86.292123370890138</v>
      </c>
      <c r="L7" s="17">
        <f t="shared" ref="L7:L70" si="2">IF(H7=0,0,H7/E7*100)</f>
        <v>30.849468300728809</v>
      </c>
      <c r="M7" s="79">
        <f>M15+M23+M31+M39+M47+M55+M63+M71+M79+M87+M95+M103+M111+M119+M127+M135+M143+M151+M159+M167+M175+M183</f>
        <v>150</v>
      </c>
      <c r="N7" s="80"/>
      <c r="O7" s="81"/>
      <c r="P7" s="81"/>
      <c r="Q7" s="81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29" s="83" customFormat="1" ht="146.25" customHeight="1" x14ac:dyDescent="0.5">
      <c r="A8" s="67"/>
      <c r="B8" s="76"/>
      <c r="C8" s="84"/>
      <c r="D8" s="85" t="s">
        <v>18</v>
      </c>
      <c r="E8" s="86">
        <f>E16+E24+E32+E40+E48+E56+E64+E72+E80+E88+E96+E104+E112+E120+E128+E136+E144+E152+E160+E168+E176+E184</f>
        <v>57823.794000000009</v>
      </c>
      <c r="F8" s="86">
        <f t="shared" ref="F8:H8" si="3">F16+F24+F32+F40+F48+F56+F64+F72+F80+F88+F96+F104+F112+F120+F128+F136+F144+F152+F160+F168+F176+F184</f>
        <v>4211.3592000000008</v>
      </c>
      <c r="G8" s="86">
        <f t="shared" si="3"/>
        <v>4215.049</v>
      </c>
      <c r="H8" s="86">
        <f t="shared" si="3"/>
        <v>4215.049</v>
      </c>
      <c r="I8" s="87">
        <f t="shared" si="0"/>
        <v>3.6897999999991953</v>
      </c>
      <c r="J8" s="88">
        <f t="shared" ref="J8:J15" si="4">IF(H8=0, ,H8/G8*100)</f>
        <v>100</v>
      </c>
      <c r="K8" s="88">
        <f t="shared" si="1"/>
        <v>100.08761541879399</v>
      </c>
      <c r="L8" s="88">
        <f t="shared" si="2"/>
        <v>7.2894715279319078</v>
      </c>
      <c r="M8" s="89"/>
      <c r="N8" s="90"/>
      <c r="O8" s="81"/>
      <c r="P8" s="81"/>
      <c r="Q8" s="81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</row>
    <row r="9" spans="1:29" s="83" customFormat="1" ht="146.25" customHeight="1" x14ac:dyDescent="0.5">
      <c r="A9" s="67"/>
      <c r="B9" s="76"/>
      <c r="C9" s="84"/>
      <c r="D9" s="85" t="s">
        <v>19</v>
      </c>
      <c r="E9" s="86">
        <f t="shared" ref="E9:H14" si="5">E17+E25+E33+E41+E49+E57+E65+E73+E81+E89+E97+E105+E113+E121+E129+E137+E145+E153+E161+E169+E177+E185</f>
        <v>3747076.1641199999</v>
      </c>
      <c r="F9" s="86">
        <f t="shared" si="5"/>
        <v>1466195.5028600001</v>
      </c>
      <c r="G9" s="86">
        <f t="shared" si="5"/>
        <v>1264259.7774500002</v>
      </c>
      <c r="H9" s="86">
        <f t="shared" si="5"/>
        <v>1246381.5942500001</v>
      </c>
      <c r="I9" s="87">
        <f t="shared" si="0"/>
        <v>-219813.90861000004</v>
      </c>
      <c r="J9" s="88">
        <f t="shared" si="4"/>
        <v>98.585877402818255</v>
      </c>
      <c r="K9" s="88">
        <f t="shared" si="1"/>
        <v>85.007871857387016</v>
      </c>
      <c r="L9" s="88">
        <f t="shared" si="2"/>
        <v>33.262777153682769</v>
      </c>
      <c r="M9" s="89"/>
      <c r="N9" s="90"/>
      <c r="O9" s="81"/>
      <c r="P9" s="81"/>
      <c r="Q9" s="81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</row>
    <row r="10" spans="1:29" s="83" customFormat="1" ht="155.25" customHeight="1" x14ac:dyDescent="0.5">
      <c r="A10" s="67"/>
      <c r="B10" s="76"/>
      <c r="C10" s="84"/>
      <c r="D10" s="85" t="s">
        <v>20</v>
      </c>
      <c r="E10" s="86">
        <f t="shared" si="5"/>
        <v>3661687.4595300001</v>
      </c>
      <c r="F10" s="86">
        <f t="shared" si="5"/>
        <v>1603520.7702500001</v>
      </c>
      <c r="G10" s="86">
        <f t="shared" si="5"/>
        <v>3597011.1080600005</v>
      </c>
      <c r="H10" s="86">
        <f t="shared" si="5"/>
        <v>1413649.3936200002</v>
      </c>
      <c r="I10" s="87">
        <f t="shared" si="0"/>
        <v>-189871.37662999984</v>
      </c>
      <c r="J10" s="88">
        <f t="shared" si="4"/>
        <v>39.300668003286567</v>
      </c>
      <c r="K10" s="88">
        <f t="shared" si="1"/>
        <v>88.159094652674966</v>
      </c>
      <c r="L10" s="88">
        <f t="shared" si="2"/>
        <v>38.606500670634809</v>
      </c>
      <c r="M10" s="89"/>
      <c r="N10" s="90"/>
      <c r="O10" s="81"/>
      <c r="P10" s="81"/>
      <c r="Q10" s="81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</row>
    <row r="11" spans="1:29" s="83" customFormat="1" ht="299.25" customHeight="1" x14ac:dyDescent="0.5">
      <c r="A11" s="67"/>
      <c r="B11" s="76"/>
      <c r="C11" s="84"/>
      <c r="D11" s="91" t="s">
        <v>21</v>
      </c>
      <c r="E11" s="86">
        <f t="shared" si="5"/>
        <v>2103.1869999999999</v>
      </c>
      <c r="F11" s="86">
        <f t="shared" si="5"/>
        <v>1250.2153000000001</v>
      </c>
      <c r="G11" s="86">
        <f t="shared" si="5"/>
        <v>1250.2147</v>
      </c>
      <c r="H11" s="86">
        <f t="shared" si="5"/>
        <v>1250.2147</v>
      </c>
      <c r="I11" s="87">
        <f t="shared" si="0"/>
        <v>-6.0000000007676135E-4</v>
      </c>
      <c r="J11" s="88">
        <f t="shared" si="4"/>
        <v>100</v>
      </c>
      <c r="K11" s="88">
        <f t="shared" si="1"/>
        <v>99.999952008266092</v>
      </c>
      <c r="L11" s="88">
        <f t="shared" si="2"/>
        <v>59.443820259444358</v>
      </c>
      <c r="M11" s="89"/>
      <c r="N11" s="90"/>
      <c r="O11" s="81"/>
      <c r="P11" s="81"/>
      <c r="Q11" s="81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</row>
    <row r="12" spans="1:29" s="83" customFormat="1" ht="194.25" customHeight="1" x14ac:dyDescent="0.5">
      <c r="A12" s="67"/>
      <c r="B12" s="76"/>
      <c r="C12" s="84"/>
      <c r="D12" s="91" t="s">
        <v>22</v>
      </c>
      <c r="E12" s="86">
        <f t="shared" si="5"/>
        <v>26476.963729999999</v>
      </c>
      <c r="F12" s="86">
        <f t="shared" si="5"/>
        <v>10</v>
      </c>
      <c r="G12" s="86">
        <f t="shared" si="5"/>
        <v>2038.2337299999999</v>
      </c>
      <c r="H12" s="86">
        <f t="shared" si="5"/>
        <v>301.46097999999995</v>
      </c>
      <c r="I12" s="92">
        <f t="shared" si="0"/>
        <v>291.46097999999995</v>
      </c>
      <c r="J12" s="88">
        <f t="shared" si="4"/>
        <v>14.790304740958241</v>
      </c>
      <c r="K12" s="88">
        <v>0</v>
      </c>
      <c r="L12" s="88">
        <f t="shared" si="2"/>
        <v>1.1385783622101142</v>
      </c>
      <c r="M12" s="89"/>
      <c r="N12" s="90"/>
      <c r="O12" s="81"/>
      <c r="P12" s="81"/>
      <c r="Q12" s="81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29" s="83" customFormat="1" ht="159.75" customHeight="1" x14ac:dyDescent="0.5">
      <c r="A13" s="67"/>
      <c r="B13" s="76"/>
      <c r="C13" s="84"/>
      <c r="D13" s="93" t="s">
        <v>23</v>
      </c>
      <c r="E13" s="86">
        <f t="shared" si="5"/>
        <v>1171640.6502878002</v>
      </c>
      <c r="F13" s="86">
        <f t="shared" si="5"/>
        <v>13744</v>
      </c>
      <c r="G13" s="86">
        <f t="shared" si="5"/>
        <v>0</v>
      </c>
      <c r="H13" s="86">
        <f t="shared" si="5"/>
        <v>0</v>
      </c>
      <c r="I13" s="87">
        <f t="shared" si="0"/>
        <v>-13744</v>
      </c>
      <c r="J13" s="88">
        <f>IF(H13=0, ,H13/G13*100)</f>
        <v>0</v>
      </c>
      <c r="K13" s="88">
        <f t="shared" si="1"/>
        <v>0</v>
      </c>
      <c r="L13" s="88">
        <f t="shared" si="2"/>
        <v>0</v>
      </c>
      <c r="M13" s="89"/>
      <c r="N13" s="90"/>
      <c r="O13" s="81"/>
      <c r="P13" s="81"/>
      <c r="Q13" s="81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</row>
    <row r="14" spans="1:29" s="83" customFormat="1" ht="124.5" customHeight="1" x14ac:dyDescent="0.5">
      <c r="A14" s="67"/>
      <c r="B14" s="76"/>
      <c r="C14" s="84"/>
      <c r="D14" s="94" t="s">
        <v>24</v>
      </c>
      <c r="E14" s="86">
        <f t="shared" si="5"/>
        <v>14300</v>
      </c>
      <c r="F14" s="86">
        <f t="shared" si="5"/>
        <v>0</v>
      </c>
      <c r="G14" s="86">
        <f t="shared" si="5"/>
        <v>0</v>
      </c>
      <c r="H14" s="86">
        <f t="shared" si="5"/>
        <v>0</v>
      </c>
      <c r="I14" s="92">
        <f t="shared" si="0"/>
        <v>0</v>
      </c>
      <c r="J14" s="88">
        <f t="shared" ref="J14" si="6">IF(H14=0, ,H14/G14*100)</f>
        <v>0</v>
      </c>
      <c r="K14" s="88">
        <f t="shared" si="1"/>
        <v>0</v>
      </c>
      <c r="L14" s="88">
        <f t="shared" si="2"/>
        <v>0</v>
      </c>
      <c r="M14" s="89"/>
      <c r="N14" s="95"/>
      <c r="O14" s="81"/>
      <c r="P14" s="81"/>
      <c r="Q14" s="81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</row>
    <row r="15" spans="1:29" s="8" customFormat="1" ht="180.75" customHeight="1" x14ac:dyDescent="0.5">
      <c r="A15" s="96">
        <v>1</v>
      </c>
      <c r="B15" s="97" t="s">
        <v>25</v>
      </c>
      <c r="C15" s="98">
        <v>11</v>
      </c>
      <c r="D15" s="78" t="s">
        <v>17</v>
      </c>
      <c r="E15" s="17">
        <f>E16+E17+E18+E21</f>
        <v>2790923.4487800002</v>
      </c>
      <c r="F15" s="17">
        <f>F16+F17+F18+F21</f>
        <v>1405606.9054500002</v>
      </c>
      <c r="G15" s="17">
        <f>G16+G17+G18+G21</f>
        <v>1631719.1505499999</v>
      </c>
      <c r="H15" s="17">
        <f>H16+H17+H18+H21</f>
        <v>1325905.1031199999</v>
      </c>
      <c r="I15" s="51">
        <f t="shared" si="0"/>
        <v>-79701.802330000326</v>
      </c>
      <c r="J15" s="16">
        <f t="shared" si="4"/>
        <v>81.258168887279396</v>
      </c>
      <c r="K15" s="16">
        <f t="shared" si="1"/>
        <v>94.329723194943753</v>
      </c>
      <c r="L15" s="16">
        <f t="shared" si="2"/>
        <v>47.507756033208096</v>
      </c>
      <c r="M15" s="68">
        <v>17</v>
      </c>
      <c r="N15" s="63" t="s">
        <v>26</v>
      </c>
      <c r="O15" s="12"/>
      <c r="P15" s="12"/>
      <c r="Q15" s="12"/>
    </row>
    <row r="16" spans="1:29" s="8" customFormat="1" ht="172.5" customHeight="1" x14ac:dyDescent="0.5">
      <c r="A16" s="96"/>
      <c r="B16" s="97"/>
      <c r="C16" s="98"/>
      <c r="D16" s="85" t="s">
        <v>18</v>
      </c>
      <c r="E16" s="24">
        <v>15238.6</v>
      </c>
      <c r="F16" s="24">
        <v>0</v>
      </c>
      <c r="G16" s="24">
        <v>0</v>
      </c>
      <c r="H16" s="24">
        <v>0</v>
      </c>
      <c r="I16" s="31">
        <f t="shared" si="0"/>
        <v>0</v>
      </c>
      <c r="J16" s="29">
        <f t="shared" ref="J16:J30" si="7">IF(G16=0,0,H16/G16)*100</f>
        <v>0</v>
      </c>
      <c r="K16" s="29">
        <f t="shared" ref="K16:K30" si="8">IF(F16=0,0,H16/F16*100)</f>
        <v>0</v>
      </c>
      <c r="L16" s="29">
        <f t="shared" si="2"/>
        <v>0</v>
      </c>
      <c r="M16" s="68"/>
      <c r="N16" s="64"/>
      <c r="O16" s="12"/>
      <c r="P16" s="12"/>
      <c r="Q16" s="12"/>
    </row>
    <row r="17" spans="1:17" s="8" customFormat="1" ht="164.25" customHeight="1" x14ac:dyDescent="0.5">
      <c r="A17" s="96"/>
      <c r="B17" s="97"/>
      <c r="C17" s="98"/>
      <c r="D17" s="85" t="s">
        <v>19</v>
      </c>
      <c r="E17" s="24">
        <v>2018085.2000000002</v>
      </c>
      <c r="F17" s="24">
        <v>1070112.7500500001</v>
      </c>
      <c r="G17" s="24">
        <v>1005247.25466</v>
      </c>
      <c r="H17" s="24">
        <v>1001725.4579599999</v>
      </c>
      <c r="I17" s="33">
        <f t="shared" si="0"/>
        <v>-68387.292090000235</v>
      </c>
      <c r="J17" s="29">
        <f t="shared" si="7"/>
        <v>99.649658660227701</v>
      </c>
      <c r="K17" s="29">
        <f t="shared" si="8"/>
        <v>93.609337699526989</v>
      </c>
      <c r="L17" s="29">
        <f t="shared" si="2"/>
        <v>49.637421549892927</v>
      </c>
      <c r="M17" s="68"/>
      <c r="N17" s="64"/>
      <c r="O17" s="12"/>
      <c r="P17" s="12"/>
      <c r="Q17" s="12"/>
    </row>
    <row r="18" spans="1:17" s="8" customFormat="1" ht="168.75" customHeight="1" x14ac:dyDescent="0.5">
      <c r="A18" s="96"/>
      <c r="B18" s="97"/>
      <c r="C18" s="98"/>
      <c r="D18" s="85" t="s">
        <v>20</v>
      </c>
      <c r="E18" s="24">
        <v>626004.09687999997</v>
      </c>
      <c r="F18" s="24">
        <v>335494.15539999999</v>
      </c>
      <c r="G18" s="24">
        <v>626471.89588999993</v>
      </c>
      <c r="H18" s="24">
        <v>324179.64516000001</v>
      </c>
      <c r="I18" s="33">
        <f t="shared" si="0"/>
        <v>-11314.510239999974</v>
      </c>
      <c r="J18" s="29">
        <f t="shared" si="7"/>
        <v>51.746877599266092</v>
      </c>
      <c r="K18" s="29">
        <f t="shared" si="8"/>
        <v>96.627508987001576</v>
      </c>
      <c r="L18" s="29">
        <f t="shared" si="2"/>
        <v>51.785546895892388</v>
      </c>
      <c r="M18" s="68"/>
      <c r="N18" s="64"/>
      <c r="O18" s="12"/>
      <c r="P18" s="12"/>
      <c r="Q18" s="12"/>
    </row>
    <row r="19" spans="1:17" s="8" customFormat="1" ht="225" customHeight="1" x14ac:dyDescent="0.5">
      <c r="A19" s="96"/>
      <c r="B19" s="97"/>
      <c r="C19" s="98"/>
      <c r="D19" s="91" t="s">
        <v>21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7"/>
        <v>0</v>
      </c>
      <c r="K19" s="29">
        <f t="shared" si="8"/>
        <v>0</v>
      </c>
      <c r="L19" s="29">
        <f t="shared" si="2"/>
        <v>0</v>
      </c>
      <c r="M19" s="68"/>
      <c r="N19" s="64"/>
      <c r="O19" s="12"/>
      <c r="P19" s="12"/>
      <c r="Q19" s="12"/>
    </row>
    <row r="20" spans="1:17" s="8" customFormat="1" ht="159.75" customHeight="1" x14ac:dyDescent="0.5">
      <c r="A20" s="96"/>
      <c r="B20" s="97"/>
      <c r="C20" s="98"/>
      <c r="D20" s="91" t="s">
        <v>22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7"/>
        <v>0</v>
      </c>
      <c r="K20" s="29">
        <f t="shared" si="8"/>
        <v>0</v>
      </c>
      <c r="L20" s="29">
        <f t="shared" si="2"/>
        <v>0</v>
      </c>
      <c r="M20" s="68"/>
      <c r="N20" s="64"/>
      <c r="O20" s="12"/>
      <c r="P20" s="12"/>
      <c r="Q20" s="12"/>
    </row>
    <row r="21" spans="1:17" s="8" customFormat="1" ht="144" customHeight="1" x14ac:dyDescent="0.5">
      <c r="A21" s="96"/>
      <c r="B21" s="97"/>
      <c r="C21" s="98"/>
      <c r="D21" s="93" t="s">
        <v>23</v>
      </c>
      <c r="E21" s="24">
        <v>131595.55189999999</v>
      </c>
      <c r="F21" s="24">
        <v>0</v>
      </c>
      <c r="G21" s="24">
        <v>0</v>
      </c>
      <c r="H21" s="24">
        <v>0</v>
      </c>
      <c r="I21" s="31">
        <f t="shared" si="0"/>
        <v>0</v>
      </c>
      <c r="J21" s="29">
        <f t="shared" si="7"/>
        <v>0</v>
      </c>
      <c r="K21" s="29">
        <f t="shared" si="8"/>
        <v>0</v>
      </c>
      <c r="L21" s="29">
        <f t="shared" si="2"/>
        <v>0</v>
      </c>
      <c r="M21" s="68"/>
      <c r="N21" s="64"/>
      <c r="O21" s="12"/>
      <c r="P21" s="12"/>
      <c r="Q21" s="12"/>
    </row>
    <row r="22" spans="1:17" s="8" customFormat="1" ht="124.5" customHeight="1" x14ac:dyDescent="0.5">
      <c r="A22" s="96"/>
      <c r="B22" s="97"/>
      <c r="C22" s="98"/>
      <c r="D22" s="94" t="s">
        <v>24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7"/>
        <v>0</v>
      </c>
      <c r="K22" s="29">
        <f t="shared" si="8"/>
        <v>0</v>
      </c>
      <c r="L22" s="29">
        <f t="shared" si="2"/>
        <v>0</v>
      </c>
      <c r="M22" s="68"/>
      <c r="N22" s="64"/>
      <c r="O22" s="12"/>
      <c r="P22" s="12"/>
      <c r="Q22" s="12"/>
    </row>
    <row r="23" spans="1:17" s="8" customFormat="1" ht="203.25" customHeight="1" x14ac:dyDescent="0.5">
      <c r="A23" s="96">
        <v>2</v>
      </c>
      <c r="B23" s="97" t="s">
        <v>27</v>
      </c>
      <c r="C23" s="98">
        <v>2</v>
      </c>
      <c r="D23" s="78" t="s">
        <v>17</v>
      </c>
      <c r="E23" s="17">
        <f>E24+E25+E26+E29</f>
        <v>4897.3320000000003</v>
      </c>
      <c r="F23" s="17">
        <f>F24+F25+F26+F29</f>
        <v>1420.3960000000002</v>
      </c>
      <c r="G23" s="17">
        <f>G24+G25+G26+G29</f>
        <v>2005.6320000000001</v>
      </c>
      <c r="H23" s="17">
        <f>H24+H25+H26+H29</f>
        <v>654.39599999999996</v>
      </c>
      <c r="I23" s="51">
        <f t="shared" si="0"/>
        <v>-766.00000000000023</v>
      </c>
      <c r="J23" s="17">
        <f t="shared" si="7"/>
        <v>32.627919777905419</v>
      </c>
      <c r="K23" s="17">
        <f t="shared" si="8"/>
        <v>46.07137727788588</v>
      </c>
      <c r="L23" s="17">
        <f t="shared" si="2"/>
        <v>13.362296042008175</v>
      </c>
      <c r="M23" s="68">
        <v>4</v>
      </c>
      <c r="N23" s="99" t="s">
        <v>66</v>
      </c>
      <c r="O23" s="12"/>
      <c r="P23" s="12"/>
      <c r="Q23" s="12"/>
    </row>
    <row r="24" spans="1:17" s="8" customFormat="1" ht="132" customHeight="1" x14ac:dyDescent="0.5">
      <c r="A24" s="96"/>
      <c r="B24" s="97"/>
      <c r="C24" s="98"/>
      <c r="D24" s="85" t="s">
        <v>18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7"/>
        <v>0</v>
      </c>
      <c r="K24" s="28">
        <f t="shared" si="8"/>
        <v>0</v>
      </c>
      <c r="L24" s="28">
        <f t="shared" si="2"/>
        <v>0</v>
      </c>
      <c r="M24" s="68"/>
      <c r="N24" s="100"/>
      <c r="O24" s="12"/>
      <c r="P24" s="12"/>
      <c r="Q24" s="12"/>
    </row>
    <row r="25" spans="1:17" s="8" customFormat="1" ht="132" customHeight="1" x14ac:dyDescent="0.5">
      <c r="A25" s="96"/>
      <c r="B25" s="97"/>
      <c r="C25" s="98"/>
      <c r="D25" s="85" t="s">
        <v>19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7"/>
        <v>0</v>
      </c>
      <c r="K25" s="28">
        <f t="shared" si="8"/>
        <v>0</v>
      </c>
      <c r="L25" s="28">
        <f t="shared" si="2"/>
        <v>0</v>
      </c>
      <c r="M25" s="68"/>
      <c r="N25" s="100"/>
      <c r="O25" s="12"/>
      <c r="P25" s="12"/>
      <c r="Q25" s="12"/>
    </row>
    <row r="26" spans="1:17" s="8" customFormat="1" ht="185.25" customHeight="1" x14ac:dyDescent="0.5">
      <c r="A26" s="96"/>
      <c r="B26" s="97"/>
      <c r="C26" s="98"/>
      <c r="D26" s="85" t="s">
        <v>20</v>
      </c>
      <c r="E26" s="24">
        <v>2005.6320000000001</v>
      </c>
      <c r="F26" s="19">
        <v>1420.3960000000002</v>
      </c>
      <c r="G26" s="19">
        <v>2005.6320000000001</v>
      </c>
      <c r="H26" s="19">
        <v>654.39599999999996</v>
      </c>
      <c r="I26" s="33">
        <f t="shared" si="0"/>
        <v>-766.00000000000023</v>
      </c>
      <c r="J26" s="28">
        <f t="shared" si="7"/>
        <v>32.627919777905419</v>
      </c>
      <c r="K26" s="28">
        <f t="shared" si="8"/>
        <v>46.07137727788588</v>
      </c>
      <c r="L26" s="28">
        <f t="shared" si="2"/>
        <v>32.627919777905419</v>
      </c>
      <c r="M26" s="68"/>
      <c r="N26" s="100"/>
      <c r="O26" s="12"/>
      <c r="P26" s="12"/>
      <c r="Q26" s="12"/>
    </row>
    <row r="27" spans="1:17" s="8" customFormat="1" ht="248.25" customHeight="1" x14ac:dyDescent="0.5">
      <c r="A27" s="96"/>
      <c r="B27" s="97"/>
      <c r="C27" s="98"/>
      <c r="D27" s="91" t="s">
        <v>21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7"/>
        <v>0</v>
      </c>
      <c r="K27" s="28">
        <f t="shared" si="8"/>
        <v>0</v>
      </c>
      <c r="L27" s="28">
        <f t="shared" si="2"/>
        <v>0</v>
      </c>
      <c r="M27" s="68"/>
      <c r="N27" s="100"/>
      <c r="O27" s="12"/>
      <c r="P27" s="12"/>
      <c r="Q27" s="12"/>
    </row>
    <row r="28" spans="1:17" s="8" customFormat="1" ht="177" customHeight="1" x14ac:dyDescent="0.5">
      <c r="A28" s="96"/>
      <c r="B28" s="97"/>
      <c r="C28" s="98"/>
      <c r="D28" s="91" t="s">
        <v>22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7"/>
        <v>0</v>
      </c>
      <c r="K28" s="28">
        <f t="shared" si="8"/>
        <v>0</v>
      </c>
      <c r="L28" s="28">
        <f t="shared" si="2"/>
        <v>0</v>
      </c>
      <c r="M28" s="68"/>
      <c r="N28" s="100"/>
      <c r="O28" s="12"/>
      <c r="P28" s="12"/>
      <c r="Q28" s="12"/>
    </row>
    <row r="29" spans="1:17" s="8" customFormat="1" ht="132" customHeight="1" x14ac:dyDescent="0.5">
      <c r="A29" s="96"/>
      <c r="B29" s="97"/>
      <c r="C29" s="98"/>
      <c r="D29" s="93" t="s">
        <v>23</v>
      </c>
      <c r="E29" s="24">
        <v>2891.7</v>
      </c>
      <c r="F29" s="19">
        <v>0</v>
      </c>
      <c r="G29" s="19">
        <v>0</v>
      </c>
      <c r="H29" s="19">
        <v>0</v>
      </c>
      <c r="I29" s="31">
        <v>0</v>
      </c>
      <c r="J29" s="28">
        <f t="shared" si="7"/>
        <v>0</v>
      </c>
      <c r="K29" s="28">
        <f t="shared" si="8"/>
        <v>0</v>
      </c>
      <c r="L29" s="28">
        <f t="shared" si="2"/>
        <v>0</v>
      </c>
      <c r="M29" s="68"/>
      <c r="N29" s="100"/>
      <c r="O29" s="12"/>
      <c r="P29" s="12"/>
      <c r="Q29" s="12"/>
    </row>
    <row r="30" spans="1:17" s="8" customFormat="1" ht="132" customHeight="1" x14ac:dyDescent="0.5">
      <c r="A30" s="96"/>
      <c r="B30" s="97"/>
      <c r="C30" s="98"/>
      <c r="D30" s="94" t="s">
        <v>24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9">H30-F30</f>
        <v>0</v>
      </c>
      <c r="J30" s="28">
        <f t="shared" si="7"/>
        <v>0</v>
      </c>
      <c r="K30" s="28">
        <f t="shared" si="8"/>
        <v>0</v>
      </c>
      <c r="L30" s="28">
        <f t="shared" si="2"/>
        <v>0</v>
      </c>
      <c r="M30" s="68"/>
      <c r="N30" s="100"/>
      <c r="O30" s="12"/>
      <c r="P30" s="12"/>
      <c r="Q30" s="12"/>
    </row>
    <row r="31" spans="1:17" s="8" customFormat="1" ht="188.25" customHeight="1" x14ac:dyDescent="0.5">
      <c r="A31" s="96">
        <v>3</v>
      </c>
      <c r="B31" s="97" t="s">
        <v>28</v>
      </c>
      <c r="C31" s="98">
        <v>9</v>
      </c>
      <c r="D31" s="78" t="s">
        <v>17</v>
      </c>
      <c r="E31" s="17">
        <f>E32+E33+E34+E35+E37</f>
        <v>808104.97504000016</v>
      </c>
      <c r="F31" s="17">
        <f>F32+F33+F34+F35+F37</f>
        <v>251769.49460999999</v>
      </c>
      <c r="G31" s="17">
        <f>G32+G33+G34+G35+G37</f>
        <v>653999.27448000002</v>
      </c>
      <c r="H31" s="17">
        <f>H32+H33+H34+H35+H37</f>
        <v>192521.83264000001</v>
      </c>
      <c r="I31" s="51">
        <f t="shared" si="9"/>
        <v>-59247.661969999986</v>
      </c>
      <c r="J31" s="17">
        <f t="shared" ref="J31:J76" si="10">IF(H31=0, ,H31/G31*100)</f>
        <v>29.437621745540259</v>
      </c>
      <c r="K31" s="17">
        <f t="shared" ref="K31:K40" si="11">IF(H31=0,0,H31/F31*100)</f>
        <v>76.467497755525642</v>
      </c>
      <c r="L31" s="17">
        <f t="shared" si="2"/>
        <v>23.82386429813409</v>
      </c>
      <c r="M31" s="68">
        <v>6</v>
      </c>
      <c r="N31" s="101" t="s">
        <v>29</v>
      </c>
      <c r="O31" s="12"/>
      <c r="P31" s="12"/>
      <c r="Q31" s="12"/>
    </row>
    <row r="32" spans="1:17" s="8" customFormat="1" ht="171.75" customHeight="1" x14ac:dyDescent="0.5">
      <c r="A32" s="96"/>
      <c r="B32" s="97"/>
      <c r="C32" s="98"/>
      <c r="D32" s="85" t="s">
        <v>18</v>
      </c>
      <c r="E32" s="45">
        <v>0</v>
      </c>
      <c r="F32" s="45">
        <v>0</v>
      </c>
      <c r="G32" s="45">
        <v>0</v>
      </c>
      <c r="H32" s="45">
        <v>0</v>
      </c>
      <c r="I32" s="25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2"/>
        <v>0</v>
      </c>
      <c r="M32" s="68"/>
      <c r="N32" s="102"/>
      <c r="O32" s="12"/>
      <c r="P32" s="12"/>
      <c r="Q32" s="12"/>
    </row>
    <row r="33" spans="1:17" s="8" customFormat="1" ht="186.75" customHeight="1" x14ac:dyDescent="0.5">
      <c r="A33" s="96"/>
      <c r="B33" s="97"/>
      <c r="C33" s="98"/>
      <c r="D33" s="85" t="s">
        <v>19</v>
      </c>
      <c r="E33" s="45">
        <v>4791.5</v>
      </c>
      <c r="F33" s="45">
        <v>299.952</v>
      </c>
      <c r="G33" s="45">
        <v>4349.90589</v>
      </c>
      <c r="H33" s="45">
        <v>206.90589</v>
      </c>
      <c r="I33" s="52">
        <f t="shared" si="9"/>
        <v>-93.046109999999999</v>
      </c>
      <c r="J33" s="22">
        <f t="shared" si="10"/>
        <v>4.7565601470978036</v>
      </c>
      <c r="K33" s="22">
        <f t="shared" si="11"/>
        <v>68.97966674667947</v>
      </c>
      <c r="L33" s="22">
        <f t="shared" si="2"/>
        <v>4.318186162996974</v>
      </c>
      <c r="M33" s="68"/>
      <c r="N33" s="102"/>
      <c r="O33" s="12"/>
      <c r="P33" s="12"/>
      <c r="Q33" s="12"/>
    </row>
    <row r="34" spans="1:17" s="8" customFormat="1" ht="174" customHeight="1" x14ac:dyDescent="0.5">
      <c r="A34" s="96"/>
      <c r="B34" s="97"/>
      <c r="C34" s="98"/>
      <c r="D34" s="85" t="s">
        <v>20</v>
      </c>
      <c r="E34" s="45">
        <v>687215.76266000012</v>
      </c>
      <c r="F34" s="45">
        <v>251469.54261</v>
      </c>
      <c r="G34" s="45">
        <v>649649.36858999997</v>
      </c>
      <c r="H34" s="45">
        <v>192314.92675000001</v>
      </c>
      <c r="I34" s="52">
        <f t="shared" si="9"/>
        <v>-59154.615859999991</v>
      </c>
      <c r="J34" s="22">
        <f t="shared" si="10"/>
        <v>29.602880576548646</v>
      </c>
      <c r="K34" s="22">
        <f t="shared" si="11"/>
        <v>76.476429214434958</v>
      </c>
      <c r="L34" s="22">
        <f t="shared" si="2"/>
        <v>27.984650120015914</v>
      </c>
      <c r="M34" s="68"/>
      <c r="N34" s="102"/>
      <c r="O34" s="12"/>
      <c r="P34" s="12"/>
      <c r="Q34" s="12"/>
    </row>
    <row r="35" spans="1:17" s="8" customFormat="1" ht="246" customHeight="1" x14ac:dyDescent="0.5">
      <c r="A35" s="96"/>
      <c r="B35" s="97"/>
      <c r="C35" s="98"/>
      <c r="D35" s="91" t="s">
        <v>21</v>
      </c>
      <c r="E35" s="45">
        <v>0</v>
      </c>
      <c r="F35" s="45">
        <v>0</v>
      </c>
      <c r="G35" s="45">
        <v>0</v>
      </c>
      <c r="H35" s="45">
        <v>0</v>
      </c>
      <c r="I35" s="26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2"/>
        <v>0</v>
      </c>
      <c r="M35" s="68"/>
      <c r="N35" s="102"/>
      <c r="O35" s="12"/>
      <c r="P35" s="12"/>
      <c r="Q35" s="12"/>
    </row>
    <row r="36" spans="1:17" s="8" customFormat="1" ht="171.75" customHeight="1" x14ac:dyDescent="0.5">
      <c r="A36" s="96"/>
      <c r="B36" s="97"/>
      <c r="C36" s="98"/>
      <c r="D36" s="91" t="s">
        <v>22</v>
      </c>
      <c r="E36" s="45">
        <v>0</v>
      </c>
      <c r="F36" s="45">
        <v>0</v>
      </c>
      <c r="G36" s="45">
        <v>0</v>
      </c>
      <c r="H36" s="45">
        <v>0</v>
      </c>
      <c r="I36" s="26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2"/>
        <v>0</v>
      </c>
      <c r="M36" s="68"/>
      <c r="N36" s="102"/>
      <c r="O36" s="12"/>
      <c r="P36" s="12"/>
      <c r="Q36" s="12"/>
    </row>
    <row r="37" spans="1:17" s="8" customFormat="1" ht="132" customHeight="1" x14ac:dyDescent="0.5">
      <c r="A37" s="96"/>
      <c r="B37" s="97"/>
      <c r="C37" s="98"/>
      <c r="D37" s="93" t="s">
        <v>23</v>
      </c>
      <c r="E37" s="45">
        <v>116097.71238000001</v>
      </c>
      <c r="F37" s="45">
        <v>0</v>
      </c>
      <c r="G37" s="45">
        <v>0</v>
      </c>
      <c r="H37" s="45">
        <v>0</v>
      </c>
      <c r="I37" s="25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2"/>
        <v>0</v>
      </c>
      <c r="M37" s="68"/>
      <c r="N37" s="102"/>
      <c r="O37" s="12"/>
      <c r="P37" s="12"/>
      <c r="Q37" s="12"/>
    </row>
    <row r="38" spans="1:17" s="8" customFormat="1" ht="132" customHeight="1" x14ac:dyDescent="0.5">
      <c r="A38" s="96"/>
      <c r="B38" s="97"/>
      <c r="C38" s="98"/>
      <c r="D38" s="94" t="s">
        <v>24</v>
      </c>
      <c r="E38" s="45">
        <v>0</v>
      </c>
      <c r="F38" s="45">
        <v>0</v>
      </c>
      <c r="G38" s="45">
        <v>0</v>
      </c>
      <c r="H38" s="45">
        <v>0</v>
      </c>
      <c r="I38" s="26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2"/>
        <v>0</v>
      </c>
      <c r="M38" s="68"/>
      <c r="N38" s="102"/>
      <c r="O38" s="12"/>
      <c r="P38" s="12"/>
      <c r="Q38" s="12"/>
    </row>
    <row r="39" spans="1:17" s="8" customFormat="1" ht="188.25" customHeight="1" x14ac:dyDescent="0.5">
      <c r="A39" s="59">
        <v>4</v>
      </c>
      <c r="B39" s="97" t="s">
        <v>30</v>
      </c>
      <c r="C39" s="98">
        <v>5</v>
      </c>
      <c r="D39" s="78" t="s">
        <v>17</v>
      </c>
      <c r="E39" s="17">
        <f>E40+E41+E42+E43+E45</f>
        <v>11802.0128</v>
      </c>
      <c r="F39" s="17">
        <f>F40+F41+F42+F43+F45</f>
        <v>9031.75</v>
      </c>
      <c r="G39" s="17">
        <f>G40+G41+G42+G43+G45</f>
        <v>11802.0128</v>
      </c>
      <c r="H39" s="17">
        <f>H40+H41+H42+H43+H45</f>
        <v>4837.652</v>
      </c>
      <c r="I39" s="51">
        <f t="shared" si="9"/>
        <v>-4194.098</v>
      </c>
      <c r="J39" s="17">
        <f t="shared" si="10"/>
        <v>40.990058916052014</v>
      </c>
      <c r="K39" s="17">
        <f t="shared" si="11"/>
        <v>53.562731475074045</v>
      </c>
      <c r="L39" s="17">
        <f t="shared" si="2"/>
        <v>40.990058916052014</v>
      </c>
      <c r="M39" s="68">
        <v>4</v>
      </c>
      <c r="N39" s="101" t="s">
        <v>31</v>
      </c>
      <c r="O39" s="12"/>
      <c r="P39" s="12"/>
      <c r="Q39" s="12"/>
    </row>
    <row r="40" spans="1:17" s="8" customFormat="1" ht="162.75" customHeight="1" x14ac:dyDescent="0.5">
      <c r="A40" s="59"/>
      <c r="B40" s="97"/>
      <c r="C40" s="98"/>
      <c r="D40" s="85" t="s">
        <v>18</v>
      </c>
      <c r="E40" s="19">
        <v>0</v>
      </c>
      <c r="F40" s="19">
        <v>0</v>
      </c>
      <c r="G40" s="19">
        <v>0</v>
      </c>
      <c r="H40" s="19">
        <v>0</v>
      </c>
      <c r="I40" s="26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2"/>
        <v>0</v>
      </c>
      <c r="M40" s="68"/>
      <c r="N40" s="102"/>
      <c r="O40" s="12"/>
      <c r="P40" s="12"/>
      <c r="Q40" s="12"/>
    </row>
    <row r="41" spans="1:17" s="8" customFormat="1" ht="167.25" customHeight="1" x14ac:dyDescent="0.5">
      <c r="A41" s="59"/>
      <c r="B41" s="97"/>
      <c r="C41" s="98"/>
      <c r="D41" s="85" t="s">
        <v>19</v>
      </c>
      <c r="E41" s="19">
        <v>0</v>
      </c>
      <c r="F41" s="19">
        <v>0</v>
      </c>
      <c r="G41" s="19">
        <v>0</v>
      </c>
      <c r="H41" s="19">
        <v>0</v>
      </c>
      <c r="I41" s="26">
        <f t="shared" si="9"/>
        <v>0</v>
      </c>
      <c r="J41" s="22">
        <f t="shared" si="10"/>
        <v>0</v>
      </c>
      <c r="K41" s="22">
        <v>0</v>
      </c>
      <c r="L41" s="22">
        <f t="shared" si="2"/>
        <v>0</v>
      </c>
      <c r="M41" s="68"/>
      <c r="N41" s="102"/>
      <c r="O41" s="12"/>
      <c r="P41" s="12"/>
      <c r="Q41" s="12"/>
    </row>
    <row r="42" spans="1:17" s="8" customFormat="1" ht="185.25" customHeight="1" x14ac:dyDescent="0.5">
      <c r="A42" s="59"/>
      <c r="B42" s="97"/>
      <c r="C42" s="98"/>
      <c r="D42" s="85" t="s">
        <v>20</v>
      </c>
      <c r="E42" s="24">
        <v>11802.0128</v>
      </c>
      <c r="F42" s="24">
        <v>9031.75</v>
      </c>
      <c r="G42" s="24">
        <v>11802.0128</v>
      </c>
      <c r="H42" s="19">
        <v>4837.652</v>
      </c>
      <c r="I42" s="53">
        <f>H42-F42</f>
        <v>-4194.098</v>
      </c>
      <c r="J42" s="22">
        <f t="shared" si="10"/>
        <v>40.990058916052014</v>
      </c>
      <c r="K42" s="22">
        <f>IF(H42=0,0,H42/F42*100)</f>
        <v>53.562731475074045</v>
      </c>
      <c r="L42" s="22">
        <f t="shared" si="2"/>
        <v>40.990058916052014</v>
      </c>
      <c r="M42" s="68"/>
      <c r="N42" s="102"/>
      <c r="O42" s="12"/>
      <c r="P42" s="12"/>
      <c r="Q42" s="12"/>
    </row>
    <row r="43" spans="1:17" s="8" customFormat="1" ht="232.5" customHeight="1" x14ac:dyDescent="0.5">
      <c r="A43" s="59"/>
      <c r="B43" s="97"/>
      <c r="C43" s="98"/>
      <c r="D43" s="91" t="s">
        <v>21</v>
      </c>
      <c r="E43" s="19">
        <v>0</v>
      </c>
      <c r="F43" s="19">
        <v>0</v>
      </c>
      <c r="G43" s="19">
        <v>0</v>
      </c>
      <c r="H43" s="19">
        <v>0</v>
      </c>
      <c r="I43" s="26">
        <f t="shared" si="9"/>
        <v>0</v>
      </c>
      <c r="J43" s="22">
        <f t="shared" si="10"/>
        <v>0</v>
      </c>
      <c r="K43" s="22">
        <f>IF(H43=0,0,H43/F43*100)</f>
        <v>0</v>
      </c>
      <c r="L43" s="22">
        <f t="shared" si="2"/>
        <v>0</v>
      </c>
      <c r="M43" s="68"/>
      <c r="N43" s="102"/>
      <c r="O43" s="12"/>
      <c r="P43" s="12"/>
      <c r="Q43" s="12"/>
    </row>
    <row r="44" spans="1:17" s="8" customFormat="1" ht="169.5" customHeight="1" x14ac:dyDescent="0.5">
      <c r="A44" s="59"/>
      <c r="B44" s="97"/>
      <c r="C44" s="98"/>
      <c r="D44" s="91" t="s">
        <v>22</v>
      </c>
      <c r="E44" s="19">
        <v>0</v>
      </c>
      <c r="F44" s="19">
        <v>0</v>
      </c>
      <c r="G44" s="19">
        <v>0</v>
      </c>
      <c r="H44" s="19">
        <v>0</v>
      </c>
      <c r="I44" s="26">
        <f t="shared" si="9"/>
        <v>0</v>
      </c>
      <c r="J44" s="22">
        <f t="shared" si="10"/>
        <v>0</v>
      </c>
      <c r="K44" s="22">
        <f>IF(H44=0,0,H44/F44*100)</f>
        <v>0</v>
      </c>
      <c r="L44" s="22">
        <f t="shared" si="2"/>
        <v>0</v>
      </c>
      <c r="M44" s="68"/>
      <c r="N44" s="102"/>
      <c r="O44" s="12"/>
      <c r="P44" s="12"/>
      <c r="Q44" s="12"/>
    </row>
    <row r="45" spans="1:17" s="8" customFormat="1" ht="132" customHeight="1" x14ac:dyDescent="0.5">
      <c r="A45" s="59"/>
      <c r="B45" s="97"/>
      <c r="C45" s="98"/>
      <c r="D45" s="93" t="s">
        <v>23</v>
      </c>
      <c r="E45" s="19">
        <v>0</v>
      </c>
      <c r="F45" s="19">
        <v>0</v>
      </c>
      <c r="G45" s="19">
        <v>0</v>
      </c>
      <c r="H45" s="19">
        <v>0</v>
      </c>
      <c r="I45" s="25">
        <f t="shared" si="9"/>
        <v>0</v>
      </c>
      <c r="J45" s="22">
        <f t="shared" si="10"/>
        <v>0</v>
      </c>
      <c r="K45" s="22">
        <f t="shared" ref="K45:K77" si="12">IF(H45=0,0,H45/F45*100)</f>
        <v>0</v>
      </c>
      <c r="L45" s="22">
        <f t="shared" si="2"/>
        <v>0</v>
      </c>
      <c r="M45" s="68"/>
      <c r="N45" s="102"/>
      <c r="O45" s="12"/>
      <c r="P45" s="12"/>
      <c r="Q45" s="12"/>
    </row>
    <row r="46" spans="1:17" s="8" customFormat="1" ht="132" customHeight="1" x14ac:dyDescent="0.5">
      <c r="A46" s="59"/>
      <c r="B46" s="97"/>
      <c r="C46" s="98"/>
      <c r="D46" s="94" t="s">
        <v>24</v>
      </c>
      <c r="E46" s="19">
        <v>0</v>
      </c>
      <c r="F46" s="19">
        <v>0</v>
      </c>
      <c r="G46" s="19">
        <v>0</v>
      </c>
      <c r="H46" s="19">
        <v>0</v>
      </c>
      <c r="I46" s="26">
        <f t="shared" si="9"/>
        <v>0</v>
      </c>
      <c r="J46" s="22">
        <f t="shared" si="10"/>
        <v>0</v>
      </c>
      <c r="K46" s="22">
        <f t="shared" si="12"/>
        <v>0</v>
      </c>
      <c r="L46" s="22">
        <f t="shared" si="2"/>
        <v>0</v>
      </c>
      <c r="M46" s="68"/>
      <c r="N46" s="102"/>
      <c r="O46" s="12"/>
      <c r="P46" s="12"/>
      <c r="Q46" s="12"/>
    </row>
    <row r="47" spans="1:17" s="8" customFormat="1" ht="188.25" customHeight="1" x14ac:dyDescent="0.5">
      <c r="A47" s="59">
        <v>5</v>
      </c>
      <c r="B47" s="97" t="s">
        <v>32</v>
      </c>
      <c r="C47" s="98">
        <v>12</v>
      </c>
      <c r="D47" s="78" t="s">
        <v>17</v>
      </c>
      <c r="E47" s="17">
        <f>E48+E49+E50+E53</f>
        <v>373548.42661999998</v>
      </c>
      <c r="F47" s="17">
        <f>F48+F49+F50+F53</f>
        <v>108711.29469000001</v>
      </c>
      <c r="G47" s="17">
        <f>G48+G49+G50+G53</f>
        <v>237440.86831000002</v>
      </c>
      <c r="H47" s="17">
        <f>H48+H49+H50+H53</f>
        <v>72063.498890000003</v>
      </c>
      <c r="I47" s="51">
        <f t="shared" si="9"/>
        <v>-36647.795800000007</v>
      </c>
      <c r="J47" s="17">
        <f t="shared" si="10"/>
        <v>30.350082276449029</v>
      </c>
      <c r="K47" s="17">
        <f t="shared" si="12"/>
        <v>66.288879270084607</v>
      </c>
      <c r="L47" s="17">
        <f t="shared" si="2"/>
        <v>19.291608197110175</v>
      </c>
      <c r="M47" s="68">
        <v>9</v>
      </c>
      <c r="N47" s="63" t="s">
        <v>68</v>
      </c>
      <c r="O47" s="12"/>
      <c r="P47" s="12"/>
      <c r="Q47" s="12"/>
    </row>
    <row r="48" spans="1:17" s="8" customFormat="1" ht="132" customHeight="1" x14ac:dyDescent="0.5">
      <c r="A48" s="59"/>
      <c r="B48" s="97"/>
      <c r="C48" s="98"/>
      <c r="D48" s="85" t="s">
        <v>18</v>
      </c>
      <c r="E48" s="20">
        <v>0</v>
      </c>
      <c r="F48" s="20">
        <v>0</v>
      </c>
      <c r="G48" s="20">
        <v>0</v>
      </c>
      <c r="H48" s="20">
        <v>0</v>
      </c>
      <c r="I48" s="30">
        <f t="shared" si="9"/>
        <v>0</v>
      </c>
      <c r="J48" s="22">
        <f t="shared" si="10"/>
        <v>0</v>
      </c>
      <c r="K48" s="22">
        <f t="shared" si="12"/>
        <v>0</v>
      </c>
      <c r="L48" s="22">
        <f t="shared" si="2"/>
        <v>0</v>
      </c>
      <c r="M48" s="68"/>
      <c r="N48" s="64"/>
      <c r="O48" s="12"/>
      <c r="P48" s="12"/>
      <c r="Q48" s="12"/>
    </row>
    <row r="49" spans="1:17" s="8" customFormat="1" ht="193.5" customHeight="1" x14ac:dyDescent="0.5">
      <c r="A49" s="59"/>
      <c r="B49" s="97"/>
      <c r="C49" s="98"/>
      <c r="D49" s="85" t="s">
        <v>19</v>
      </c>
      <c r="E49" s="24">
        <v>0</v>
      </c>
      <c r="F49" s="20">
        <v>0</v>
      </c>
      <c r="G49" s="20">
        <v>0</v>
      </c>
      <c r="H49" s="20">
        <v>0</v>
      </c>
      <c r="I49" s="30">
        <f t="shared" si="9"/>
        <v>0</v>
      </c>
      <c r="J49" s="22">
        <f t="shared" si="10"/>
        <v>0</v>
      </c>
      <c r="K49" s="22">
        <f t="shared" si="12"/>
        <v>0</v>
      </c>
      <c r="L49" s="22">
        <f t="shared" si="2"/>
        <v>0</v>
      </c>
      <c r="M49" s="68"/>
      <c r="N49" s="64"/>
      <c r="O49" s="12"/>
      <c r="P49" s="12"/>
      <c r="Q49" s="12"/>
    </row>
    <row r="50" spans="1:17" s="8" customFormat="1" ht="193.5" customHeight="1" x14ac:dyDescent="0.5">
      <c r="A50" s="59"/>
      <c r="B50" s="97"/>
      <c r="C50" s="98"/>
      <c r="D50" s="85" t="s">
        <v>20</v>
      </c>
      <c r="E50" s="56">
        <v>269773.45944999997</v>
      </c>
      <c r="F50" s="56">
        <v>108711.29469000001</v>
      </c>
      <c r="G50" s="56">
        <v>237440.86831000002</v>
      </c>
      <c r="H50" s="56">
        <v>72063.498890000003</v>
      </c>
      <c r="I50" s="53">
        <f>H50-F50</f>
        <v>-36647.795800000007</v>
      </c>
      <c r="J50" s="22">
        <f t="shared" si="10"/>
        <v>30.350082276449029</v>
      </c>
      <c r="K50" s="22">
        <f t="shared" si="12"/>
        <v>66.288879270084607</v>
      </c>
      <c r="L50" s="22">
        <f t="shared" si="2"/>
        <v>26.712597687303745</v>
      </c>
      <c r="M50" s="68"/>
      <c r="N50" s="64"/>
      <c r="O50" s="12"/>
      <c r="P50" s="12"/>
      <c r="Q50" s="12"/>
    </row>
    <row r="51" spans="1:17" s="8" customFormat="1" ht="261.75" customHeight="1" x14ac:dyDescent="0.5">
      <c r="A51" s="59"/>
      <c r="B51" s="97"/>
      <c r="C51" s="98"/>
      <c r="D51" s="91" t="s">
        <v>21</v>
      </c>
      <c r="E51" s="57">
        <v>0</v>
      </c>
      <c r="F51" s="57">
        <v>0</v>
      </c>
      <c r="G51" s="57">
        <v>0</v>
      </c>
      <c r="H51" s="57">
        <v>0</v>
      </c>
      <c r="I51" s="30">
        <f t="shared" si="9"/>
        <v>0</v>
      </c>
      <c r="J51" s="28">
        <f t="shared" si="10"/>
        <v>0</v>
      </c>
      <c r="K51" s="28">
        <f t="shared" si="12"/>
        <v>0</v>
      </c>
      <c r="L51" s="28">
        <f t="shared" si="2"/>
        <v>0</v>
      </c>
      <c r="M51" s="68"/>
      <c r="N51" s="64"/>
      <c r="O51" s="12"/>
      <c r="P51" s="12"/>
      <c r="Q51" s="12"/>
    </row>
    <row r="52" spans="1:17" s="8" customFormat="1" ht="162.75" customHeight="1" x14ac:dyDescent="0.5">
      <c r="A52" s="59"/>
      <c r="B52" s="97"/>
      <c r="C52" s="98"/>
      <c r="D52" s="91" t="s">
        <v>22</v>
      </c>
      <c r="E52" s="57">
        <v>0</v>
      </c>
      <c r="F52" s="57">
        <v>0</v>
      </c>
      <c r="G52" s="57">
        <v>0</v>
      </c>
      <c r="H52" s="57">
        <v>0</v>
      </c>
      <c r="I52" s="30">
        <f t="shared" si="9"/>
        <v>0</v>
      </c>
      <c r="J52" s="28">
        <f t="shared" si="10"/>
        <v>0</v>
      </c>
      <c r="K52" s="28">
        <f t="shared" si="12"/>
        <v>0</v>
      </c>
      <c r="L52" s="28">
        <f t="shared" si="2"/>
        <v>0</v>
      </c>
      <c r="M52" s="68"/>
      <c r="N52" s="64"/>
      <c r="O52" s="12"/>
      <c r="P52" s="12"/>
      <c r="Q52" s="12"/>
    </row>
    <row r="53" spans="1:17" s="8" customFormat="1" ht="132" customHeight="1" x14ac:dyDescent="0.5">
      <c r="A53" s="59"/>
      <c r="B53" s="97"/>
      <c r="C53" s="98"/>
      <c r="D53" s="93" t="s">
        <v>23</v>
      </c>
      <c r="E53" s="57">
        <v>103774.96717</v>
      </c>
      <c r="F53" s="57">
        <v>0</v>
      </c>
      <c r="G53" s="57">
        <v>0</v>
      </c>
      <c r="H53" s="57">
        <v>0</v>
      </c>
      <c r="I53" s="25">
        <f t="shared" si="9"/>
        <v>0</v>
      </c>
      <c r="J53" s="28">
        <f t="shared" si="10"/>
        <v>0</v>
      </c>
      <c r="K53" s="28">
        <f t="shared" si="12"/>
        <v>0</v>
      </c>
      <c r="L53" s="28">
        <f t="shared" si="2"/>
        <v>0</v>
      </c>
      <c r="M53" s="68"/>
      <c r="N53" s="64"/>
      <c r="O53" s="12"/>
      <c r="P53" s="12"/>
      <c r="Q53" s="12"/>
    </row>
    <row r="54" spans="1:17" s="8" customFormat="1" ht="132" customHeight="1" x14ac:dyDescent="0.5">
      <c r="A54" s="59"/>
      <c r="B54" s="97"/>
      <c r="C54" s="98"/>
      <c r="D54" s="94" t="s">
        <v>24</v>
      </c>
      <c r="E54" s="20">
        <v>0</v>
      </c>
      <c r="F54" s="20">
        <v>0</v>
      </c>
      <c r="G54" s="20">
        <v>0</v>
      </c>
      <c r="H54" s="20">
        <v>0</v>
      </c>
      <c r="I54" s="30">
        <f t="shared" si="9"/>
        <v>0</v>
      </c>
      <c r="J54" s="22">
        <f t="shared" si="10"/>
        <v>0</v>
      </c>
      <c r="K54" s="22">
        <f t="shared" si="12"/>
        <v>0</v>
      </c>
      <c r="L54" s="22">
        <f t="shared" si="2"/>
        <v>0</v>
      </c>
      <c r="M54" s="68"/>
      <c r="N54" s="64"/>
      <c r="O54" s="12"/>
      <c r="P54" s="12"/>
      <c r="Q54" s="12"/>
    </row>
    <row r="55" spans="1:17" s="8" customFormat="1" ht="161.25" customHeight="1" x14ac:dyDescent="0.5">
      <c r="A55" s="59">
        <v>6</v>
      </c>
      <c r="B55" s="97" t="s">
        <v>33</v>
      </c>
      <c r="C55" s="98">
        <v>9</v>
      </c>
      <c r="D55" s="78" t="s">
        <v>17</v>
      </c>
      <c r="E55" s="17">
        <f>E56+E57+E58+E59+E61</f>
        <v>192917.65953</v>
      </c>
      <c r="F55" s="17">
        <f>F56+F57+F58+F59+F61</f>
        <v>77434.630839999998</v>
      </c>
      <c r="G55" s="17">
        <f>G56+G57+G58+G59+G61</f>
        <v>95019.419529999999</v>
      </c>
      <c r="H55" s="17">
        <f>H56+H57+H58+H59+H61</f>
        <v>86799.475720000002</v>
      </c>
      <c r="I55" s="18">
        <f>H55-F55</f>
        <v>9364.8448800000042</v>
      </c>
      <c r="J55" s="17">
        <f t="shared" si="10"/>
        <v>91.349195932096023</v>
      </c>
      <c r="K55" s="17">
        <f t="shared" si="12"/>
        <v>112.09387166751037</v>
      </c>
      <c r="L55" s="17">
        <f t="shared" si="2"/>
        <v>44.993017192654719</v>
      </c>
      <c r="M55" s="68">
        <v>11</v>
      </c>
      <c r="N55" s="63" t="s">
        <v>34</v>
      </c>
      <c r="O55" s="12"/>
      <c r="P55" s="12"/>
      <c r="Q55" s="12"/>
    </row>
    <row r="56" spans="1:17" s="8" customFormat="1" ht="171" customHeight="1" x14ac:dyDescent="0.5">
      <c r="A56" s="59"/>
      <c r="B56" s="97"/>
      <c r="C56" s="98"/>
      <c r="D56" s="85" t="s">
        <v>18</v>
      </c>
      <c r="E56" s="24">
        <v>366.8</v>
      </c>
      <c r="F56" s="20">
        <v>0</v>
      </c>
      <c r="G56" s="20">
        <v>0</v>
      </c>
      <c r="H56" s="20">
        <v>0</v>
      </c>
      <c r="I56" s="30">
        <f t="shared" si="9"/>
        <v>0</v>
      </c>
      <c r="J56" s="22">
        <f t="shared" si="10"/>
        <v>0</v>
      </c>
      <c r="K56" s="22">
        <f t="shared" si="12"/>
        <v>0</v>
      </c>
      <c r="L56" s="22">
        <f t="shared" si="2"/>
        <v>0</v>
      </c>
      <c r="M56" s="68"/>
      <c r="N56" s="64"/>
      <c r="O56" s="12"/>
      <c r="P56" s="12"/>
      <c r="Q56" s="12"/>
    </row>
    <row r="57" spans="1:17" s="8" customFormat="1" ht="171" customHeight="1" x14ac:dyDescent="0.5">
      <c r="A57" s="59"/>
      <c r="B57" s="97"/>
      <c r="C57" s="98"/>
      <c r="D57" s="85" t="s">
        <v>19</v>
      </c>
      <c r="E57" s="24">
        <v>72888.2</v>
      </c>
      <c r="F57" s="20">
        <v>34040</v>
      </c>
      <c r="G57" s="20">
        <v>45961.46</v>
      </c>
      <c r="H57" s="20">
        <v>42426.784890000003</v>
      </c>
      <c r="I57" s="53">
        <f t="shared" si="9"/>
        <v>8386.7848900000026</v>
      </c>
      <c r="J57" s="22">
        <f t="shared" si="10"/>
        <v>92.309480355933005</v>
      </c>
      <c r="K57" s="22">
        <f t="shared" si="12"/>
        <v>124.63802846650999</v>
      </c>
      <c r="L57" s="22">
        <f t="shared" si="2"/>
        <v>58.208029406680375</v>
      </c>
      <c r="M57" s="68"/>
      <c r="N57" s="64"/>
      <c r="O57" s="12"/>
      <c r="P57" s="12"/>
      <c r="Q57" s="12"/>
    </row>
    <row r="58" spans="1:17" s="8" customFormat="1" ht="157.5" customHeight="1" x14ac:dyDescent="0.5">
      <c r="A58" s="59"/>
      <c r="B58" s="97"/>
      <c r="C58" s="98"/>
      <c r="D58" s="85" t="s">
        <v>20</v>
      </c>
      <c r="E58" s="24">
        <v>49057.95953</v>
      </c>
      <c r="F58" s="20">
        <v>43394.630840000005</v>
      </c>
      <c r="G58" s="20">
        <v>49057.95953</v>
      </c>
      <c r="H58" s="20">
        <v>44372.69083</v>
      </c>
      <c r="I58" s="30">
        <f t="shared" si="9"/>
        <v>978.05998999999429</v>
      </c>
      <c r="J58" s="22">
        <f t="shared" si="10"/>
        <v>90.449523900122969</v>
      </c>
      <c r="K58" s="22">
        <f t="shared" si="12"/>
        <v>102.25387328125038</v>
      </c>
      <c r="L58" s="22">
        <f t="shared" si="2"/>
        <v>90.449523900122969</v>
      </c>
      <c r="M58" s="68"/>
      <c r="N58" s="64"/>
      <c r="O58" s="12"/>
      <c r="P58" s="12"/>
      <c r="Q58" s="12"/>
    </row>
    <row r="59" spans="1:17" s="8" customFormat="1" ht="261.75" customHeight="1" x14ac:dyDescent="0.5">
      <c r="A59" s="59"/>
      <c r="B59" s="97"/>
      <c r="C59" s="98"/>
      <c r="D59" s="91" t="s">
        <v>21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0"/>
        <v>0</v>
      </c>
      <c r="K59" s="22">
        <f t="shared" si="12"/>
        <v>0</v>
      </c>
      <c r="L59" s="22">
        <f t="shared" si="2"/>
        <v>0</v>
      </c>
      <c r="M59" s="68"/>
      <c r="N59" s="64"/>
      <c r="O59" s="12"/>
      <c r="P59" s="12"/>
      <c r="Q59" s="12"/>
    </row>
    <row r="60" spans="1:17" s="8" customFormat="1" ht="178.5" customHeight="1" x14ac:dyDescent="0.5">
      <c r="A60" s="59"/>
      <c r="B60" s="97"/>
      <c r="C60" s="98"/>
      <c r="D60" s="91" t="s">
        <v>22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0"/>
        <v>0</v>
      </c>
      <c r="K60" s="22">
        <f t="shared" si="12"/>
        <v>0</v>
      </c>
      <c r="L60" s="22">
        <f t="shared" si="2"/>
        <v>0</v>
      </c>
      <c r="M60" s="68"/>
      <c r="N60" s="64"/>
      <c r="O60" s="12"/>
      <c r="P60" s="12"/>
      <c r="Q60" s="12"/>
    </row>
    <row r="61" spans="1:17" s="8" customFormat="1" ht="162" customHeight="1" x14ac:dyDescent="0.5">
      <c r="A61" s="59"/>
      <c r="B61" s="97"/>
      <c r="C61" s="98"/>
      <c r="D61" s="93" t="s">
        <v>23</v>
      </c>
      <c r="E61" s="20">
        <v>70604.7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0"/>
        <v>0</v>
      </c>
      <c r="K61" s="22">
        <f t="shared" si="12"/>
        <v>0</v>
      </c>
      <c r="L61" s="22">
        <f t="shared" si="2"/>
        <v>0</v>
      </c>
      <c r="M61" s="68"/>
      <c r="N61" s="64"/>
      <c r="O61" s="12"/>
      <c r="P61" s="12"/>
      <c r="Q61" s="12"/>
    </row>
    <row r="62" spans="1:17" s="8" customFormat="1" ht="131.25" customHeight="1" x14ac:dyDescent="0.5">
      <c r="A62" s="59"/>
      <c r="B62" s="97"/>
      <c r="C62" s="98"/>
      <c r="D62" s="94" t="s">
        <v>24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0"/>
        <v>0</v>
      </c>
      <c r="K62" s="22">
        <f t="shared" si="12"/>
        <v>0</v>
      </c>
      <c r="L62" s="22">
        <f t="shared" si="2"/>
        <v>0</v>
      </c>
      <c r="M62" s="68"/>
      <c r="N62" s="64"/>
      <c r="O62" s="12"/>
      <c r="P62" s="12"/>
      <c r="Q62" s="12"/>
    </row>
    <row r="63" spans="1:17" s="8" customFormat="1" ht="131.25" customHeight="1" x14ac:dyDescent="0.5">
      <c r="A63" s="59">
        <v>7</v>
      </c>
      <c r="B63" s="97" t="s">
        <v>35</v>
      </c>
      <c r="C63" s="98">
        <v>4</v>
      </c>
      <c r="D63" s="78" t="s">
        <v>17</v>
      </c>
      <c r="E63" s="17">
        <f>E64+E65+E66+E67+E69</f>
        <v>17816.288490000003</v>
      </c>
      <c r="F63" s="17">
        <f>F64+F65+F66+F67+F69</f>
        <v>15413.61169</v>
      </c>
      <c r="G63" s="17">
        <f>G64+G65+G66+G67+G69</f>
        <v>17440.078489999996</v>
      </c>
      <c r="H63" s="17">
        <f>H64+H65+H66+H67+H69</f>
        <v>14072.128200000001</v>
      </c>
      <c r="I63" s="23">
        <f t="shared" ref="I63:I75" si="13">H63-F63</f>
        <v>-1341.4834899999987</v>
      </c>
      <c r="J63" s="17">
        <f t="shared" si="10"/>
        <v>80.688445341968205</v>
      </c>
      <c r="K63" s="17">
        <f t="shared" si="12"/>
        <v>91.296760830751154</v>
      </c>
      <c r="L63" s="17">
        <f t="shared" si="2"/>
        <v>78.984622458816048</v>
      </c>
      <c r="M63" s="103">
        <v>2</v>
      </c>
      <c r="N63" s="104" t="s">
        <v>36</v>
      </c>
      <c r="O63" s="12"/>
      <c r="P63" s="12"/>
      <c r="Q63" s="12"/>
    </row>
    <row r="64" spans="1:17" s="8" customFormat="1" ht="184.5" customHeight="1" x14ac:dyDescent="0.5">
      <c r="A64" s="59"/>
      <c r="B64" s="97"/>
      <c r="C64" s="98"/>
      <c r="D64" s="85" t="s">
        <v>18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3"/>
        <v>0</v>
      </c>
      <c r="J64" s="22">
        <f t="shared" si="10"/>
        <v>0</v>
      </c>
      <c r="K64" s="22">
        <f t="shared" si="12"/>
        <v>0</v>
      </c>
      <c r="L64" s="22">
        <f t="shared" si="2"/>
        <v>0</v>
      </c>
      <c r="M64" s="103"/>
      <c r="N64" s="105"/>
      <c r="O64" s="12"/>
      <c r="P64" s="12"/>
      <c r="Q64" s="12"/>
    </row>
    <row r="65" spans="1:17" s="8" customFormat="1" ht="180" customHeight="1" x14ac:dyDescent="0.5">
      <c r="A65" s="59"/>
      <c r="B65" s="97"/>
      <c r="C65" s="98"/>
      <c r="D65" s="85" t="s">
        <v>19</v>
      </c>
      <c r="E65" s="45">
        <v>566.9</v>
      </c>
      <c r="F65" s="46">
        <v>214.7</v>
      </c>
      <c r="G65" s="45">
        <v>190.69</v>
      </c>
      <c r="H65" s="46">
        <v>190.69</v>
      </c>
      <c r="I65" s="53">
        <f t="shared" si="13"/>
        <v>-24.009999999999991</v>
      </c>
      <c r="J65" s="22">
        <f t="shared" si="10"/>
        <v>100</v>
      </c>
      <c r="K65" s="22">
        <f t="shared" si="12"/>
        <v>88.816953889147655</v>
      </c>
      <c r="L65" s="22">
        <f t="shared" si="2"/>
        <v>33.637325807020638</v>
      </c>
      <c r="M65" s="103"/>
      <c r="N65" s="105"/>
      <c r="O65" s="12"/>
      <c r="P65" s="12"/>
      <c r="Q65" s="12"/>
    </row>
    <row r="66" spans="1:17" s="8" customFormat="1" ht="171" customHeight="1" x14ac:dyDescent="0.5">
      <c r="A66" s="59"/>
      <c r="B66" s="97"/>
      <c r="C66" s="98"/>
      <c r="D66" s="85" t="s">
        <v>20</v>
      </c>
      <c r="E66" s="46">
        <v>17249.388490000001</v>
      </c>
      <c r="F66" s="46">
        <v>15198.911689999999</v>
      </c>
      <c r="G66" s="45">
        <v>17249.388489999998</v>
      </c>
      <c r="H66" s="46">
        <v>13881.438200000001</v>
      </c>
      <c r="I66" s="25">
        <f t="shared" si="13"/>
        <v>-1317.4734899999985</v>
      </c>
      <c r="J66" s="22">
        <f t="shared" si="10"/>
        <v>80.474958332856247</v>
      </c>
      <c r="K66" s="22">
        <f t="shared" si="12"/>
        <v>91.331790611910591</v>
      </c>
      <c r="L66" s="22">
        <f t="shared" si="2"/>
        <v>80.474958332856232</v>
      </c>
      <c r="M66" s="103"/>
      <c r="N66" s="105"/>
      <c r="O66" s="12"/>
      <c r="P66" s="12"/>
      <c r="Q66" s="12"/>
    </row>
    <row r="67" spans="1:17" s="8" customFormat="1" ht="270" customHeight="1" x14ac:dyDescent="0.5">
      <c r="A67" s="59"/>
      <c r="B67" s="97"/>
      <c r="C67" s="98"/>
      <c r="D67" s="91" t="s">
        <v>21</v>
      </c>
      <c r="E67" s="46">
        <v>0</v>
      </c>
      <c r="F67" s="46">
        <v>0</v>
      </c>
      <c r="G67" s="46">
        <v>0</v>
      </c>
      <c r="H67" s="46">
        <v>0</v>
      </c>
      <c r="I67" s="26">
        <f t="shared" si="13"/>
        <v>0</v>
      </c>
      <c r="J67" s="22">
        <f t="shared" si="10"/>
        <v>0</v>
      </c>
      <c r="K67" s="22">
        <f t="shared" si="12"/>
        <v>0</v>
      </c>
      <c r="L67" s="22">
        <f t="shared" si="2"/>
        <v>0</v>
      </c>
      <c r="M67" s="103"/>
      <c r="N67" s="105"/>
      <c r="O67" s="12"/>
      <c r="P67" s="12"/>
      <c r="Q67" s="12"/>
    </row>
    <row r="68" spans="1:17" s="8" customFormat="1" ht="198.75" customHeight="1" x14ac:dyDescent="0.5">
      <c r="A68" s="59"/>
      <c r="B68" s="97"/>
      <c r="C68" s="98"/>
      <c r="D68" s="91" t="s">
        <v>22</v>
      </c>
      <c r="E68" s="46">
        <v>0</v>
      </c>
      <c r="F68" s="46">
        <v>0</v>
      </c>
      <c r="G68" s="46">
        <v>0</v>
      </c>
      <c r="H68" s="46">
        <v>0</v>
      </c>
      <c r="I68" s="26">
        <f t="shared" si="13"/>
        <v>0</v>
      </c>
      <c r="J68" s="22">
        <f t="shared" si="10"/>
        <v>0</v>
      </c>
      <c r="K68" s="22">
        <f t="shared" si="12"/>
        <v>0</v>
      </c>
      <c r="L68" s="22">
        <f t="shared" si="2"/>
        <v>0</v>
      </c>
      <c r="M68" s="103"/>
      <c r="N68" s="105"/>
      <c r="O68" s="12"/>
      <c r="P68" s="12"/>
      <c r="Q68" s="12"/>
    </row>
    <row r="69" spans="1:17" s="8" customFormat="1" ht="131.25" customHeight="1" x14ac:dyDescent="0.5">
      <c r="A69" s="59"/>
      <c r="B69" s="97"/>
      <c r="C69" s="98"/>
      <c r="D69" s="93" t="s">
        <v>23</v>
      </c>
      <c r="E69" s="46">
        <v>0</v>
      </c>
      <c r="F69" s="46">
        <v>0</v>
      </c>
      <c r="G69" s="46">
        <v>0</v>
      </c>
      <c r="H69" s="46">
        <v>0</v>
      </c>
      <c r="I69" s="25">
        <v>0</v>
      </c>
      <c r="J69" s="22">
        <f t="shared" si="10"/>
        <v>0</v>
      </c>
      <c r="K69" s="22">
        <f t="shared" si="12"/>
        <v>0</v>
      </c>
      <c r="L69" s="22">
        <f t="shared" si="2"/>
        <v>0</v>
      </c>
      <c r="M69" s="103"/>
      <c r="N69" s="105"/>
      <c r="O69" s="12"/>
      <c r="P69" s="12"/>
      <c r="Q69" s="12"/>
    </row>
    <row r="70" spans="1:17" s="8" customFormat="1" ht="131.25" customHeight="1" x14ac:dyDescent="0.5">
      <c r="A70" s="59"/>
      <c r="B70" s="97"/>
      <c r="C70" s="98"/>
      <c r="D70" s="94" t="s">
        <v>24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3"/>
        <v>0</v>
      </c>
      <c r="J70" s="22">
        <f t="shared" si="10"/>
        <v>0</v>
      </c>
      <c r="K70" s="22">
        <f t="shared" si="12"/>
        <v>0</v>
      </c>
      <c r="L70" s="22">
        <f t="shared" si="2"/>
        <v>0</v>
      </c>
      <c r="M70" s="103"/>
      <c r="N70" s="105"/>
      <c r="O70" s="12"/>
      <c r="P70" s="12"/>
      <c r="Q70" s="12"/>
    </row>
    <row r="71" spans="1:17" s="8" customFormat="1" ht="212.25" customHeight="1" x14ac:dyDescent="0.5">
      <c r="A71" s="59">
        <v>8</v>
      </c>
      <c r="B71" s="97" t="s">
        <v>37</v>
      </c>
      <c r="C71" s="98">
        <v>13</v>
      </c>
      <c r="D71" s="78" t="s">
        <v>17</v>
      </c>
      <c r="E71" s="17">
        <f>E72+E73+E74+E77+E75</f>
        <v>1755247.9217778</v>
      </c>
      <c r="F71" s="17">
        <f t="shared" ref="F71:H71" si="14">F72+F73+F74+F77+F75</f>
        <v>218220.45030000003</v>
      </c>
      <c r="G71" s="17">
        <f t="shared" si="14"/>
        <v>346094.51607000001</v>
      </c>
      <c r="H71" s="17">
        <f t="shared" si="14"/>
        <v>57562.609479999999</v>
      </c>
      <c r="I71" s="17">
        <f t="shared" si="13"/>
        <v>-160657.84082000004</v>
      </c>
      <c r="J71" s="17">
        <f t="shared" si="10"/>
        <v>16.632048994488418</v>
      </c>
      <c r="K71" s="17">
        <f t="shared" si="12"/>
        <v>26.378192053432851</v>
      </c>
      <c r="L71" s="17">
        <f t="shared" ref="L71:L134" si="15">IF(H71=0,0,H71/E71*100)</f>
        <v>3.2794574923465971</v>
      </c>
      <c r="M71" s="68">
        <v>6</v>
      </c>
      <c r="N71" s="101" t="s">
        <v>60</v>
      </c>
      <c r="O71" s="12"/>
      <c r="P71" s="12"/>
      <c r="Q71" s="12"/>
    </row>
    <row r="72" spans="1:17" s="8" customFormat="1" ht="174" customHeight="1" x14ac:dyDescent="0.5">
      <c r="A72" s="59"/>
      <c r="B72" s="97"/>
      <c r="C72" s="98"/>
      <c r="D72" s="85" t="s">
        <v>18</v>
      </c>
      <c r="E72" s="47">
        <v>34857.994000000006</v>
      </c>
      <c r="F72" s="47">
        <v>945.01800000000003</v>
      </c>
      <c r="G72" s="47">
        <v>945.01800000000003</v>
      </c>
      <c r="H72" s="47">
        <v>945.01800000000003</v>
      </c>
      <c r="I72" s="58">
        <f t="shared" si="13"/>
        <v>0</v>
      </c>
      <c r="J72" s="22">
        <f t="shared" si="10"/>
        <v>100</v>
      </c>
      <c r="K72" s="22">
        <f t="shared" si="12"/>
        <v>100</v>
      </c>
      <c r="L72" s="22">
        <f t="shared" si="15"/>
        <v>2.7110510145821927</v>
      </c>
      <c r="M72" s="68"/>
      <c r="N72" s="102"/>
      <c r="O72" s="12"/>
      <c r="P72" s="12"/>
      <c r="Q72" s="12"/>
    </row>
    <row r="73" spans="1:17" s="8" customFormat="1" ht="177.75" customHeight="1" x14ac:dyDescent="0.5">
      <c r="A73" s="59"/>
      <c r="B73" s="97"/>
      <c r="C73" s="98"/>
      <c r="D73" s="85" t="s">
        <v>19</v>
      </c>
      <c r="E73" s="47">
        <v>1025345.0969700001</v>
      </c>
      <c r="F73" s="47">
        <v>165691.42928000001</v>
      </c>
      <c r="G73" s="47">
        <v>31120.541939999999</v>
      </c>
      <c r="H73" s="48">
        <v>31119.091939999998</v>
      </c>
      <c r="I73" s="19">
        <f t="shared" si="13"/>
        <v>-134572.33734000003</v>
      </c>
      <c r="J73" s="22">
        <f t="shared" si="10"/>
        <v>99.995340698106105</v>
      </c>
      <c r="K73" s="22">
        <f t="shared" si="12"/>
        <v>18.781352828704378</v>
      </c>
      <c r="L73" s="22">
        <f t="shared" si="15"/>
        <v>3.0349871503711392</v>
      </c>
      <c r="M73" s="68"/>
      <c r="N73" s="102"/>
      <c r="O73" s="12"/>
      <c r="P73" s="12"/>
      <c r="Q73" s="12"/>
    </row>
    <row r="74" spans="1:17" s="8" customFormat="1" ht="195" customHeight="1" x14ac:dyDescent="0.5">
      <c r="A74" s="59"/>
      <c r="B74" s="97"/>
      <c r="C74" s="98"/>
      <c r="D74" s="85" t="s">
        <v>20</v>
      </c>
      <c r="E74" s="47">
        <v>309046.08416000003</v>
      </c>
      <c r="F74" s="47">
        <v>50333.78772</v>
      </c>
      <c r="G74" s="47">
        <v>312778.74142999999</v>
      </c>
      <c r="H74" s="48">
        <v>24248.28484</v>
      </c>
      <c r="I74" s="58">
        <f t="shared" si="13"/>
        <v>-26085.50288</v>
      </c>
      <c r="J74" s="22">
        <f t="shared" si="10"/>
        <v>7.7525360992050594</v>
      </c>
      <c r="K74" s="22">
        <f t="shared" si="12"/>
        <v>48.174965442477536</v>
      </c>
      <c r="L74" s="22">
        <f t="shared" si="15"/>
        <v>7.8461711967352175</v>
      </c>
      <c r="M74" s="68"/>
      <c r="N74" s="102"/>
      <c r="O74" s="12"/>
      <c r="P74" s="12"/>
      <c r="Q74" s="12"/>
    </row>
    <row r="75" spans="1:17" s="8" customFormat="1" ht="248.25" customHeight="1" x14ac:dyDescent="0.5">
      <c r="A75" s="59"/>
      <c r="B75" s="97"/>
      <c r="C75" s="98"/>
      <c r="D75" s="91" t="s">
        <v>21</v>
      </c>
      <c r="E75" s="47">
        <v>2103.1869999999999</v>
      </c>
      <c r="F75" s="48">
        <v>1250.2153000000001</v>
      </c>
      <c r="G75" s="47">
        <v>1250.2147</v>
      </c>
      <c r="H75" s="47">
        <v>1250.2147</v>
      </c>
      <c r="I75" s="58">
        <f t="shared" si="13"/>
        <v>-6.0000000007676135E-4</v>
      </c>
      <c r="J75" s="22">
        <f t="shared" si="10"/>
        <v>100</v>
      </c>
      <c r="K75" s="22">
        <f t="shared" si="12"/>
        <v>99.999952008266092</v>
      </c>
      <c r="L75" s="22">
        <f t="shared" si="15"/>
        <v>59.443820259444358</v>
      </c>
      <c r="M75" s="68"/>
      <c r="N75" s="102"/>
      <c r="O75" s="12"/>
      <c r="P75" s="12"/>
      <c r="Q75" s="12"/>
    </row>
    <row r="76" spans="1:17" s="8" customFormat="1" ht="168.75" customHeight="1" x14ac:dyDescent="0.5">
      <c r="A76" s="59"/>
      <c r="B76" s="97"/>
      <c r="C76" s="98"/>
      <c r="D76" s="91" t="s">
        <v>22</v>
      </c>
      <c r="E76" s="47">
        <v>0</v>
      </c>
      <c r="F76" s="47">
        <v>0</v>
      </c>
      <c r="G76" s="47">
        <v>0</v>
      </c>
      <c r="H76" s="47">
        <v>0</v>
      </c>
      <c r="I76" s="106">
        <v>0</v>
      </c>
      <c r="J76" s="22">
        <f t="shared" si="10"/>
        <v>0</v>
      </c>
      <c r="K76" s="22">
        <f t="shared" si="12"/>
        <v>0</v>
      </c>
      <c r="L76" s="22">
        <f t="shared" si="15"/>
        <v>0</v>
      </c>
      <c r="M76" s="68"/>
      <c r="N76" s="102"/>
      <c r="O76" s="12"/>
      <c r="P76" s="12"/>
      <c r="Q76" s="12"/>
    </row>
    <row r="77" spans="1:17" s="8" customFormat="1" ht="155.25" customHeight="1" x14ac:dyDescent="0.5">
      <c r="A77" s="59"/>
      <c r="B77" s="97"/>
      <c r="C77" s="98"/>
      <c r="D77" s="93" t="s">
        <v>23</v>
      </c>
      <c r="E77" s="47">
        <v>383895.55964779999</v>
      </c>
      <c r="F77" s="47">
        <v>0</v>
      </c>
      <c r="G77" s="47">
        <v>0</v>
      </c>
      <c r="H77" s="47">
        <v>0</v>
      </c>
      <c r="I77" s="106">
        <v>0</v>
      </c>
      <c r="J77" s="22">
        <v>0</v>
      </c>
      <c r="K77" s="22">
        <f t="shared" si="12"/>
        <v>0</v>
      </c>
      <c r="L77" s="22">
        <f t="shared" si="15"/>
        <v>0</v>
      </c>
      <c r="M77" s="68"/>
      <c r="N77" s="102"/>
      <c r="O77" s="12"/>
      <c r="P77" s="12"/>
      <c r="Q77" s="12"/>
    </row>
    <row r="78" spans="1:17" s="8" customFormat="1" ht="133.5" customHeight="1" x14ac:dyDescent="0.5">
      <c r="A78" s="59"/>
      <c r="B78" s="97"/>
      <c r="C78" s="98"/>
      <c r="D78" s="94" t="s">
        <v>24</v>
      </c>
      <c r="E78" s="47">
        <v>0</v>
      </c>
      <c r="F78" s="47">
        <v>0</v>
      </c>
      <c r="G78" s="47">
        <v>0</v>
      </c>
      <c r="H78" s="47">
        <v>0</v>
      </c>
      <c r="I78" s="106">
        <v>0</v>
      </c>
      <c r="J78" s="22">
        <v>0</v>
      </c>
      <c r="K78" s="22">
        <v>0</v>
      </c>
      <c r="L78" s="22">
        <f t="shared" si="15"/>
        <v>0</v>
      </c>
      <c r="M78" s="68"/>
      <c r="N78" s="102"/>
      <c r="O78" s="12"/>
      <c r="P78" s="12"/>
      <c r="Q78" s="12"/>
    </row>
    <row r="79" spans="1:17" s="8" customFormat="1" ht="163.5" customHeight="1" x14ac:dyDescent="0.5">
      <c r="A79" s="59">
        <v>9</v>
      </c>
      <c r="B79" s="97" t="s">
        <v>38</v>
      </c>
      <c r="C79" s="98">
        <v>15</v>
      </c>
      <c r="D79" s="78" t="s">
        <v>17</v>
      </c>
      <c r="E79" s="17">
        <f>E80+E81+E82+E83+E85</f>
        <v>436152.57389</v>
      </c>
      <c r="F79" s="17">
        <f t="shared" ref="F79:H79" si="16">F80+F81+F82+F83+F85</f>
        <v>94332.489469999986</v>
      </c>
      <c r="G79" s="17">
        <f t="shared" si="16"/>
        <v>293636.29491</v>
      </c>
      <c r="H79" s="17">
        <f t="shared" si="16"/>
        <v>90121.334430000003</v>
      </c>
      <c r="I79" s="51">
        <f>H79-F79</f>
        <v>-4211.1550399999833</v>
      </c>
      <c r="J79" s="17">
        <f t="shared" ref="J79" si="17">IF(H79=0, ,H79/G79*100)</f>
        <v>30.691483305094263</v>
      </c>
      <c r="K79" s="17">
        <f t="shared" ref="K79:K118" si="18">IF(H79=0,0,H79/F79*100)</f>
        <v>95.53583811509688</v>
      </c>
      <c r="L79" s="17">
        <f t="shared" si="15"/>
        <v>20.662800089935747</v>
      </c>
      <c r="M79" s="60">
        <v>14</v>
      </c>
      <c r="N79" s="101" t="s">
        <v>39</v>
      </c>
      <c r="O79" s="12"/>
      <c r="P79" s="12"/>
      <c r="Q79" s="12"/>
    </row>
    <row r="80" spans="1:17" s="8" customFormat="1" ht="155.25" customHeight="1" x14ac:dyDescent="0.5">
      <c r="A80" s="59"/>
      <c r="B80" s="97"/>
      <c r="C80" s="98"/>
      <c r="D80" s="85" t="s">
        <v>18</v>
      </c>
      <c r="E80" s="19">
        <v>2709.8</v>
      </c>
      <c r="F80" s="24">
        <v>0</v>
      </c>
      <c r="G80" s="24">
        <v>0</v>
      </c>
      <c r="H80" s="24">
        <v>0</v>
      </c>
      <c r="I80" s="25">
        <f>H80-F80</f>
        <v>0</v>
      </c>
      <c r="J80" s="22">
        <f>IF(H80=0, ,H80/G80*100)</f>
        <v>0</v>
      </c>
      <c r="K80" s="22">
        <f t="shared" si="18"/>
        <v>0</v>
      </c>
      <c r="L80" s="22">
        <f t="shared" si="15"/>
        <v>0</v>
      </c>
      <c r="M80" s="60"/>
      <c r="N80" s="102"/>
      <c r="O80" s="13"/>
      <c r="P80" s="12"/>
      <c r="Q80" s="12"/>
    </row>
    <row r="81" spans="1:17" s="8" customFormat="1" ht="173.25" customHeight="1" x14ac:dyDescent="0.5">
      <c r="A81" s="59"/>
      <c r="B81" s="97"/>
      <c r="C81" s="98"/>
      <c r="D81" s="85" t="s">
        <v>19</v>
      </c>
      <c r="E81" s="106">
        <v>27024.005129999998</v>
      </c>
      <c r="F81" s="106">
        <v>1653.28</v>
      </c>
      <c r="G81" s="106">
        <v>5000</v>
      </c>
      <c r="H81" s="106">
        <v>0</v>
      </c>
      <c r="I81" s="52">
        <f t="shared" ref="I81:I84" si="19">H81-F81</f>
        <v>-1653.28</v>
      </c>
      <c r="J81" s="22">
        <f t="shared" ref="J81:J83" si="20">IF(H81=0, ,H81/G81*100)</f>
        <v>0</v>
      </c>
      <c r="K81" s="22">
        <f t="shared" si="18"/>
        <v>0</v>
      </c>
      <c r="L81" s="22">
        <f t="shared" si="15"/>
        <v>0</v>
      </c>
      <c r="M81" s="60"/>
      <c r="N81" s="102"/>
      <c r="O81" s="12"/>
      <c r="P81" s="12"/>
      <c r="Q81" s="12"/>
    </row>
    <row r="82" spans="1:17" s="8" customFormat="1" ht="173.25" customHeight="1" x14ac:dyDescent="0.5">
      <c r="A82" s="59"/>
      <c r="B82" s="97"/>
      <c r="C82" s="98"/>
      <c r="D82" s="85" t="s">
        <v>20</v>
      </c>
      <c r="E82" s="106">
        <v>282968.19491000002</v>
      </c>
      <c r="F82" s="106">
        <v>92679.209469999987</v>
      </c>
      <c r="G82" s="106">
        <v>288636.29491</v>
      </c>
      <c r="H82" s="106">
        <v>90121.334430000003</v>
      </c>
      <c r="I82" s="52">
        <f t="shared" si="19"/>
        <v>-2557.8750399999844</v>
      </c>
      <c r="J82" s="22">
        <f t="shared" si="20"/>
        <v>31.223146922011608</v>
      </c>
      <c r="K82" s="22">
        <f t="shared" si="18"/>
        <v>97.240076760874871</v>
      </c>
      <c r="L82" s="22">
        <f t="shared" si="15"/>
        <v>31.848573815394239</v>
      </c>
      <c r="M82" s="60"/>
      <c r="N82" s="102"/>
      <c r="O82" s="12"/>
      <c r="P82" s="12"/>
      <c r="Q82" s="12"/>
    </row>
    <row r="83" spans="1:17" s="8" customFormat="1" ht="207.75" customHeight="1" x14ac:dyDescent="0.5">
      <c r="A83" s="59"/>
      <c r="B83" s="97"/>
      <c r="C83" s="98"/>
      <c r="D83" s="91" t="s">
        <v>21</v>
      </c>
      <c r="E83" s="35">
        <v>0</v>
      </c>
      <c r="F83" s="35">
        <v>0</v>
      </c>
      <c r="G83" s="35">
        <v>0</v>
      </c>
      <c r="H83" s="35">
        <v>0</v>
      </c>
      <c r="I83" s="25">
        <f t="shared" si="19"/>
        <v>0</v>
      </c>
      <c r="J83" s="22">
        <f t="shared" si="20"/>
        <v>0</v>
      </c>
      <c r="K83" s="22">
        <f t="shared" si="18"/>
        <v>0</v>
      </c>
      <c r="L83" s="22">
        <f t="shared" si="15"/>
        <v>0</v>
      </c>
      <c r="M83" s="60"/>
      <c r="N83" s="102"/>
      <c r="O83" s="12"/>
      <c r="P83" s="12"/>
      <c r="Q83" s="12"/>
    </row>
    <row r="84" spans="1:17" s="8" customFormat="1" ht="188.25" customHeight="1" x14ac:dyDescent="0.5">
      <c r="A84" s="59"/>
      <c r="B84" s="97"/>
      <c r="C84" s="98"/>
      <c r="D84" s="91" t="s">
        <v>22</v>
      </c>
      <c r="E84" s="107">
        <v>26328.963729999999</v>
      </c>
      <c r="F84" s="107">
        <v>10</v>
      </c>
      <c r="G84" s="107">
        <v>1890.2337299999999</v>
      </c>
      <c r="H84" s="107">
        <v>280.21472999999997</v>
      </c>
      <c r="I84" s="25">
        <f t="shared" si="19"/>
        <v>270.21472999999997</v>
      </c>
      <c r="J84" s="22">
        <f>IF(H84=0, ,H84/G84*100)</f>
        <v>14.824342913402566</v>
      </c>
      <c r="K84" s="22">
        <v>0</v>
      </c>
      <c r="L84" s="22">
        <f t="shared" si="15"/>
        <v>1.0642831707072278</v>
      </c>
      <c r="M84" s="60"/>
      <c r="N84" s="102"/>
      <c r="O84" s="12"/>
      <c r="P84" s="12"/>
      <c r="Q84" s="12"/>
    </row>
    <row r="85" spans="1:17" s="8" customFormat="1" ht="186.75" customHeight="1" x14ac:dyDescent="0.5">
      <c r="A85" s="59"/>
      <c r="B85" s="97"/>
      <c r="C85" s="98"/>
      <c r="D85" s="93" t="s">
        <v>23</v>
      </c>
      <c r="E85" s="107">
        <v>123450.57385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 t="shared" si="18"/>
        <v>0</v>
      </c>
      <c r="L85" s="22">
        <f t="shared" si="15"/>
        <v>0</v>
      </c>
      <c r="M85" s="60"/>
      <c r="N85" s="102"/>
      <c r="O85" s="12"/>
      <c r="P85" s="12"/>
      <c r="Q85" s="12"/>
    </row>
    <row r="86" spans="1:17" s="8" customFormat="1" ht="133.5" customHeight="1" x14ac:dyDescent="0.5">
      <c r="A86" s="59"/>
      <c r="B86" s="97"/>
      <c r="C86" s="98"/>
      <c r="D86" s="94" t="s">
        <v>24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1">IF(H86=0, ,H86/G86*100)</f>
        <v>0</v>
      </c>
      <c r="K86" s="22">
        <f t="shared" si="18"/>
        <v>0</v>
      </c>
      <c r="L86" s="22">
        <f t="shared" si="15"/>
        <v>0</v>
      </c>
      <c r="M86" s="60"/>
      <c r="N86" s="102"/>
      <c r="O86" s="12"/>
      <c r="P86" s="12"/>
      <c r="Q86" s="12"/>
    </row>
    <row r="87" spans="1:17" s="8" customFormat="1" ht="186" customHeight="1" x14ac:dyDescent="0.5">
      <c r="A87" s="59">
        <v>10</v>
      </c>
      <c r="B87" s="108" t="s">
        <v>40</v>
      </c>
      <c r="C87" s="109">
        <v>4</v>
      </c>
      <c r="D87" s="78" t="s">
        <v>17</v>
      </c>
      <c r="E87" s="17">
        <f>E88+E89+E90+E93+E91</f>
        <v>1952.5300200000001</v>
      </c>
      <c r="F87" s="17">
        <f>F88+F89+F90+F93+F91</f>
        <v>1118.4246900000001</v>
      </c>
      <c r="G87" s="17">
        <f>G88+G89+G90+G93+G91</f>
        <v>1000.9462</v>
      </c>
      <c r="H87" s="17">
        <f>H88+H89+H90+H93+H91</f>
        <v>998.43269999999995</v>
      </c>
      <c r="I87" s="23">
        <f t="shared" ref="I87:I130" si="22">H87-F87</f>
        <v>-119.9919900000001</v>
      </c>
      <c r="J87" s="17">
        <f t="shared" si="21"/>
        <v>99.748887602550468</v>
      </c>
      <c r="K87" s="17">
        <f t="shared" si="18"/>
        <v>89.271339315658338</v>
      </c>
      <c r="L87" s="17">
        <f t="shared" si="15"/>
        <v>51.135331583787881</v>
      </c>
      <c r="M87" s="60">
        <v>5</v>
      </c>
      <c r="N87" s="101" t="s">
        <v>41</v>
      </c>
      <c r="O87" s="12"/>
      <c r="P87" s="12"/>
      <c r="Q87" s="12"/>
    </row>
    <row r="88" spans="1:17" s="8" customFormat="1" ht="194.25" customHeight="1" x14ac:dyDescent="0.5">
      <c r="A88" s="59"/>
      <c r="B88" s="108"/>
      <c r="C88" s="109"/>
      <c r="D88" s="85" t="s">
        <v>18</v>
      </c>
      <c r="E88" s="110">
        <v>6.5</v>
      </c>
      <c r="F88" s="110">
        <v>6.5</v>
      </c>
      <c r="G88" s="24">
        <v>6.4960000000000004</v>
      </c>
      <c r="H88" s="24">
        <v>6.4960000000000004</v>
      </c>
      <c r="I88" s="111">
        <f t="shared" si="22"/>
        <v>-3.9999999999995595E-3</v>
      </c>
      <c r="J88" s="22">
        <f t="shared" si="21"/>
        <v>100</v>
      </c>
      <c r="K88" s="22">
        <f t="shared" si="18"/>
        <v>99.938461538461539</v>
      </c>
      <c r="L88" s="22">
        <f t="shared" si="15"/>
        <v>99.938461538461539</v>
      </c>
      <c r="M88" s="60"/>
      <c r="N88" s="102"/>
      <c r="O88" s="12"/>
      <c r="P88" s="12"/>
      <c r="Q88" s="12"/>
    </row>
    <row r="89" spans="1:17" s="8" customFormat="1" ht="194.25" customHeight="1" x14ac:dyDescent="0.5">
      <c r="A89" s="59"/>
      <c r="B89" s="108"/>
      <c r="C89" s="109"/>
      <c r="D89" s="85" t="s">
        <v>19</v>
      </c>
      <c r="E89" s="110">
        <v>1886.1000200000001</v>
      </c>
      <c r="F89" s="106">
        <v>1111.9246900000001</v>
      </c>
      <c r="G89" s="106">
        <v>994.4502</v>
      </c>
      <c r="H89" s="106">
        <v>991.93669999999997</v>
      </c>
      <c r="I89" s="25">
        <f t="shared" si="22"/>
        <v>-119.98799000000008</v>
      </c>
      <c r="J89" s="22">
        <f t="shared" si="21"/>
        <v>99.747247272915217</v>
      </c>
      <c r="K89" s="22">
        <f t="shared" si="18"/>
        <v>89.208982309764153</v>
      </c>
      <c r="L89" s="22">
        <f t="shared" si="15"/>
        <v>52.591945786629068</v>
      </c>
      <c r="M89" s="60"/>
      <c r="N89" s="102"/>
      <c r="O89" s="12"/>
      <c r="P89" s="12"/>
      <c r="Q89" s="12"/>
    </row>
    <row r="90" spans="1:17" s="8" customFormat="1" ht="159" customHeight="1" x14ac:dyDescent="0.5">
      <c r="A90" s="59"/>
      <c r="B90" s="108"/>
      <c r="C90" s="109"/>
      <c r="D90" s="85" t="s">
        <v>20</v>
      </c>
      <c r="E90" s="110">
        <v>0</v>
      </c>
      <c r="F90" s="106">
        <v>0</v>
      </c>
      <c r="G90" s="106">
        <v>0</v>
      </c>
      <c r="H90" s="106">
        <v>0</v>
      </c>
      <c r="I90" s="25">
        <f t="shared" si="22"/>
        <v>0</v>
      </c>
      <c r="J90" s="22">
        <f t="shared" si="21"/>
        <v>0</v>
      </c>
      <c r="K90" s="22">
        <f t="shared" si="18"/>
        <v>0</v>
      </c>
      <c r="L90" s="22">
        <f t="shared" si="15"/>
        <v>0</v>
      </c>
      <c r="M90" s="60"/>
      <c r="N90" s="102"/>
      <c r="O90" s="12"/>
      <c r="P90" s="12"/>
      <c r="Q90" s="12"/>
    </row>
    <row r="91" spans="1:17" s="8" customFormat="1" ht="228.75" customHeight="1" x14ac:dyDescent="0.5">
      <c r="A91" s="59"/>
      <c r="B91" s="108"/>
      <c r="C91" s="109"/>
      <c r="D91" s="91" t="s">
        <v>21</v>
      </c>
      <c r="E91" s="106">
        <v>0</v>
      </c>
      <c r="F91" s="106">
        <v>0</v>
      </c>
      <c r="G91" s="106">
        <v>0</v>
      </c>
      <c r="H91" s="106">
        <v>0</v>
      </c>
      <c r="I91" s="25">
        <f t="shared" si="22"/>
        <v>0</v>
      </c>
      <c r="J91" s="22">
        <f t="shared" si="21"/>
        <v>0</v>
      </c>
      <c r="K91" s="22">
        <f t="shared" si="18"/>
        <v>0</v>
      </c>
      <c r="L91" s="22">
        <f t="shared" si="15"/>
        <v>0</v>
      </c>
      <c r="M91" s="60"/>
      <c r="N91" s="102"/>
      <c r="O91" s="12"/>
      <c r="P91" s="12"/>
      <c r="Q91" s="12"/>
    </row>
    <row r="92" spans="1:17" s="8" customFormat="1" ht="232.5" customHeight="1" x14ac:dyDescent="0.5">
      <c r="A92" s="59"/>
      <c r="B92" s="108"/>
      <c r="C92" s="109"/>
      <c r="D92" s="91" t="s">
        <v>22</v>
      </c>
      <c r="E92" s="106">
        <v>148</v>
      </c>
      <c r="F92" s="106">
        <v>0</v>
      </c>
      <c r="G92" s="106">
        <v>148</v>
      </c>
      <c r="H92" s="106">
        <v>21.24625</v>
      </c>
      <c r="I92" s="25">
        <f t="shared" si="22"/>
        <v>21.24625</v>
      </c>
      <c r="J92" s="22">
        <f t="shared" si="21"/>
        <v>14.355574324324325</v>
      </c>
      <c r="K92" s="22">
        <v>0</v>
      </c>
      <c r="L92" s="22">
        <f t="shared" si="15"/>
        <v>14.355574324324325</v>
      </c>
      <c r="M92" s="60"/>
      <c r="N92" s="102"/>
      <c r="O92" s="12"/>
      <c r="P92" s="12"/>
      <c r="Q92" s="12"/>
    </row>
    <row r="93" spans="1:17" s="8" customFormat="1" ht="128.25" customHeight="1" x14ac:dyDescent="0.5">
      <c r="A93" s="59"/>
      <c r="B93" s="108"/>
      <c r="C93" s="109"/>
      <c r="D93" s="93" t="s">
        <v>23</v>
      </c>
      <c r="E93" s="106">
        <v>59.93</v>
      </c>
      <c r="F93" s="24">
        <v>0</v>
      </c>
      <c r="G93" s="24">
        <v>0</v>
      </c>
      <c r="H93" s="24">
        <v>0</v>
      </c>
      <c r="I93" s="25">
        <f t="shared" si="22"/>
        <v>0</v>
      </c>
      <c r="J93" s="22">
        <f t="shared" si="21"/>
        <v>0</v>
      </c>
      <c r="K93" s="22">
        <f t="shared" si="18"/>
        <v>0</v>
      </c>
      <c r="L93" s="22">
        <f t="shared" si="15"/>
        <v>0</v>
      </c>
      <c r="M93" s="60"/>
      <c r="N93" s="102"/>
      <c r="O93" s="12"/>
      <c r="P93" s="12"/>
      <c r="Q93" s="12"/>
    </row>
    <row r="94" spans="1:17" s="8" customFormat="1" ht="128.25" customHeight="1" x14ac:dyDescent="0.5">
      <c r="A94" s="59"/>
      <c r="B94" s="108"/>
      <c r="C94" s="109"/>
      <c r="D94" s="94" t="s">
        <v>24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2"/>
        <v>0</v>
      </c>
      <c r="J94" s="22">
        <f t="shared" si="21"/>
        <v>0</v>
      </c>
      <c r="K94" s="22">
        <f t="shared" si="18"/>
        <v>0</v>
      </c>
      <c r="L94" s="22">
        <f t="shared" si="15"/>
        <v>0</v>
      </c>
      <c r="M94" s="60"/>
      <c r="N94" s="102"/>
      <c r="O94" s="12"/>
      <c r="P94" s="12"/>
      <c r="Q94" s="12"/>
    </row>
    <row r="95" spans="1:17" s="8" customFormat="1" ht="165.75" customHeight="1" x14ac:dyDescent="0.5">
      <c r="A95" s="59">
        <v>11</v>
      </c>
      <c r="B95" s="108" t="s">
        <v>42</v>
      </c>
      <c r="C95" s="109">
        <v>6</v>
      </c>
      <c r="D95" s="78" t="s">
        <v>17</v>
      </c>
      <c r="E95" s="17">
        <f>E96+E97+E98+E101+E99</f>
        <v>65015.049999999996</v>
      </c>
      <c r="F95" s="17">
        <f t="shared" ref="F95:G95" si="23">F96+F97+F98+F101+F99</f>
        <v>28405.713049999998</v>
      </c>
      <c r="G95" s="17">
        <f t="shared" si="23"/>
        <v>50895.05</v>
      </c>
      <c r="H95" s="17">
        <f>H96+H97+H98+H101+H99</f>
        <v>24299.328640000003</v>
      </c>
      <c r="I95" s="23">
        <f t="shared" si="22"/>
        <v>-4106.3844099999951</v>
      </c>
      <c r="J95" s="17">
        <f t="shared" si="21"/>
        <v>47.743992077815037</v>
      </c>
      <c r="K95" s="17">
        <f t="shared" si="18"/>
        <v>85.543808026322381</v>
      </c>
      <c r="L95" s="17">
        <f t="shared" si="15"/>
        <v>37.374928789564891</v>
      </c>
      <c r="M95" s="60">
        <v>6</v>
      </c>
      <c r="N95" s="112" t="s">
        <v>71</v>
      </c>
      <c r="O95" s="12"/>
      <c r="P95" s="12"/>
      <c r="Q95" s="12"/>
    </row>
    <row r="96" spans="1:17" s="8" customFormat="1" ht="163.5" customHeight="1" x14ac:dyDescent="0.5">
      <c r="A96" s="59"/>
      <c r="B96" s="108"/>
      <c r="C96" s="109"/>
      <c r="D96" s="85" t="s">
        <v>18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2"/>
        <v>0</v>
      </c>
      <c r="J96" s="22">
        <f t="shared" si="21"/>
        <v>0</v>
      </c>
      <c r="K96" s="22">
        <f t="shared" si="18"/>
        <v>0</v>
      </c>
      <c r="L96" s="22">
        <f t="shared" si="15"/>
        <v>0</v>
      </c>
      <c r="M96" s="60"/>
      <c r="N96" s="112"/>
      <c r="O96" s="12"/>
      <c r="P96" s="12"/>
      <c r="Q96" s="12"/>
    </row>
    <row r="97" spans="1:17" s="8" customFormat="1" ht="154.5" customHeight="1" x14ac:dyDescent="0.5">
      <c r="A97" s="59"/>
      <c r="B97" s="108"/>
      <c r="C97" s="109"/>
      <c r="D97" s="85" t="s">
        <v>19</v>
      </c>
      <c r="E97" s="110">
        <v>0</v>
      </c>
      <c r="F97" s="107">
        <v>0</v>
      </c>
      <c r="G97" s="110">
        <v>0</v>
      </c>
      <c r="H97" s="19">
        <v>0</v>
      </c>
      <c r="I97" s="25">
        <f t="shared" si="22"/>
        <v>0</v>
      </c>
      <c r="J97" s="22">
        <f t="shared" si="21"/>
        <v>0</v>
      </c>
      <c r="K97" s="22">
        <f t="shared" si="18"/>
        <v>0</v>
      </c>
      <c r="L97" s="22">
        <f t="shared" si="15"/>
        <v>0</v>
      </c>
      <c r="M97" s="60"/>
      <c r="N97" s="112"/>
      <c r="O97" s="12"/>
      <c r="P97" s="12"/>
      <c r="Q97" s="12"/>
    </row>
    <row r="98" spans="1:17" s="8" customFormat="1" ht="172.5" customHeight="1" x14ac:dyDescent="0.5">
      <c r="A98" s="59"/>
      <c r="B98" s="108"/>
      <c r="C98" s="109"/>
      <c r="D98" s="85" t="s">
        <v>20</v>
      </c>
      <c r="E98" s="106">
        <v>51395.049999999996</v>
      </c>
      <c r="F98" s="107">
        <v>28405.713049999998</v>
      </c>
      <c r="G98" s="107">
        <v>50895.05</v>
      </c>
      <c r="H98" s="107">
        <v>24299.328640000003</v>
      </c>
      <c r="I98" s="25">
        <f t="shared" si="22"/>
        <v>-4106.3844099999951</v>
      </c>
      <c r="J98" s="22">
        <f t="shared" si="21"/>
        <v>47.743992077815037</v>
      </c>
      <c r="K98" s="22">
        <f t="shared" si="18"/>
        <v>85.543808026322381</v>
      </c>
      <c r="L98" s="22">
        <f t="shared" si="15"/>
        <v>47.27951162611965</v>
      </c>
      <c r="M98" s="60"/>
      <c r="N98" s="112"/>
      <c r="O98" s="12"/>
      <c r="P98" s="12"/>
      <c r="Q98" s="12"/>
    </row>
    <row r="99" spans="1:17" s="8" customFormat="1" ht="249.75" customHeight="1" x14ac:dyDescent="0.5">
      <c r="A99" s="59"/>
      <c r="B99" s="108"/>
      <c r="C99" s="109"/>
      <c r="D99" s="91" t="s">
        <v>21</v>
      </c>
      <c r="E99" s="107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1"/>
        <v>0</v>
      </c>
      <c r="K99" s="22">
        <f t="shared" si="18"/>
        <v>0</v>
      </c>
      <c r="L99" s="22">
        <f t="shared" si="15"/>
        <v>0</v>
      </c>
      <c r="M99" s="60"/>
      <c r="N99" s="112"/>
      <c r="O99" s="12"/>
      <c r="P99" s="12"/>
      <c r="Q99" s="12"/>
    </row>
    <row r="100" spans="1:17" s="8" customFormat="1" ht="173.25" customHeight="1" x14ac:dyDescent="0.5">
      <c r="A100" s="59"/>
      <c r="B100" s="108"/>
      <c r="C100" s="109"/>
      <c r="D100" s="91" t="s">
        <v>22</v>
      </c>
      <c r="E100" s="107">
        <v>0</v>
      </c>
      <c r="F100" s="19">
        <v>0</v>
      </c>
      <c r="G100" s="19">
        <v>0</v>
      </c>
      <c r="H100" s="19">
        <v>0</v>
      </c>
      <c r="I100" s="30">
        <f t="shared" si="22"/>
        <v>0</v>
      </c>
      <c r="J100" s="22">
        <f t="shared" si="21"/>
        <v>0</v>
      </c>
      <c r="K100" s="22">
        <f t="shared" si="18"/>
        <v>0</v>
      </c>
      <c r="L100" s="22">
        <f t="shared" si="15"/>
        <v>0</v>
      </c>
      <c r="M100" s="60"/>
      <c r="N100" s="112"/>
      <c r="O100" s="12"/>
      <c r="P100" s="12"/>
      <c r="Q100" s="12"/>
    </row>
    <row r="101" spans="1:17" s="8" customFormat="1" ht="143.25" customHeight="1" x14ac:dyDescent="0.5">
      <c r="A101" s="59"/>
      <c r="B101" s="108"/>
      <c r="C101" s="109"/>
      <c r="D101" s="93" t="s">
        <v>23</v>
      </c>
      <c r="E101" s="24">
        <v>13620</v>
      </c>
      <c r="F101" s="19">
        <v>0</v>
      </c>
      <c r="G101" s="19">
        <v>0</v>
      </c>
      <c r="H101" s="19">
        <v>0</v>
      </c>
      <c r="I101" s="25">
        <f t="shared" si="22"/>
        <v>0</v>
      </c>
      <c r="J101" s="22">
        <f t="shared" si="21"/>
        <v>0</v>
      </c>
      <c r="K101" s="22">
        <f t="shared" si="18"/>
        <v>0</v>
      </c>
      <c r="L101" s="22">
        <f t="shared" si="15"/>
        <v>0</v>
      </c>
      <c r="M101" s="60"/>
      <c r="N101" s="112"/>
      <c r="O101" s="12"/>
      <c r="P101" s="12"/>
      <c r="Q101" s="12"/>
    </row>
    <row r="102" spans="1:17" s="8" customFormat="1" ht="177" customHeight="1" x14ac:dyDescent="0.5">
      <c r="A102" s="59"/>
      <c r="B102" s="108"/>
      <c r="C102" s="109"/>
      <c r="D102" s="94" t="s">
        <v>24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1"/>
        <v>0</v>
      </c>
      <c r="K102" s="22">
        <f t="shared" si="18"/>
        <v>0</v>
      </c>
      <c r="L102" s="22">
        <f t="shared" si="15"/>
        <v>0</v>
      </c>
      <c r="M102" s="60"/>
      <c r="N102" s="112"/>
      <c r="O102" s="12"/>
      <c r="P102" s="12"/>
      <c r="Q102" s="12"/>
    </row>
    <row r="103" spans="1:17" s="8" customFormat="1" ht="197.25" customHeight="1" x14ac:dyDescent="0.5">
      <c r="A103" s="59">
        <v>12</v>
      </c>
      <c r="B103" s="97" t="s">
        <v>58</v>
      </c>
      <c r="C103" s="98">
        <v>4</v>
      </c>
      <c r="D103" s="78" t="s">
        <v>17</v>
      </c>
      <c r="E103" s="17">
        <f>E104+E105+E106+E109+E107</f>
        <v>360043.49636999995</v>
      </c>
      <c r="F103" s="17">
        <f>F104+F105+F106+F109+F107</f>
        <v>47730.721939999996</v>
      </c>
      <c r="G103" s="17">
        <f>G104+G105+G106+G109+G107</f>
        <v>237978.80636999998</v>
      </c>
      <c r="H103" s="17">
        <f>H104+H105+H106+H109+H107</f>
        <v>38572.866200000004</v>
      </c>
      <c r="I103" s="23">
        <f t="shared" si="22"/>
        <v>-9157.8557399999918</v>
      </c>
      <c r="J103" s="17">
        <f t="shared" si="21"/>
        <v>16.208529989863234</v>
      </c>
      <c r="K103" s="17">
        <f t="shared" si="18"/>
        <v>80.813498376345763</v>
      </c>
      <c r="L103" s="17">
        <f t="shared" si="15"/>
        <v>10.713390628881257</v>
      </c>
      <c r="M103" s="60">
        <v>7</v>
      </c>
      <c r="N103" s="104" t="s">
        <v>36</v>
      </c>
      <c r="O103" s="12"/>
      <c r="P103" s="12"/>
      <c r="Q103" s="12"/>
    </row>
    <row r="104" spans="1:17" s="8" customFormat="1" ht="130.5" customHeight="1" x14ac:dyDescent="0.5">
      <c r="A104" s="59"/>
      <c r="B104" s="97"/>
      <c r="C104" s="98"/>
      <c r="D104" s="85" t="s">
        <v>18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2"/>
        <v>0</v>
      </c>
      <c r="J104" s="22">
        <f t="shared" si="21"/>
        <v>0</v>
      </c>
      <c r="K104" s="22">
        <f t="shared" si="18"/>
        <v>0</v>
      </c>
      <c r="L104" s="22">
        <f t="shared" si="15"/>
        <v>0</v>
      </c>
      <c r="M104" s="60"/>
      <c r="N104" s="105"/>
      <c r="O104" s="12"/>
      <c r="P104" s="12"/>
      <c r="Q104" s="12"/>
    </row>
    <row r="105" spans="1:17" s="8" customFormat="1" ht="183.75" customHeight="1" x14ac:dyDescent="0.5">
      <c r="A105" s="59"/>
      <c r="B105" s="97"/>
      <c r="C105" s="98"/>
      <c r="D105" s="85" t="s">
        <v>19</v>
      </c>
      <c r="E105" s="24">
        <v>120.6</v>
      </c>
      <c r="F105" s="19">
        <v>96.12</v>
      </c>
      <c r="G105" s="19">
        <v>96.12</v>
      </c>
      <c r="H105" s="19">
        <v>96.12</v>
      </c>
      <c r="I105" s="25">
        <f t="shared" si="22"/>
        <v>0</v>
      </c>
      <c r="J105" s="22">
        <f t="shared" si="21"/>
        <v>100</v>
      </c>
      <c r="K105" s="22">
        <f t="shared" si="18"/>
        <v>100</v>
      </c>
      <c r="L105" s="22">
        <f t="shared" si="15"/>
        <v>79.701492537313442</v>
      </c>
      <c r="M105" s="60"/>
      <c r="N105" s="105"/>
      <c r="O105" s="12"/>
      <c r="P105" s="12"/>
      <c r="Q105" s="12"/>
    </row>
    <row r="106" spans="1:17" s="8" customFormat="1" ht="165.75" customHeight="1" x14ac:dyDescent="0.5">
      <c r="A106" s="59"/>
      <c r="B106" s="97"/>
      <c r="C106" s="98"/>
      <c r="D106" s="85" t="s">
        <v>20</v>
      </c>
      <c r="E106" s="24">
        <v>237882.68636999998</v>
      </c>
      <c r="F106" s="19">
        <v>47634.601939999993</v>
      </c>
      <c r="G106" s="19">
        <v>237882.68636999998</v>
      </c>
      <c r="H106" s="19">
        <v>38476.746200000001</v>
      </c>
      <c r="I106" s="25">
        <f t="shared" si="22"/>
        <v>-9157.8557399999918</v>
      </c>
      <c r="J106" s="22">
        <f t="shared" si="21"/>
        <v>16.174672813368904</v>
      </c>
      <c r="K106" s="22">
        <f t="shared" si="18"/>
        <v>80.774782685210383</v>
      </c>
      <c r="L106" s="22">
        <f t="shared" si="15"/>
        <v>16.174672813368904</v>
      </c>
      <c r="M106" s="60"/>
      <c r="N106" s="105"/>
      <c r="O106" s="12"/>
      <c r="P106" s="12"/>
      <c r="Q106" s="12"/>
    </row>
    <row r="107" spans="1:17" s="8" customFormat="1" ht="234.75" customHeight="1" x14ac:dyDescent="0.5">
      <c r="A107" s="59"/>
      <c r="B107" s="97"/>
      <c r="C107" s="98"/>
      <c r="D107" s="91" t="s">
        <v>21</v>
      </c>
      <c r="E107" s="19">
        <v>0</v>
      </c>
      <c r="F107" s="19">
        <v>0</v>
      </c>
      <c r="G107" s="19">
        <v>0</v>
      </c>
      <c r="H107" s="19">
        <v>0</v>
      </c>
      <c r="I107" s="26">
        <f t="shared" si="22"/>
        <v>0</v>
      </c>
      <c r="J107" s="22">
        <f t="shared" si="21"/>
        <v>0</v>
      </c>
      <c r="K107" s="22">
        <f t="shared" si="18"/>
        <v>0</v>
      </c>
      <c r="L107" s="22">
        <f t="shared" si="15"/>
        <v>0</v>
      </c>
      <c r="M107" s="60"/>
      <c r="N107" s="105"/>
      <c r="O107" s="12"/>
      <c r="P107" s="12"/>
      <c r="Q107" s="12"/>
    </row>
    <row r="108" spans="1:17" s="8" customFormat="1" ht="174.75" customHeight="1" x14ac:dyDescent="0.5">
      <c r="A108" s="59"/>
      <c r="B108" s="97"/>
      <c r="C108" s="98"/>
      <c r="D108" s="91" t="s">
        <v>22</v>
      </c>
      <c r="E108" s="19">
        <v>0</v>
      </c>
      <c r="F108" s="19">
        <v>0</v>
      </c>
      <c r="G108" s="19">
        <v>0</v>
      </c>
      <c r="H108" s="19">
        <v>0</v>
      </c>
      <c r="I108" s="26">
        <f t="shared" si="22"/>
        <v>0</v>
      </c>
      <c r="J108" s="22">
        <f t="shared" si="21"/>
        <v>0</v>
      </c>
      <c r="K108" s="22">
        <f t="shared" si="18"/>
        <v>0</v>
      </c>
      <c r="L108" s="22">
        <f t="shared" si="15"/>
        <v>0</v>
      </c>
      <c r="M108" s="60"/>
      <c r="N108" s="105"/>
      <c r="O108" s="12"/>
      <c r="P108" s="12"/>
      <c r="Q108" s="12"/>
    </row>
    <row r="109" spans="1:17" s="8" customFormat="1" ht="192.75" customHeight="1" x14ac:dyDescent="0.5">
      <c r="A109" s="59"/>
      <c r="B109" s="97"/>
      <c r="C109" s="98"/>
      <c r="D109" s="93" t="s">
        <v>23</v>
      </c>
      <c r="E109" s="19">
        <v>122040.20999999999</v>
      </c>
      <c r="F109" s="19">
        <v>0</v>
      </c>
      <c r="G109" s="19">
        <v>0</v>
      </c>
      <c r="H109" s="19">
        <v>0</v>
      </c>
      <c r="I109" s="25">
        <f t="shared" si="22"/>
        <v>0</v>
      </c>
      <c r="J109" s="22">
        <f t="shared" si="21"/>
        <v>0</v>
      </c>
      <c r="K109" s="22">
        <f t="shared" si="18"/>
        <v>0</v>
      </c>
      <c r="L109" s="22">
        <f t="shared" si="15"/>
        <v>0</v>
      </c>
      <c r="M109" s="60"/>
      <c r="N109" s="105"/>
      <c r="O109" s="12"/>
      <c r="P109" s="12"/>
      <c r="Q109" s="12"/>
    </row>
    <row r="110" spans="1:17" s="8" customFormat="1" ht="130.5" customHeight="1" x14ac:dyDescent="0.5">
      <c r="A110" s="59"/>
      <c r="B110" s="97"/>
      <c r="C110" s="98"/>
      <c r="D110" s="94" t="s">
        <v>24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2"/>
        <v>0</v>
      </c>
      <c r="J110" s="22">
        <f t="shared" si="21"/>
        <v>0</v>
      </c>
      <c r="K110" s="22">
        <f t="shared" si="18"/>
        <v>0</v>
      </c>
      <c r="L110" s="22">
        <f t="shared" si="15"/>
        <v>0</v>
      </c>
      <c r="M110" s="60"/>
      <c r="N110" s="105"/>
      <c r="O110" s="12"/>
      <c r="P110" s="12"/>
      <c r="Q110" s="12"/>
    </row>
    <row r="111" spans="1:17" s="8" customFormat="1" ht="201.75" customHeight="1" x14ac:dyDescent="0.5">
      <c r="A111" s="59">
        <v>13</v>
      </c>
      <c r="B111" s="97" t="s">
        <v>43</v>
      </c>
      <c r="C111" s="98">
        <v>2</v>
      </c>
      <c r="D111" s="78" t="s">
        <v>17</v>
      </c>
      <c r="E111" s="17">
        <f>E112+E113+E114+E115+E117</f>
        <v>79407.130709999998</v>
      </c>
      <c r="F111" s="17">
        <f>F112+F113+F114+F115+F117</f>
        <v>50450.689769999997</v>
      </c>
      <c r="G111" s="17">
        <f>G112+G113+G114+G115+G117</f>
        <v>57463.130709999998</v>
      </c>
      <c r="H111" s="17">
        <f>H112+H113+H114+H115+H117</f>
        <v>35860.416389999999</v>
      </c>
      <c r="I111" s="54">
        <f>H111-F111</f>
        <v>-14590.273379999999</v>
      </c>
      <c r="J111" s="17">
        <f t="shared" si="21"/>
        <v>62.405956561916675</v>
      </c>
      <c r="K111" s="17">
        <f t="shared" si="18"/>
        <v>71.080131021962828</v>
      </c>
      <c r="L111" s="17">
        <f t="shared" si="15"/>
        <v>45.160196659119407</v>
      </c>
      <c r="M111" s="60">
        <v>4</v>
      </c>
      <c r="N111" s="113" t="s">
        <v>44</v>
      </c>
      <c r="O111" s="12"/>
      <c r="P111" s="12"/>
      <c r="Q111" s="12"/>
    </row>
    <row r="112" spans="1:17" s="8" customFormat="1" ht="174.75" customHeight="1" x14ac:dyDescent="0.5">
      <c r="A112" s="59"/>
      <c r="B112" s="97"/>
      <c r="C112" s="98"/>
      <c r="D112" s="85" t="s">
        <v>18</v>
      </c>
      <c r="E112" s="19">
        <v>0</v>
      </c>
      <c r="F112" s="19">
        <v>0</v>
      </c>
      <c r="G112" s="19">
        <v>0</v>
      </c>
      <c r="H112" s="19">
        <v>0</v>
      </c>
      <c r="I112" s="26">
        <f t="shared" si="22"/>
        <v>0</v>
      </c>
      <c r="J112" s="22">
        <f t="shared" si="21"/>
        <v>0</v>
      </c>
      <c r="K112" s="22">
        <f t="shared" si="18"/>
        <v>0</v>
      </c>
      <c r="L112" s="22">
        <f t="shared" si="15"/>
        <v>0</v>
      </c>
      <c r="M112" s="60"/>
      <c r="N112" s="113"/>
      <c r="O112" s="12"/>
      <c r="P112" s="12"/>
      <c r="Q112" s="12"/>
    </row>
    <row r="113" spans="1:17" s="8" customFormat="1" ht="170.25" customHeight="1" x14ac:dyDescent="0.5">
      <c r="A113" s="59"/>
      <c r="B113" s="97"/>
      <c r="C113" s="98"/>
      <c r="D113" s="85" t="s">
        <v>19</v>
      </c>
      <c r="E113" s="19">
        <v>408</v>
      </c>
      <c r="F113" s="19">
        <v>0</v>
      </c>
      <c r="G113" s="19">
        <v>0</v>
      </c>
      <c r="H113" s="19">
        <v>0</v>
      </c>
      <c r="I113" s="26">
        <f t="shared" si="22"/>
        <v>0</v>
      </c>
      <c r="J113" s="22">
        <f t="shared" si="21"/>
        <v>0</v>
      </c>
      <c r="K113" s="22">
        <f t="shared" si="18"/>
        <v>0</v>
      </c>
      <c r="L113" s="22">
        <f t="shared" si="15"/>
        <v>0</v>
      </c>
      <c r="M113" s="60"/>
      <c r="N113" s="113"/>
      <c r="O113" s="12"/>
      <c r="P113" s="12"/>
      <c r="Q113" s="12"/>
    </row>
    <row r="114" spans="1:17" s="8" customFormat="1" ht="179.25" customHeight="1" x14ac:dyDescent="0.5">
      <c r="A114" s="59"/>
      <c r="B114" s="97"/>
      <c r="C114" s="98"/>
      <c r="D114" s="85" t="s">
        <v>20</v>
      </c>
      <c r="E114" s="110">
        <v>57463.130709999998</v>
      </c>
      <c r="F114" s="107">
        <v>36706.689769999997</v>
      </c>
      <c r="G114" s="107">
        <v>57463.130709999998</v>
      </c>
      <c r="H114" s="106">
        <v>35860.416389999999</v>
      </c>
      <c r="I114" s="30">
        <f>H114-F114</f>
        <v>-846.27337999999872</v>
      </c>
      <c r="J114" s="22">
        <f t="shared" si="21"/>
        <v>62.405956561916675</v>
      </c>
      <c r="K114" s="22">
        <f t="shared" si="18"/>
        <v>97.694498236417786</v>
      </c>
      <c r="L114" s="22">
        <f t="shared" si="15"/>
        <v>62.405956561916675</v>
      </c>
      <c r="M114" s="60"/>
      <c r="N114" s="113"/>
      <c r="O114" s="12"/>
      <c r="P114" s="12"/>
      <c r="Q114" s="12"/>
    </row>
    <row r="115" spans="1:17" s="8" customFormat="1" ht="243" customHeight="1" x14ac:dyDescent="0.5">
      <c r="A115" s="59"/>
      <c r="B115" s="97"/>
      <c r="C115" s="98"/>
      <c r="D115" s="91" t="s">
        <v>21</v>
      </c>
      <c r="E115" s="107">
        <v>0</v>
      </c>
      <c r="F115" s="19">
        <v>0</v>
      </c>
      <c r="G115" s="19">
        <v>0</v>
      </c>
      <c r="H115" s="19">
        <v>0</v>
      </c>
      <c r="I115" s="26">
        <f t="shared" si="22"/>
        <v>0</v>
      </c>
      <c r="J115" s="22">
        <f t="shared" si="21"/>
        <v>0</v>
      </c>
      <c r="K115" s="22">
        <f t="shared" si="18"/>
        <v>0</v>
      </c>
      <c r="L115" s="22">
        <f t="shared" si="15"/>
        <v>0</v>
      </c>
      <c r="M115" s="60"/>
      <c r="N115" s="113"/>
      <c r="O115" s="12"/>
      <c r="P115" s="12"/>
      <c r="Q115" s="12"/>
    </row>
    <row r="116" spans="1:17" s="8" customFormat="1" ht="165.75" customHeight="1" x14ac:dyDescent="0.5">
      <c r="A116" s="59"/>
      <c r="B116" s="97"/>
      <c r="C116" s="98"/>
      <c r="D116" s="91" t="s">
        <v>22</v>
      </c>
      <c r="E116" s="107">
        <v>0</v>
      </c>
      <c r="F116" s="19">
        <v>0</v>
      </c>
      <c r="G116" s="19">
        <v>0</v>
      </c>
      <c r="H116" s="19">
        <v>0</v>
      </c>
      <c r="I116" s="26">
        <f t="shared" si="22"/>
        <v>0</v>
      </c>
      <c r="J116" s="22">
        <f t="shared" si="21"/>
        <v>0</v>
      </c>
      <c r="K116" s="22">
        <f t="shared" si="18"/>
        <v>0</v>
      </c>
      <c r="L116" s="22">
        <f t="shared" si="15"/>
        <v>0</v>
      </c>
      <c r="M116" s="60"/>
      <c r="N116" s="113"/>
      <c r="O116" s="12"/>
      <c r="P116" s="12"/>
      <c r="Q116" s="12"/>
    </row>
    <row r="117" spans="1:17" s="8" customFormat="1" ht="130.5" customHeight="1" x14ac:dyDescent="0.5">
      <c r="A117" s="59"/>
      <c r="B117" s="97"/>
      <c r="C117" s="98"/>
      <c r="D117" s="93" t="s">
        <v>23</v>
      </c>
      <c r="E117" s="106">
        <v>21536</v>
      </c>
      <c r="F117" s="19">
        <v>13744</v>
      </c>
      <c r="G117" s="19">
        <v>0</v>
      </c>
      <c r="H117" s="19">
        <v>0</v>
      </c>
      <c r="I117" s="52">
        <f t="shared" si="22"/>
        <v>-13744</v>
      </c>
      <c r="J117" s="22">
        <f t="shared" si="21"/>
        <v>0</v>
      </c>
      <c r="K117" s="22">
        <f t="shared" si="18"/>
        <v>0</v>
      </c>
      <c r="L117" s="22">
        <f t="shared" si="15"/>
        <v>0</v>
      </c>
      <c r="M117" s="60"/>
      <c r="N117" s="113"/>
      <c r="O117" s="12"/>
      <c r="P117" s="12"/>
      <c r="Q117" s="12"/>
    </row>
    <row r="118" spans="1:17" s="8" customFormat="1" ht="130.5" customHeight="1" x14ac:dyDescent="0.5">
      <c r="A118" s="59"/>
      <c r="B118" s="97"/>
      <c r="C118" s="98"/>
      <c r="D118" s="94" t="s">
        <v>24</v>
      </c>
      <c r="E118" s="19">
        <v>0</v>
      </c>
      <c r="F118" s="19">
        <v>0</v>
      </c>
      <c r="G118" s="19">
        <v>0</v>
      </c>
      <c r="H118" s="19">
        <v>0</v>
      </c>
      <c r="I118" s="26">
        <f t="shared" si="22"/>
        <v>0</v>
      </c>
      <c r="J118" s="22">
        <f t="shared" si="21"/>
        <v>0</v>
      </c>
      <c r="K118" s="22">
        <f t="shared" si="18"/>
        <v>0</v>
      </c>
      <c r="L118" s="22">
        <f t="shared" si="15"/>
        <v>0</v>
      </c>
      <c r="M118" s="60"/>
      <c r="N118" s="113"/>
      <c r="O118" s="12"/>
      <c r="P118" s="12"/>
      <c r="Q118" s="12"/>
    </row>
    <row r="119" spans="1:17" s="8" customFormat="1" ht="228" customHeight="1" x14ac:dyDescent="0.5">
      <c r="A119" s="59">
        <v>14</v>
      </c>
      <c r="B119" s="97" t="s">
        <v>45</v>
      </c>
      <c r="C119" s="98">
        <v>3</v>
      </c>
      <c r="D119" s="78" t="s">
        <v>17</v>
      </c>
      <c r="E119" s="17">
        <f>E120+E121+E122+E123+E125+E126</f>
        <v>5325.19</v>
      </c>
      <c r="F119" s="17">
        <f>F120+F121+F122+F123+F125+F126</f>
        <v>1152.17</v>
      </c>
      <c r="G119" s="17">
        <f>G120+G121+G122+G123+G125+G126</f>
        <v>4711.49</v>
      </c>
      <c r="H119" s="17">
        <f>H120+H121+H122+H123+H125+H126</f>
        <v>3252.73</v>
      </c>
      <c r="I119" s="18">
        <f t="shared" si="22"/>
        <v>2100.56</v>
      </c>
      <c r="J119" s="17">
        <f t="shared" si="21"/>
        <v>69.038244801538369</v>
      </c>
      <c r="K119" s="17">
        <f>IF(F119=0,0,H119/F119*100)</f>
        <v>282.31337389447737</v>
      </c>
      <c r="L119" s="17">
        <f t="shared" si="15"/>
        <v>61.081952005468352</v>
      </c>
      <c r="M119" s="60">
        <v>6</v>
      </c>
      <c r="N119" s="101" t="s">
        <v>46</v>
      </c>
      <c r="O119" s="12"/>
      <c r="P119" s="12"/>
      <c r="Q119" s="12"/>
    </row>
    <row r="120" spans="1:17" s="8" customFormat="1" ht="147" customHeight="1" x14ac:dyDescent="0.5">
      <c r="A120" s="59"/>
      <c r="B120" s="97"/>
      <c r="C120" s="98"/>
      <c r="D120" s="85" t="s">
        <v>18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2"/>
        <v>0</v>
      </c>
      <c r="J120" s="22">
        <f t="shared" si="21"/>
        <v>0</v>
      </c>
      <c r="K120" s="22">
        <f t="shared" ref="K120:K139" si="24">IF(H120=0,0,H120/F120*100)</f>
        <v>0</v>
      </c>
      <c r="L120" s="22">
        <f t="shared" si="15"/>
        <v>0</v>
      </c>
      <c r="M120" s="60"/>
      <c r="N120" s="102"/>
      <c r="O120" s="12"/>
      <c r="P120" s="12"/>
      <c r="Q120" s="12"/>
    </row>
    <row r="121" spans="1:17" s="8" customFormat="1" ht="169.5" customHeight="1" x14ac:dyDescent="0.5">
      <c r="A121" s="59"/>
      <c r="B121" s="97"/>
      <c r="C121" s="98"/>
      <c r="D121" s="85" t="s">
        <v>19</v>
      </c>
      <c r="E121" s="110">
        <v>2477.6999999999998</v>
      </c>
      <c r="F121" s="106">
        <v>630.66999999999996</v>
      </c>
      <c r="G121" s="107">
        <v>2128</v>
      </c>
      <c r="H121" s="20">
        <v>2128</v>
      </c>
      <c r="I121" s="21">
        <f t="shared" si="22"/>
        <v>1497.33</v>
      </c>
      <c r="J121" s="22">
        <f t="shared" si="21"/>
        <v>100</v>
      </c>
      <c r="K121" s="22">
        <f t="shared" si="24"/>
        <v>337.41893541788892</v>
      </c>
      <c r="L121" s="22">
        <f t="shared" si="15"/>
        <v>85.886104048109132</v>
      </c>
      <c r="M121" s="60"/>
      <c r="N121" s="102"/>
      <c r="O121" s="12"/>
      <c r="P121" s="12"/>
      <c r="Q121" s="12"/>
    </row>
    <row r="122" spans="1:17" s="8" customFormat="1" ht="169.5" customHeight="1" x14ac:dyDescent="0.5">
      <c r="A122" s="59"/>
      <c r="B122" s="97"/>
      <c r="C122" s="98"/>
      <c r="D122" s="85" t="s">
        <v>20</v>
      </c>
      <c r="E122" s="110">
        <v>2847.49</v>
      </c>
      <c r="F122" s="107">
        <v>521.5</v>
      </c>
      <c r="G122" s="107">
        <v>2583.4899999999998</v>
      </c>
      <c r="H122" s="20">
        <v>1124.73</v>
      </c>
      <c r="I122" s="21">
        <f t="shared" si="22"/>
        <v>603.23</v>
      </c>
      <c r="J122" s="22">
        <f t="shared" si="21"/>
        <v>43.535295278866961</v>
      </c>
      <c r="K122" s="22">
        <f t="shared" si="24"/>
        <v>215.67209971236818</v>
      </c>
      <c r="L122" s="22">
        <f t="shared" si="15"/>
        <v>39.498997362589513</v>
      </c>
      <c r="M122" s="60"/>
      <c r="N122" s="102"/>
      <c r="O122" s="12"/>
      <c r="P122" s="12"/>
      <c r="Q122" s="12"/>
    </row>
    <row r="123" spans="1:17" s="8" customFormat="1" ht="231" customHeight="1" x14ac:dyDescent="0.5">
      <c r="A123" s="59"/>
      <c r="B123" s="97"/>
      <c r="C123" s="98"/>
      <c r="D123" s="91" t="s">
        <v>21</v>
      </c>
      <c r="E123" s="107">
        <v>0</v>
      </c>
      <c r="F123" s="19">
        <v>0</v>
      </c>
      <c r="G123" s="19">
        <v>0</v>
      </c>
      <c r="H123" s="20">
        <v>0</v>
      </c>
      <c r="I123" s="21">
        <f t="shared" si="22"/>
        <v>0</v>
      </c>
      <c r="J123" s="22">
        <f t="shared" si="21"/>
        <v>0</v>
      </c>
      <c r="K123" s="22">
        <f t="shared" si="24"/>
        <v>0</v>
      </c>
      <c r="L123" s="22">
        <f t="shared" si="15"/>
        <v>0</v>
      </c>
      <c r="M123" s="60"/>
      <c r="N123" s="102"/>
      <c r="O123" s="12"/>
      <c r="P123" s="12"/>
      <c r="Q123" s="12"/>
    </row>
    <row r="124" spans="1:17" s="8" customFormat="1" ht="198" customHeight="1" x14ac:dyDescent="0.5">
      <c r="A124" s="59"/>
      <c r="B124" s="97"/>
      <c r="C124" s="98"/>
      <c r="D124" s="91" t="s">
        <v>22</v>
      </c>
      <c r="E124" s="107">
        <v>0</v>
      </c>
      <c r="F124" s="19">
        <v>0</v>
      </c>
      <c r="G124" s="19">
        <v>0</v>
      </c>
      <c r="H124" s="20">
        <v>0</v>
      </c>
      <c r="I124" s="21">
        <f t="shared" si="22"/>
        <v>0</v>
      </c>
      <c r="J124" s="22">
        <f t="shared" si="21"/>
        <v>0</v>
      </c>
      <c r="K124" s="22">
        <f t="shared" si="24"/>
        <v>0</v>
      </c>
      <c r="L124" s="22">
        <f t="shared" si="15"/>
        <v>0</v>
      </c>
      <c r="M124" s="60"/>
      <c r="N124" s="102"/>
      <c r="O124" s="12"/>
      <c r="P124" s="12"/>
      <c r="Q124" s="12"/>
    </row>
    <row r="125" spans="1:17" s="8" customFormat="1" ht="128.25" customHeight="1" x14ac:dyDescent="0.5">
      <c r="A125" s="59"/>
      <c r="B125" s="97"/>
      <c r="C125" s="98"/>
      <c r="D125" s="93" t="s">
        <v>23</v>
      </c>
      <c r="E125" s="19">
        <v>0</v>
      </c>
      <c r="F125" s="19">
        <v>0</v>
      </c>
      <c r="G125" s="19">
        <v>0</v>
      </c>
      <c r="H125" s="20">
        <v>0</v>
      </c>
      <c r="I125" s="21">
        <f t="shared" si="22"/>
        <v>0</v>
      </c>
      <c r="J125" s="22">
        <f t="shared" si="21"/>
        <v>0</v>
      </c>
      <c r="K125" s="22">
        <f t="shared" si="24"/>
        <v>0</v>
      </c>
      <c r="L125" s="22">
        <f t="shared" si="15"/>
        <v>0</v>
      </c>
      <c r="M125" s="60"/>
      <c r="N125" s="102"/>
      <c r="O125" s="12"/>
      <c r="P125" s="12"/>
      <c r="Q125" s="12"/>
    </row>
    <row r="126" spans="1:17" s="8" customFormat="1" ht="128.25" customHeight="1" x14ac:dyDescent="0.5">
      <c r="A126" s="59"/>
      <c r="B126" s="97"/>
      <c r="C126" s="98"/>
      <c r="D126" s="94" t="s">
        <v>24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2"/>
        <v>0</v>
      </c>
      <c r="J126" s="22">
        <f t="shared" si="21"/>
        <v>0</v>
      </c>
      <c r="K126" s="22">
        <f t="shared" si="24"/>
        <v>0</v>
      </c>
      <c r="L126" s="22">
        <f t="shared" si="15"/>
        <v>0</v>
      </c>
      <c r="M126" s="60"/>
      <c r="N126" s="102"/>
      <c r="O126" s="12"/>
      <c r="P126" s="12"/>
      <c r="Q126" s="12"/>
    </row>
    <row r="127" spans="1:17" s="8" customFormat="1" ht="169.5" customHeight="1" x14ac:dyDescent="0.5">
      <c r="A127" s="59">
        <v>15</v>
      </c>
      <c r="B127" s="97" t="s">
        <v>47</v>
      </c>
      <c r="C127" s="98">
        <v>5</v>
      </c>
      <c r="D127" s="78" t="s">
        <v>17</v>
      </c>
      <c r="E127" s="17">
        <f>E128+E129+E130+E133</f>
        <v>363001.34584999998</v>
      </c>
      <c r="F127" s="17">
        <f>F128+F129+F130+F133</f>
        <v>73791.532659999997</v>
      </c>
      <c r="G127" s="17">
        <f>G128+G129+G130+G133</f>
        <v>90714.972869999998</v>
      </c>
      <c r="H127" s="17">
        <f>H128+H129+H130+H133</f>
        <v>30778.702039999996</v>
      </c>
      <c r="I127" s="54">
        <f t="shared" si="22"/>
        <v>-43012.830620000001</v>
      </c>
      <c r="J127" s="34">
        <f>IF(H127=0, ,H127/G127*100)</f>
        <v>33.929020828907404</v>
      </c>
      <c r="K127" s="16">
        <f t="shared" si="24"/>
        <v>41.710343897876697</v>
      </c>
      <c r="L127" s="34">
        <f>IF(H127=0,0,H127/E127*100)</f>
        <v>8.4789498418880314</v>
      </c>
      <c r="M127" s="60">
        <v>7</v>
      </c>
      <c r="N127" s="61" t="s">
        <v>61</v>
      </c>
      <c r="O127" s="12"/>
      <c r="P127" s="12"/>
      <c r="Q127" s="12"/>
    </row>
    <row r="128" spans="1:17" s="8" customFormat="1" ht="128.25" customHeight="1" x14ac:dyDescent="0.5">
      <c r="A128" s="59"/>
      <c r="B128" s="97"/>
      <c r="C128" s="98"/>
      <c r="D128" s="85" t="s">
        <v>18</v>
      </c>
      <c r="E128" s="20">
        <v>0</v>
      </c>
      <c r="F128" s="20">
        <v>0</v>
      </c>
      <c r="G128" s="20">
        <v>0</v>
      </c>
      <c r="H128" s="20">
        <v>0</v>
      </c>
      <c r="I128" s="41">
        <f t="shared" si="22"/>
        <v>0</v>
      </c>
      <c r="J128" s="42">
        <f t="shared" si="21"/>
        <v>0</v>
      </c>
      <c r="K128" s="42">
        <f t="shared" si="24"/>
        <v>0</v>
      </c>
      <c r="L128" s="42">
        <v>0</v>
      </c>
      <c r="M128" s="60"/>
      <c r="N128" s="62"/>
      <c r="O128" s="12"/>
      <c r="P128" s="12"/>
      <c r="Q128" s="12"/>
    </row>
    <row r="129" spans="1:17" s="8" customFormat="1" ht="159" customHeight="1" x14ac:dyDescent="0.5">
      <c r="A129" s="59"/>
      <c r="B129" s="97"/>
      <c r="C129" s="98"/>
      <c r="D129" s="85" t="s">
        <v>19</v>
      </c>
      <c r="E129" s="20">
        <v>275784.5</v>
      </c>
      <c r="F129" s="110">
        <v>44338.59</v>
      </c>
      <c r="G129" s="110">
        <v>19163.322359999998</v>
      </c>
      <c r="H129" s="110">
        <v>19163.322359999998</v>
      </c>
      <c r="I129" s="55">
        <f t="shared" si="22"/>
        <v>-25175.267639999998</v>
      </c>
      <c r="J129" s="42">
        <f>IF(H129=0, ,H129/G129*100)</f>
        <v>100</v>
      </c>
      <c r="K129" s="42">
        <f t="shared" si="24"/>
        <v>43.220414451609763</v>
      </c>
      <c r="L129" s="42">
        <f t="shared" si="15"/>
        <v>6.9486582313364229</v>
      </c>
      <c r="M129" s="60"/>
      <c r="N129" s="62"/>
      <c r="O129" s="12"/>
      <c r="P129" s="12"/>
      <c r="Q129" s="12"/>
    </row>
    <row r="130" spans="1:17" s="8" customFormat="1" ht="177" customHeight="1" x14ac:dyDescent="0.5">
      <c r="A130" s="59"/>
      <c r="B130" s="97"/>
      <c r="C130" s="98"/>
      <c r="D130" s="85" t="s">
        <v>20</v>
      </c>
      <c r="E130" s="110">
        <v>71551.650509999992</v>
      </c>
      <c r="F130" s="110">
        <v>29452.942660000001</v>
      </c>
      <c r="G130" s="110">
        <v>71551.650509999992</v>
      </c>
      <c r="H130" s="110">
        <v>11615.37968</v>
      </c>
      <c r="I130" s="55">
        <f t="shared" si="22"/>
        <v>-17837.562980000002</v>
      </c>
      <c r="J130" s="42">
        <f>IF(H130=0, ,H130/G130*100)</f>
        <v>16.233559389907636</v>
      </c>
      <c r="K130" s="42">
        <f t="shared" si="24"/>
        <v>39.437077014972871</v>
      </c>
      <c r="L130" s="42">
        <f t="shared" si="15"/>
        <v>16.233559389907636</v>
      </c>
      <c r="M130" s="60"/>
      <c r="N130" s="62"/>
      <c r="O130" s="12"/>
      <c r="P130" s="12"/>
      <c r="Q130" s="12"/>
    </row>
    <row r="131" spans="1:17" s="8" customFormat="1" ht="263.25" customHeight="1" x14ac:dyDescent="0.5">
      <c r="A131" s="59"/>
      <c r="B131" s="97"/>
      <c r="C131" s="98"/>
      <c r="D131" s="91" t="s">
        <v>21</v>
      </c>
      <c r="E131" s="110">
        <v>0</v>
      </c>
      <c r="F131" s="20">
        <v>0</v>
      </c>
      <c r="G131" s="20">
        <v>0</v>
      </c>
      <c r="H131" s="20">
        <v>0</v>
      </c>
      <c r="I131" s="43">
        <v>0</v>
      </c>
      <c r="J131" s="42">
        <f t="shared" si="21"/>
        <v>0</v>
      </c>
      <c r="K131" s="42">
        <f t="shared" si="24"/>
        <v>0</v>
      </c>
      <c r="L131" s="42">
        <f t="shared" si="15"/>
        <v>0</v>
      </c>
      <c r="M131" s="60"/>
      <c r="N131" s="62"/>
      <c r="O131" s="12"/>
      <c r="P131" s="12"/>
      <c r="Q131" s="12"/>
    </row>
    <row r="132" spans="1:17" s="8" customFormat="1" ht="201.75" customHeight="1" x14ac:dyDescent="0.5">
      <c r="A132" s="59"/>
      <c r="B132" s="97"/>
      <c r="C132" s="98"/>
      <c r="D132" s="91" t="s">
        <v>22</v>
      </c>
      <c r="E132" s="110">
        <v>0</v>
      </c>
      <c r="F132" s="20">
        <v>0</v>
      </c>
      <c r="G132" s="20">
        <v>0</v>
      </c>
      <c r="H132" s="20">
        <v>0</v>
      </c>
      <c r="I132" s="41">
        <f t="shared" ref="I132:I139" si="25">H132-F132</f>
        <v>0</v>
      </c>
      <c r="J132" s="42">
        <f t="shared" si="21"/>
        <v>0</v>
      </c>
      <c r="K132" s="42">
        <f>IF(H132=0,0,H132/F132*100)</f>
        <v>0</v>
      </c>
      <c r="L132" s="42">
        <f t="shared" si="15"/>
        <v>0</v>
      </c>
      <c r="M132" s="60"/>
      <c r="N132" s="62"/>
      <c r="O132" s="12"/>
      <c r="P132" s="12"/>
      <c r="Q132" s="12"/>
    </row>
    <row r="133" spans="1:17" s="8" customFormat="1" ht="172.5" customHeight="1" x14ac:dyDescent="0.5">
      <c r="A133" s="59"/>
      <c r="B133" s="97"/>
      <c r="C133" s="98"/>
      <c r="D133" s="93" t="s">
        <v>23</v>
      </c>
      <c r="E133" s="20">
        <v>15665.19534</v>
      </c>
      <c r="F133" s="20">
        <v>0</v>
      </c>
      <c r="G133" s="20">
        <v>0</v>
      </c>
      <c r="H133" s="20">
        <v>0</v>
      </c>
      <c r="I133" s="44">
        <f>H133-F133</f>
        <v>0</v>
      </c>
      <c r="J133" s="42">
        <f t="shared" si="21"/>
        <v>0</v>
      </c>
      <c r="K133" s="42">
        <f>IF(H133=0,0,H133/F133*100)</f>
        <v>0</v>
      </c>
      <c r="L133" s="42">
        <f t="shared" si="15"/>
        <v>0</v>
      </c>
      <c r="M133" s="60"/>
      <c r="N133" s="62"/>
      <c r="O133" s="12"/>
      <c r="P133" s="12"/>
      <c r="Q133" s="12"/>
    </row>
    <row r="134" spans="1:17" s="8" customFormat="1" ht="128.25" customHeight="1" x14ac:dyDescent="0.5">
      <c r="A134" s="59"/>
      <c r="B134" s="97"/>
      <c r="C134" s="98"/>
      <c r="D134" s="94" t="s">
        <v>24</v>
      </c>
      <c r="E134" s="20"/>
      <c r="F134" s="20">
        <v>0</v>
      </c>
      <c r="G134" s="20">
        <v>0</v>
      </c>
      <c r="H134" s="20">
        <v>0</v>
      </c>
      <c r="I134" s="41">
        <f t="shared" si="25"/>
        <v>0</v>
      </c>
      <c r="J134" s="42">
        <f t="shared" si="21"/>
        <v>0</v>
      </c>
      <c r="K134" s="42">
        <f t="shared" si="24"/>
        <v>0</v>
      </c>
      <c r="L134" s="42">
        <f t="shared" si="15"/>
        <v>0</v>
      </c>
      <c r="M134" s="60"/>
      <c r="N134" s="62"/>
      <c r="O134" s="12"/>
      <c r="P134" s="12"/>
      <c r="Q134" s="12"/>
    </row>
    <row r="135" spans="1:17" s="8" customFormat="1" ht="205.5" customHeight="1" x14ac:dyDescent="0.5">
      <c r="A135" s="59">
        <v>16</v>
      </c>
      <c r="B135" s="97" t="s">
        <v>48</v>
      </c>
      <c r="C135" s="98">
        <v>2</v>
      </c>
      <c r="D135" s="78" t="s">
        <v>17</v>
      </c>
      <c r="E135" s="17">
        <f>E136+E137+E138+E139+E141</f>
        <v>67810.367160000009</v>
      </c>
      <c r="F135" s="17">
        <f>F136+F137+F138+F141</f>
        <v>28781.978940000001</v>
      </c>
      <c r="G135" s="17">
        <f>G136+G137+G138+G141</f>
        <v>58798.303159999996</v>
      </c>
      <c r="H135" s="17">
        <f>H136+H137+H138+H141</f>
        <v>29623.086479999998</v>
      </c>
      <c r="I135" s="51">
        <f t="shared" si="25"/>
        <v>841.10753999999724</v>
      </c>
      <c r="J135" s="17">
        <f t="shared" si="21"/>
        <v>50.380852657245292</v>
      </c>
      <c r="K135" s="17">
        <f t="shared" si="24"/>
        <v>102.92234089168575</v>
      </c>
      <c r="L135" s="17">
        <f t="shared" ref="L135:L140" si="26">IF(H135=0,0,H135/E135*100)</f>
        <v>43.685188151398286</v>
      </c>
      <c r="M135" s="60">
        <v>7</v>
      </c>
      <c r="N135" s="114" t="s">
        <v>62</v>
      </c>
      <c r="O135" s="12"/>
      <c r="P135" s="12"/>
      <c r="Q135" s="12"/>
    </row>
    <row r="136" spans="1:17" s="8" customFormat="1" ht="196.5" customHeight="1" x14ac:dyDescent="0.5">
      <c r="A136" s="59"/>
      <c r="B136" s="97"/>
      <c r="C136" s="98"/>
      <c r="D136" s="85" t="s">
        <v>18</v>
      </c>
      <c r="E136" s="36">
        <v>0</v>
      </c>
      <c r="F136" s="36">
        <v>0</v>
      </c>
      <c r="G136" s="36">
        <v>0</v>
      </c>
      <c r="H136" s="36">
        <v>0</v>
      </c>
      <c r="I136" s="26">
        <f t="shared" si="25"/>
        <v>0</v>
      </c>
      <c r="J136" s="22">
        <f t="shared" si="21"/>
        <v>0</v>
      </c>
      <c r="K136" s="22">
        <f t="shared" si="24"/>
        <v>0</v>
      </c>
      <c r="L136" s="22">
        <f t="shared" si="26"/>
        <v>0</v>
      </c>
      <c r="M136" s="60"/>
      <c r="N136" s="114"/>
      <c r="O136" s="12"/>
      <c r="P136" s="12"/>
      <c r="Q136" s="12"/>
    </row>
    <row r="137" spans="1:17" s="8" customFormat="1" ht="170.25" customHeight="1" x14ac:dyDescent="0.5">
      <c r="A137" s="59"/>
      <c r="B137" s="97"/>
      <c r="C137" s="98"/>
      <c r="D137" s="85" t="s">
        <v>19</v>
      </c>
      <c r="E137" s="36">
        <v>0</v>
      </c>
      <c r="F137" s="36">
        <v>0</v>
      </c>
      <c r="G137" s="36">
        <v>0</v>
      </c>
      <c r="H137" s="36">
        <v>0</v>
      </c>
      <c r="I137" s="26">
        <f t="shared" si="25"/>
        <v>0</v>
      </c>
      <c r="J137" s="22">
        <f t="shared" si="21"/>
        <v>0</v>
      </c>
      <c r="K137" s="22">
        <f t="shared" si="24"/>
        <v>0</v>
      </c>
      <c r="L137" s="22">
        <f t="shared" si="26"/>
        <v>0</v>
      </c>
      <c r="M137" s="60"/>
      <c r="N137" s="114"/>
      <c r="O137" s="12"/>
      <c r="P137" s="12"/>
      <c r="Q137" s="12"/>
    </row>
    <row r="138" spans="1:17" s="8" customFormat="1" ht="201" customHeight="1" x14ac:dyDescent="0.5">
      <c r="A138" s="59"/>
      <c r="B138" s="97"/>
      <c r="C138" s="98"/>
      <c r="D138" s="85" t="s">
        <v>20</v>
      </c>
      <c r="E138" s="38">
        <v>59290.367160000009</v>
      </c>
      <c r="F138" s="37">
        <v>28781.978940000001</v>
      </c>
      <c r="G138" s="38">
        <v>58798.303159999996</v>
      </c>
      <c r="H138" s="38">
        <v>29623.086479999998</v>
      </c>
      <c r="I138" s="52">
        <f t="shared" si="25"/>
        <v>841.10753999999724</v>
      </c>
      <c r="J138" s="22">
        <f>IF(H138=0, ,H138/G138*100)</f>
        <v>50.380852657245292</v>
      </c>
      <c r="K138" s="22">
        <f t="shared" si="24"/>
        <v>102.92234089168575</v>
      </c>
      <c r="L138" s="22">
        <f t="shared" si="26"/>
        <v>49.962730708109163</v>
      </c>
      <c r="M138" s="60"/>
      <c r="N138" s="114"/>
      <c r="O138" s="12"/>
      <c r="P138" s="12"/>
      <c r="Q138" s="12"/>
    </row>
    <row r="139" spans="1:17" s="8" customFormat="1" ht="253.5" customHeight="1" x14ac:dyDescent="0.5">
      <c r="A139" s="59"/>
      <c r="B139" s="97"/>
      <c r="C139" s="98"/>
      <c r="D139" s="91" t="s">
        <v>21</v>
      </c>
      <c r="E139" s="107">
        <v>0</v>
      </c>
      <c r="F139" s="19">
        <v>0</v>
      </c>
      <c r="G139" s="19">
        <v>0</v>
      </c>
      <c r="H139" s="19">
        <v>0</v>
      </c>
      <c r="I139" s="26">
        <f t="shared" si="25"/>
        <v>0</v>
      </c>
      <c r="J139" s="22">
        <f t="shared" si="21"/>
        <v>0</v>
      </c>
      <c r="K139" s="22">
        <f t="shared" si="24"/>
        <v>0</v>
      </c>
      <c r="L139" s="22">
        <f t="shared" si="26"/>
        <v>0</v>
      </c>
      <c r="M139" s="60"/>
      <c r="N139" s="114"/>
      <c r="O139" s="12"/>
      <c r="P139" s="12"/>
      <c r="Q139" s="12"/>
    </row>
    <row r="140" spans="1:17" s="8" customFormat="1" ht="153" customHeight="1" x14ac:dyDescent="0.5">
      <c r="A140" s="59"/>
      <c r="B140" s="97"/>
      <c r="C140" s="98"/>
      <c r="D140" s="91" t="s">
        <v>22</v>
      </c>
      <c r="E140" s="107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6"/>
        <v>0</v>
      </c>
      <c r="M140" s="60"/>
      <c r="N140" s="114"/>
      <c r="O140" s="12"/>
      <c r="P140" s="12"/>
      <c r="Q140" s="12"/>
    </row>
    <row r="141" spans="1:17" s="8" customFormat="1" ht="130.5" customHeight="1" x14ac:dyDescent="0.5">
      <c r="A141" s="59"/>
      <c r="B141" s="97"/>
      <c r="C141" s="98"/>
      <c r="D141" s="93" t="s">
        <v>23</v>
      </c>
      <c r="E141" s="19">
        <v>8520</v>
      </c>
      <c r="F141" s="19">
        <v>0</v>
      </c>
      <c r="G141" s="19">
        <v>0</v>
      </c>
      <c r="H141" s="19">
        <v>0</v>
      </c>
      <c r="I141" s="26">
        <f>H141-F141</f>
        <v>0</v>
      </c>
      <c r="J141" s="22">
        <f t="shared" ref="J141:J175" si="27">IF(H141=0, ,H141/G141*100)</f>
        <v>0</v>
      </c>
      <c r="K141" s="22">
        <f t="shared" ref="K141:K175" si="28">IF(H141=0,0,H141/F141*100)</f>
        <v>0</v>
      </c>
      <c r="L141" s="22">
        <f>IF(H141=0,0,H141/#REF!*100)</f>
        <v>0</v>
      </c>
      <c r="M141" s="60"/>
      <c r="N141" s="114"/>
      <c r="O141" s="12"/>
      <c r="P141" s="12"/>
      <c r="Q141" s="12"/>
    </row>
    <row r="142" spans="1:17" s="8" customFormat="1" ht="130.5" customHeight="1" x14ac:dyDescent="0.5">
      <c r="A142" s="59"/>
      <c r="B142" s="97"/>
      <c r="C142" s="98"/>
      <c r="D142" s="94" t="s">
        <v>24</v>
      </c>
      <c r="E142" s="49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7"/>
        <v>0</v>
      </c>
      <c r="K142" s="22">
        <f t="shared" si="28"/>
        <v>0</v>
      </c>
      <c r="L142" s="22">
        <f>IF(H142=0,0,H142/E141*100)</f>
        <v>0</v>
      </c>
      <c r="M142" s="60"/>
      <c r="N142" s="114"/>
      <c r="O142" s="12"/>
      <c r="P142" s="12"/>
      <c r="Q142" s="12"/>
    </row>
    <row r="143" spans="1:17" s="8" customFormat="1" ht="160.5" customHeight="1" x14ac:dyDescent="0.5">
      <c r="A143" s="59">
        <v>17</v>
      </c>
      <c r="B143" s="68" t="s">
        <v>57</v>
      </c>
      <c r="C143" s="98">
        <v>6</v>
      </c>
      <c r="D143" s="78" t="s">
        <v>17</v>
      </c>
      <c r="E143" s="17">
        <f>E144+E145+E146+E147+E149</f>
        <v>531682.74999000004</v>
      </c>
      <c r="F143" s="17">
        <f>F144+F145+F146+F147+F149</f>
        <v>337882.23000000004</v>
      </c>
      <c r="G143" s="17">
        <f>G144+G145+G146+G147+G149</f>
        <v>470607.03999000002</v>
      </c>
      <c r="H143" s="17">
        <f>H144+H145+H146+H147+H149</f>
        <v>338468.62353000004</v>
      </c>
      <c r="I143" s="51">
        <f t="shared" ref="I143:I154" si="29">H143-F143</f>
        <v>586.39353000000119</v>
      </c>
      <c r="J143" s="17">
        <f t="shared" si="27"/>
        <v>71.921708510181276</v>
      </c>
      <c r="K143" s="17">
        <f t="shared" si="28"/>
        <v>100.17354968031316</v>
      </c>
      <c r="L143" s="17">
        <f t="shared" ref="L143:L190" si="30">IF(H143=0,0,H143/E143*100)</f>
        <v>63.659884308145408</v>
      </c>
      <c r="M143" s="60">
        <v>10</v>
      </c>
      <c r="N143" s="101" t="s">
        <v>49</v>
      </c>
      <c r="O143" s="12"/>
      <c r="P143" s="12"/>
      <c r="Q143" s="12"/>
    </row>
    <row r="144" spans="1:17" s="8" customFormat="1" ht="130.5" customHeight="1" x14ac:dyDescent="0.5">
      <c r="A144" s="59"/>
      <c r="B144" s="68"/>
      <c r="C144" s="98"/>
      <c r="D144" s="85" t="s">
        <v>18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9"/>
        <v>0</v>
      </c>
      <c r="J144" s="28">
        <f t="shared" si="27"/>
        <v>0</v>
      </c>
      <c r="K144" s="28">
        <f t="shared" si="28"/>
        <v>0</v>
      </c>
      <c r="L144" s="28">
        <f t="shared" si="30"/>
        <v>0</v>
      </c>
      <c r="M144" s="60"/>
      <c r="N144" s="102"/>
      <c r="O144" s="12"/>
      <c r="P144" s="12"/>
      <c r="Q144" s="12"/>
    </row>
    <row r="145" spans="1:17" s="8" customFormat="1" ht="205.5" customHeight="1" x14ac:dyDescent="0.5">
      <c r="A145" s="59"/>
      <c r="B145" s="68"/>
      <c r="C145" s="98"/>
      <c r="D145" s="85" t="s">
        <v>19</v>
      </c>
      <c r="E145" s="50">
        <v>120478.79999999999</v>
      </c>
      <c r="F145" s="50">
        <v>60239.4</v>
      </c>
      <c r="G145" s="50">
        <v>60239.4</v>
      </c>
      <c r="H145" s="50">
        <v>60239.4</v>
      </c>
      <c r="I145" s="27">
        <f t="shared" si="29"/>
        <v>0</v>
      </c>
      <c r="J145" s="29">
        <f t="shared" si="27"/>
        <v>100</v>
      </c>
      <c r="K145" s="29">
        <f t="shared" si="28"/>
        <v>100</v>
      </c>
      <c r="L145" s="29">
        <f t="shared" si="30"/>
        <v>50.000000000000014</v>
      </c>
      <c r="M145" s="60"/>
      <c r="N145" s="102"/>
      <c r="O145" s="12"/>
      <c r="P145" s="12"/>
      <c r="Q145" s="12"/>
    </row>
    <row r="146" spans="1:17" s="8" customFormat="1" ht="179.25" customHeight="1" x14ac:dyDescent="0.5">
      <c r="A146" s="59"/>
      <c r="B146" s="68"/>
      <c r="C146" s="98"/>
      <c r="D146" s="85" t="s">
        <v>20</v>
      </c>
      <c r="E146" s="50">
        <v>410367.63999</v>
      </c>
      <c r="F146" s="50">
        <v>277642.83</v>
      </c>
      <c r="G146" s="50">
        <v>410367.63999</v>
      </c>
      <c r="H146" s="50">
        <v>278229.22353000002</v>
      </c>
      <c r="I146" s="52">
        <f t="shared" si="29"/>
        <v>586.39353000000119</v>
      </c>
      <c r="J146" s="29">
        <f t="shared" si="27"/>
        <v>67.799991133993913</v>
      </c>
      <c r="K146" s="29">
        <f t="shared" si="28"/>
        <v>100.21120427637192</v>
      </c>
      <c r="L146" s="29">
        <f t="shared" si="30"/>
        <v>67.799991133993913</v>
      </c>
      <c r="M146" s="60"/>
      <c r="N146" s="102"/>
      <c r="O146" s="12"/>
      <c r="P146" s="12"/>
      <c r="Q146" s="12"/>
    </row>
    <row r="147" spans="1:17" s="8" customFormat="1" ht="288.75" customHeight="1" x14ac:dyDescent="0.5">
      <c r="A147" s="59"/>
      <c r="B147" s="68"/>
      <c r="C147" s="98"/>
      <c r="D147" s="91" t="s">
        <v>21</v>
      </c>
      <c r="E147" s="50">
        <v>0</v>
      </c>
      <c r="F147" s="50">
        <v>0</v>
      </c>
      <c r="G147" s="50">
        <v>0</v>
      </c>
      <c r="H147" s="50">
        <v>0</v>
      </c>
      <c r="I147" s="27">
        <f t="shared" si="29"/>
        <v>0</v>
      </c>
      <c r="J147" s="28">
        <f t="shared" si="27"/>
        <v>0</v>
      </c>
      <c r="K147" s="28">
        <f t="shared" si="28"/>
        <v>0</v>
      </c>
      <c r="L147" s="28">
        <f t="shared" si="30"/>
        <v>0</v>
      </c>
      <c r="M147" s="60"/>
      <c r="N147" s="102"/>
      <c r="O147" s="12"/>
      <c r="P147" s="12"/>
      <c r="Q147" s="12"/>
    </row>
    <row r="148" spans="1:17" s="8" customFormat="1" ht="195.75" customHeight="1" x14ac:dyDescent="0.5">
      <c r="A148" s="59"/>
      <c r="B148" s="68"/>
      <c r="C148" s="98"/>
      <c r="D148" s="91" t="s">
        <v>22</v>
      </c>
      <c r="E148" s="50">
        <v>0</v>
      </c>
      <c r="F148" s="50">
        <v>0</v>
      </c>
      <c r="G148" s="50">
        <v>0</v>
      </c>
      <c r="H148" s="50">
        <v>0</v>
      </c>
      <c r="I148" s="27">
        <f t="shared" si="29"/>
        <v>0</v>
      </c>
      <c r="J148" s="28">
        <f t="shared" si="27"/>
        <v>0</v>
      </c>
      <c r="K148" s="28">
        <f t="shared" si="28"/>
        <v>0</v>
      </c>
      <c r="L148" s="28">
        <f t="shared" si="30"/>
        <v>0</v>
      </c>
      <c r="M148" s="60"/>
      <c r="N148" s="102"/>
      <c r="O148" s="12"/>
      <c r="P148" s="12"/>
      <c r="Q148" s="12"/>
    </row>
    <row r="149" spans="1:17" s="8" customFormat="1" ht="130.5" customHeight="1" x14ac:dyDescent="0.5">
      <c r="A149" s="59"/>
      <c r="B149" s="68"/>
      <c r="C149" s="98"/>
      <c r="D149" s="93" t="s">
        <v>23</v>
      </c>
      <c r="E149" s="50">
        <v>836.31</v>
      </c>
      <c r="F149" s="50">
        <v>0</v>
      </c>
      <c r="G149" s="50">
        <v>0</v>
      </c>
      <c r="H149" s="50">
        <v>0</v>
      </c>
      <c r="I149" s="25">
        <f t="shared" si="29"/>
        <v>0</v>
      </c>
      <c r="J149" s="28">
        <f t="shared" si="27"/>
        <v>0</v>
      </c>
      <c r="K149" s="28">
        <f t="shared" si="28"/>
        <v>0</v>
      </c>
      <c r="L149" s="28">
        <f t="shared" si="30"/>
        <v>0</v>
      </c>
      <c r="M149" s="60"/>
      <c r="N149" s="102"/>
      <c r="O149" s="12"/>
      <c r="P149" s="12"/>
      <c r="Q149" s="12"/>
    </row>
    <row r="150" spans="1:17" s="8" customFormat="1" ht="130.5" customHeight="1" x14ac:dyDescent="0.5">
      <c r="A150" s="59"/>
      <c r="B150" s="68"/>
      <c r="C150" s="98"/>
      <c r="D150" s="94" t="s">
        <v>24</v>
      </c>
      <c r="E150" s="50">
        <v>0</v>
      </c>
      <c r="F150" s="50">
        <v>0</v>
      </c>
      <c r="G150" s="50">
        <v>0</v>
      </c>
      <c r="H150" s="50">
        <v>0</v>
      </c>
      <c r="I150" s="27">
        <f t="shared" si="29"/>
        <v>0</v>
      </c>
      <c r="J150" s="28">
        <f t="shared" si="27"/>
        <v>0</v>
      </c>
      <c r="K150" s="28">
        <f t="shared" si="28"/>
        <v>0</v>
      </c>
      <c r="L150" s="28">
        <f t="shared" si="30"/>
        <v>0</v>
      </c>
      <c r="M150" s="60"/>
      <c r="N150" s="102"/>
      <c r="O150" s="12"/>
      <c r="P150" s="12"/>
      <c r="Q150" s="12"/>
    </row>
    <row r="151" spans="1:17" s="8" customFormat="1" ht="172.5" customHeight="1" x14ac:dyDescent="0.5">
      <c r="A151" s="59">
        <v>18</v>
      </c>
      <c r="B151" s="97" t="s">
        <v>50</v>
      </c>
      <c r="C151" s="98">
        <v>3</v>
      </c>
      <c r="D151" s="78" t="s">
        <v>17</v>
      </c>
      <c r="E151" s="17">
        <f>E152+E153+E154+E155+E157</f>
        <v>5022.3</v>
      </c>
      <c r="F151" s="17">
        <f>F152+F153+F154+F155+F157</f>
        <v>1684.7482</v>
      </c>
      <c r="G151" s="17">
        <f>G152+G153+G154+G155+G157</f>
        <v>2112.4700000000003</v>
      </c>
      <c r="H151" s="17">
        <f>H152+H153+H154+H155+H157</f>
        <v>1795.0777499999999</v>
      </c>
      <c r="I151" s="23">
        <f t="shared" si="29"/>
        <v>110.32954999999993</v>
      </c>
      <c r="J151" s="17">
        <f t="shared" si="27"/>
        <v>84.975301424398907</v>
      </c>
      <c r="K151" s="17">
        <f t="shared" si="28"/>
        <v>106.54872639127913</v>
      </c>
      <c r="L151" s="17">
        <f t="shared" si="30"/>
        <v>35.742145033152141</v>
      </c>
      <c r="M151" s="60">
        <v>4</v>
      </c>
      <c r="N151" s="99" t="s">
        <v>63</v>
      </c>
      <c r="O151" s="12"/>
      <c r="P151" s="12"/>
      <c r="Q151" s="12"/>
    </row>
    <row r="152" spans="1:17" s="8" customFormat="1" ht="131.25" customHeight="1" x14ac:dyDescent="0.5">
      <c r="A152" s="59"/>
      <c r="B152" s="97"/>
      <c r="C152" s="98"/>
      <c r="D152" s="85" t="s">
        <v>18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7"/>
        <v>0</v>
      </c>
      <c r="K152" s="19">
        <f t="shared" si="28"/>
        <v>0</v>
      </c>
      <c r="L152" s="19">
        <f t="shared" si="30"/>
        <v>0</v>
      </c>
      <c r="M152" s="60"/>
      <c r="N152" s="100"/>
      <c r="O152" s="12"/>
      <c r="P152" s="12"/>
      <c r="Q152" s="12"/>
    </row>
    <row r="153" spans="1:17" s="8" customFormat="1" ht="157.5" customHeight="1" x14ac:dyDescent="0.5">
      <c r="A153" s="59"/>
      <c r="B153" s="97"/>
      <c r="C153" s="98"/>
      <c r="D153" s="85" t="s">
        <v>19</v>
      </c>
      <c r="E153" s="106">
        <v>4602.3</v>
      </c>
      <c r="F153" s="107">
        <v>1662.7482</v>
      </c>
      <c r="G153" s="107">
        <v>1942.47</v>
      </c>
      <c r="H153" s="107">
        <v>1773.0777499999999</v>
      </c>
      <c r="I153" s="25">
        <f t="shared" si="29"/>
        <v>110.32954999999993</v>
      </c>
      <c r="J153" s="39">
        <f t="shared" si="27"/>
        <v>91.279543570814468</v>
      </c>
      <c r="K153" s="39">
        <f t="shared" si="28"/>
        <v>106.63537329344275</v>
      </c>
      <c r="L153" s="39">
        <f t="shared" si="30"/>
        <v>38.525905525498118</v>
      </c>
      <c r="M153" s="60"/>
      <c r="N153" s="100"/>
      <c r="O153" s="12"/>
      <c r="P153" s="12"/>
      <c r="Q153" s="12"/>
    </row>
    <row r="154" spans="1:17" s="8" customFormat="1" ht="138.75" customHeight="1" x14ac:dyDescent="0.5">
      <c r="A154" s="59"/>
      <c r="B154" s="97"/>
      <c r="C154" s="98"/>
      <c r="D154" s="85" t="s">
        <v>20</v>
      </c>
      <c r="E154" s="110">
        <v>170</v>
      </c>
      <c r="F154" s="107">
        <v>22</v>
      </c>
      <c r="G154" s="107">
        <v>170</v>
      </c>
      <c r="H154" s="107">
        <v>22</v>
      </c>
      <c r="I154" s="25">
        <f t="shared" si="29"/>
        <v>0</v>
      </c>
      <c r="J154" s="39">
        <f t="shared" si="27"/>
        <v>12.941176470588237</v>
      </c>
      <c r="K154" s="39">
        <f t="shared" si="28"/>
        <v>100</v>
      </c>
      <c r="L154" s="39">
        <f t="shared" si="30"/>
        <v>12.941176470588237</v>
      </c>
      <c r="M154" s="60"/>
      <c r="N154" s="100"/>
      <c r="O154" s="12"/>
      <c r="P154" s="12"/>
      <c r="Q154" s="12"/>
    </row>
    <row r="155" spans="1:17" s="8" customFormat="1" ht="234" customHeight="1" x14ac:dyDescent="0.5">
      <c r="A155" s="59"/>
      <c r="B155" s="97"/>
      <c r="C155" s="98"/>
      <c r="D155" s="91" t="s">
        <v>21</v>
      </c>
      <c r="E155" s="107">
        <v>0</v>
      </c>
      <c r="F155" s="107">
        <v>0</v>
      </c>
      <c r="G155" s="107">
        <v>0</v>
      </c>
      <c r="H155" s="107">
        <v>0</v>
      </c>
      <c r="I155" s="31">
        <v>0</v>
      </c>
      <c r="J155" s="39">
        <f t="shared" si="27"/>
        <v>0</v>
      </c>
      <c r="K155" s="19">
        <f t="shared" si="28"/>
        <v>0</v>
      </c>
      <c r="L155" s="19">
        <f t="shared" si="30"/>
        <v>0</v>
      </c>
      <c r="M155" s="60"/>
      <c r="N155" s="100"/>
      <c r="O155" s="12"/>
      <c r="P155" s="12"/>
      <c r="Q155" s="12"/>
    </row>
    <row r="156" spans="1:17" s="8" customFormat="1" ht="204" customHeight="1" x14ac:dyDescent="0.5">
      <c r="A156" s="59"/>
      <c r="B156" s="97"/>
      <c r="C156" s="98"/>
      <c r="D156" s="91" t="s">
        <v>22</v>
      </c>
      <c r="E156" s="107">
        <v>0</v>
      </c>
      <c r="F156" s="107">
        <v>0</v>
      </c>
      <c r="G156" s="107">
        <v>0</v>
      </c>
      <c r="H156" s="107">
        <v>0</v>
      </c>
      <c r="I156" s="31">
        <v>0</v>
      </c>
      <c r="J156" s="39">
        <f t="shared" si="27"/>
        <v>0</v>
      </c>
      <c r="K156" s="19">
        <f t="shared" si="28"/>
        <v>0</v>
      </c>
      <c r="L156" s="19">
        <f t="shared" si="30"/>
        <v>0</v>
      </c>
      <c r="M156" s="60"/>
      <c r="N156" s="100"/>
      <c r="O156" s="12"/>
      <c r="P156" s="12"/>
      <c r="Q156" s="12"/>
    </row>
    <row r="157" spans="1:17" s="8" customFormat="1" ht="157.5" customHeight="1" x14ac:dyDescent="0.5">
      <c r="A157" s="59"/>
      <c r="B157" s="97"/>
      <c r="C157" s="98"/>
      <c r="D157" s="93" t="s">
        <v>23</v>
      </c>
      <c r="E157" s="19">
        <v>250</v>
      </c>
      <c r="F157" s="19">
        <v>0</v>
      </c>
      <c r="G157" s="19">
        <v>0</v>
      </c>
      <c r="H157" s="19">
        <v>0</v>
      </c>
      <c r="I157" s="40">
        <v>0</v>
      </c>
      <c r="J157" s="39">
        <f t="shared" si="27"/>
        <v>0</v>
      </c>
      <c r="K157" s="39">
        <f t="shared" si="28"/>
        <v>0</v>
      </c>
      <c r="L157" s="39">
        <f t="shared" si="30"/>
        <v>0</v>
      </c>
      <c r="M157" s="60"/>
      <c r="N157" s="100"/>
      <c r="O157" s="12"/>
      <c r="P157" s="12"/>
      <c r="Q157" s="12"/>
    </row>
    <row r="158" spans="1:17" s="8" customFormat="1" ht="131.25" customHeight="1" x14ac:dyDescent="0.5">
      <c r="A158" s="59"/>
      <c r="B158" s="97"/>
      <c r="C158" s="98"/>
      <c r="D158" s="94" t="s">
        <v>24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7"/>
        <v>0</v>
      </c>
      <c r="K158" s="19">
        <f t="shared" si="28"/>
        <v>0</v>
      </c>
      <c r="L158" s="19">
        <f t="shared" si="30"/>
        <v>0</v>
      </c>
      <c r="M158" s="60"/>
      <c r="N158" s="100"/>
      <c r="O158" s="12"/>
      <c r="P158" s="12"/>
      <c r="Q158" s="12"/>
    </row>
    <row r="159" spans="1:17" s="8" customFormat="1" ht="176.25" customHeight="1" x14ac:dyDescent="0.5">
      <c r="A159" s="59">
        <v>19</v>
      </c>
      <c r="B159" s="97" t="s">
        <v>51</v>
      </c>
      <c r="C159" s="98">
        <v>3</v>
      </c>
      <c r="D159" s="78" t="s">
        <v>17</v>
      </c>
      <c r="E159" s="17">
        <f>E160+E161+E162+E165</f>
        <v>85902.262000000002</v>
      </c>
      <c r="F159" s="17">
        <f>F160+F161+F162+F165</f>
        <v>33129.093290000004</v>
      </c>
      <c r="G159" s="17">
        <f>G160+G161+G162+G165</f>
        <v>29499.057000000001</v>
      </c>
      <c r="H159" s="17">
        <f>H160+H161+H162+H165</f>
        <v>27993.739300000001</v>
      </c>
      <c r="I159" s="51">
        <f t="shared" ref="I159:I185" si="31">H159-F159</f>
        <v>-5135.3539900000033</v>
      </c>
      <c r="J159" s="17">
        <f t="shared" si="27"/>
        <v>94.89706501465453</v>
      </c>
      <c r="K159" s="17">
        <f t="shared" si="28"/>
        <v>84.498960037792202</v>
      </c>
      <c r="L159" s="17">
        <f t="shared" si="30"/>
        <v>32.587895415373346</v>
      </c>
      <c r="M159" s="60">
        <v>4</v>
      </c>
      <c r="N159" s="101" t="s">
        <v>52</v>
      </c>
      <c r="O159" s="12"/>
      <c r="P159" s="12"/>
      <c r="Q159" s="12"/>
    </row>
    <row r="160" spans="1:17" s="8" customFormat="1" ht="165" customHeight="1" x14ac:dyDescent="0.5">
      <c r="A160" s="59"/>
      <c r="B160" s="97"/>
      <c r="C160" s="98"/>
      <c r="D160" s="85" t="s">
        <v>18</v>
      </c>
      <c r="E160" s="107">
        <v>0</v>
      </c>
      <c r="F160" s="107">
        <v>0</v>
      </c>
      <c r="G160" s="107">
        <v>0</v>
      </c>
      <c r="H160" s="107">
        <v>0</v>
      </c>
      <c r="I160" s="32">
        <f t="shared" si="31"/>
        <v>0</v>
      </c>
      <c r="J160" s="22">
        <f t="shared" si="27"/>
        <v>0</v>
      </c>
      <c r="K160" s="22">
        <f t="shared" si="28"/>
        <v>0</v>
      </c>
      <c r="L160" s="22">
        <f t="shared" si="30"/>
        <v>0</v>
      </c>
      <c r="M160" s="60"/>
      <c r="N160" s="102"/>
      <c r="O160" s="12"/>
      <c r="P160" s="12"/>
      <c r="Q160" s="12"/>
    </row>
    <row r="161" spans="1:17" s="8" customFormat="1" ht="162" customHeight="1" x14ac:dyDescent="0.5">
      <c r="A161" s="59"/>
      <c r="B161" s="97"/>
      <c r="C161" s="98"/>
      <c r="D161" s="85" t="s">
        <v>19</v>
      </c>
      <c r="E161" s="115">
        <v>85482.262000000002</v>
      </c>
      <c r="F161" s="116">
        <v>32709.093290000001</v>
      </c>
      <c r="G161" s="115">
        <v>29079.057000000001</v>
      </c>
      <c r="H161" s="116">
        <v>27573.739300000001</v>
      </c>
      <c r="I161" s="33">
        <f t="shared" si="31"/>
        <v>-5135.3539899999996</v>
      </c>
      <c r="J161" s="22">
        <f t="shared" si="27"/>
        <v>94.823361362784226</v>
      </c>
      <c r="K161" s="22">
        <f t="shared" si="28"/>
        <v>84.299919461326041</v>
      </c>
      <c r="L161" s="22">
        <f t="shared" si="30"/>
        <v>32.256679520249477</v>
      </c>
      <c r="M161" s="60"/>
      <c r="N161" s="102"/>
      <c r="O161" s="12"/>
      <c r="P161" s="12"/>
      <c r="Q161" s="12"/>
    </row>
    <row r="162" spans="1:17" s="8" customFormat="1" ht="131.25" customHeight="1" x14ac:dyDescent="0.5">
      <c r="A162" s="59"/>
      <c r="B162" s="97"/>
      <c r="C162" s="98"/>
      <c r="D162" s="85" t="s">
        <v>20</v>
      </c>
      <c r="E162" s="115">
        <v>420</v>
      </c>
      <c r="F162" s="115">
        <v>420</v>
      </c>
      <c r="G162" s="117">
        <v>420</v>
      </c>
      <c r="H162" s="115">
        <v>420</v>
      </c>
      <c r="I162" s="40">
        <f t="shared" si="31"/>
        <v>0</v>
      </c>
      <c r="J162" s="22">
        <f t="shared" si="27"/>
        <v>100</v>
      </c>
      <c r="K162" s="22">
        <f t="shared" si="28"/>
        <v>100</v>
      </c>
      <c r="L162" s="22">
        <f t="shared" si="30"/>
        <v>100</v>
      </c>
      <c r="M162" s="60"/>
      <c r="N162" s="102"/>
      <c r="O162" s="12"/>
      <c r="P162" s="12"/>
      <c r="Q162" s="12"/>
    </row>
    <row r="163" spans="1:17" s="8" customFormat="1" ht="245.25" customHeight="1" x14ac:dyDescent="0.5">
      <c r="A163" s="59"/>
      <c r="B163" s="97"/>
      <c r="C163" s="98"/>
      <c r="D163" s="91" t="s">
        <v>21</v>
      </c>
      <c r="E163" s="107">
        <v>0</v>
      </c>
      <c r="F163" s="107">
        <v>0</v>
      </c>
      <c r="G163" s="107">
        <v>0</v>
      </c>
      <c r="H163" s="107">
        <v>0</v>
      </c>
      <c r="I163" s="32">
        <f t="shared" si="31"/>
        <v>0</v>
      </c>
      <c r="J163" s="22">
        <f t="shared" si="27"/>
        <v>0</v>
      </c>
      <c r="K163" s="22">
        <f t="shared" si="28"/>
        <v>0</v>
      </c>
      <c r="L163" s="22">
        <f t="shared" si="30"/>
        <v>0</v>
      </c>
      <c r="M163" s="60"/>
      <c r="N163" s="102"/>
      <c r="O163" s="12"/>
      <c r="P163" s="12"/>
      <c r="Q163" s="12"/>
    </row>
    <row r="164" spans="1:17" s="8" customFormat="1" ht="191.25" customHeight="1" x14ac:dyDescent="0.5">
      <c r="A164" s="59"/>
      <c r="B164" s="97"/>
      <c r="C164" s="98"/>
      <c r="D164" s="91" t="s">
        <v>22</v>
      </c>
      <c r="E164" s="107">
        <v>0</v>
      </c>
      <c r="F164" s="107">
        <v>0</v>
      </c>
      <c r="G164" s="107">
        <v>0</v>
      </c>
      <c r="H164" s="107">
        <v>0</v>
      </c>
      <c r="I164" s="32">
        <f t="shared" si="31"/>
        <v>0</v>
      </c>
      <c r="J164" s="22">
        <f t="shared" si="27"/>
        <v>0</v>
      </c>
      <c r="K164" s="22">
        <f t="shared" si="28"/>
        <v>0</v>
      </c>
      <c r="L164" s="22">
        <f t="shared" si="30"/>
        <v>0</v>
      </c>
      <c r="M164" s="60"/>
      <c r="N164" s="102"/>
      <c r="O164" s="12"/>
      <c r="P164" s="12"/>
      <c r="Q164" s="12"/>
    </row>
    <row r="165" spans="1:17" s="8" customFormat="1" ht="131.25" customHeight="1" x14ac:dyDescent="0.5">
      <c r="A165" s="59"/>
      <c r="B165" s="97"/>
      <c r="C165" s="98"/>
      <c r="D165" s="93" t="s">
        <v>23</v>
      </c>
      <c r="E165" s="19">
        <v>0</v>
      </c>
      <c r="F165" s="19">
        <v>0</v>
      </c>
      <c r="G165" s="19">
        <v>0</v>
      </c>
      <c r="H165" s="19">
        <v>0</v>
      </c>
      <c r="I165" s="40">
        <f t="shared" si="31"/>
        <v>0</v>
      </c>
      <c r="J165" s="22">
        <f t="shared" si="27"/>
        <v>0</v>
      </c>
      <c r="K165" s="22">
        <f t="shared" si="28"/>
        <v>0</v>
      </c>
      <c r="L165" s="22">
        <f t="shared" si="30"/>
        <v>0</v>
      </c>
      <c r="M165" s="60"/>
      <c r="N165" s="102"/>
      <c r="O165" s="12"/>
      <c r="P165" s="12"/>
      <c r="Q165" s="12"/>
    </row>
    <row r="166" spans="1:17" s="8" customFormat="1" ht="131.25" customHeight="1" x14ac:dyDescent="0.5">
      <c r="A166" s="59"/>
      <c r="B166" s="97"/>
      <c r="C166" s="98"/>
      <c r="D166" s="94" t="s">
        <v>24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1"/>
        <v>0</v>
      </c>
      <c r="J166" s="22">
        <f t="shared" si="27"/>
        <v>0</v>
      </c>
      <c r="K166" s="22">
        <f t="shared" si="28"/>
        <v>0</v>
      </c>
      <c r="L166" s="22">
        <f t="shared" si="30"/>
        <v>0</v>
      </c>
      <c r="M166" s="60"/>
      <c r="N166" s="102"/>
      <c r="O166" s="12"/>
      <c r="P166" s="12"/>
      <c r="Q166" s="12"/>
    </row>
    <row r="167" spans="1:17" s="8" customFormat="1" ht="222.75" customHeight="1" x14ac:dyDescent="0.5">
      <c r="A167" s="59">
        <v>20</v>
      </c>
      <c r="B167" s="97" t="s">
        <v>53</v>
      </c>
      <c r="C167" s="98">
        <v>10</v>
      </c>
      <c r="D167" s="78" t="s">
        <v>17</v>
      </c>
      <c r="E167" s="17">
        <f>E168+E169+E170+E171+E173</f>
        <v>679577.49390999996</v>
      </c>
      <c r="F167" s="17">
        <f>F168+F169+F170+F171+F173</f>
        <v>301183.44102000003</v>
      </c>
      <c r="G167" s="17">
        <f>G168+G169+G170+G171+G173</f>
        <v>570186.9357700001</v>
      </c>
      <c r="H167" s="17">
        <f>H168+H169+H170+H171+H173</f>
        <v>287600.13705999998</v>
      </c>
      <c r="I167" s="51">
        <f t="shared" si="31"/>
        <v>-13583.303960000048</v>
      </c>
      <c r="J167" s="17">
        <f t="shared" si="27"/>
        <v>50.439622344488619</v>
      </c>
      <c r="K167" s="17">
        <f t="shared" si="28"/>
        <v>95.490022985992098</v>
      </c>
      <c r="L167" s="17">
        <f t="shared" si="30"/>
        <v>42.320432862670458</v>
      </c>
      <c r="M167" s="60">
        <v>11</v>
      </c>
      <c r="N167" s="101" t="s">
        <v>69</v>
      </c>
      <c r="O167" s="12"/>
      <c r="P167" s="12"/>
      <c r="Q167" s="12"/>
    </row>
    <row r="168" spans="1:17" s="8" customFormat="1" ht="172.5" customHeight="1" x14ac:dyDescent="0.5">
      <c r="A168" s="59"/>
      <c r="B168" s="97"/>
      <c r="C168" s="98"/>
      <c r="D168" s="85" t="s">
        <v>18</v>
      </c>
      <c r="E168" s="118">
        <v>4644.1000000000004</v>
      </c>
      <c r="F168" s="118">
        <v>3259.8412000000003</v>
      </c>
      <c r="G168" s="118">
        <v>3263.5350000000003</v>
      </c>
      <c r="H168" s="118">
        <v>3263.5350000000003</v>
      </c>
      <c r="I168" s="33">
        <f t="shared" si="31"/>
        <v>3.6938000000000102</v>
      </c>
      <c r="J168" s="28">
        <f t="shared" si="27"/>
        <v>100</v>
      </c>
      <c r="K168" s="28">
        <f t="shared" si="28"/>
        <v>100.11331226809452</v>
      </c>
      <c r="L168" s="28">
        <f t="shared" si="30"/>
        <v>70.272711612583706</v>
      </c>
      <c r="M168" s="60"/>
      <c r="N168" s="102"/>
      <c r="O168" s="12"/>
      <c r="P168" s="12"/>
      <c r="Q168" s="12"/>
    </row>
    <row r="169" spans="1:17" s="8" customFormat="1" ht="146.25" customHeight="1" x14ac:dyDescent="0.5">
      <c r="A169" s="59"/>
      <c r="B169" s="97"/>
      <c r="C169" s="98"/>
      <c r="D169" s="85" t="s">
        <v>19</v>
      </c>
      <c r="E169" s="118">
        <v>107028.3</v>
      </c>
      <c r="F169" s="118">
        <v>53288.145350000006</v>
      </c>
      <c r="G169" s="118">
        <v>58640.405399999996</v>
      </c>
      <c r="H169" s="118">
        <v>58640.367460000001</v>
      </c>
      <c r="I169" s="32">
        <f t="shared" si="31"/>
        <v>5352.2221099999952</v>
      </c>
      <c r="J169" s="28">
        <f t="shared" si="27"/>
        <v>99.999935300583729</v>
      </c>
      <c r="K169" s="28">
        <f t="shared" si="28"/>
        <v>110.04392642086951</v>
      </c>
      <c r="L169" s="28">
        <f t="shared" si="30"/>
        <v>54.789590659666651</v>
      </c>
      <c r="M169" s="60"/>
      <c r="N169" s="102"/>
      <c r="O169" s="12"/>
      <c r="P169" s="12"/>
      <c r="Q169" s="12"/>
    </row>
    <row r="170" spans="1:17" s="8" customFormat="1" ht="159" customHeight="1" x14ac:dyDescent="0.5">
      <c r="A170" s="59"/>
      <c r="B170" s="97"/>
      <c r="C170" s="98"/>
      <c r="D170" s="85" t="s">
        <v>20</v>
      </c>
      <c r="E170" s="106">
        <v>511672.85391000001</v>
      </c>
      <c r="F170" s="106">
        <v>244635.45447</v>
      </c>
      <c r="G170" s="106">
        <v>508282.99537000008</v>
      </c>
      <c r="H170" s="106">
        <v>225696.2346</v>
      </c>
      <c r="I170" s="33">
        <f t="shared" si="31"/>
        <v>-18939.219870000001</v>
      </c>
      <c r="J170" s="28">
        <f t="shared" si="27"/>
        <v>44.403656359919424</v>
      </c>
      <c r="K170" s="28">
        <f t="shared" si="28"/>
        <v>92.258186814731488</v>
      </c>
      <c r="L170" s="28">
        <f t="shared" si="30"/>
        <v>44.109479890386858</v>
      </c>
      <c r="M170" s="60"/>
      <c r="N170" s="102"/>
      <c r="O170" s="12"/>
      <c r="P170" s="12"/>
      <c r="Q170" s="12"/>
    </row>
    <row r="171" spans="1:17" s="8" customFormat="1" ht="234" customHeight="1" x14ac:dyDescent="0.5">
      <c r="A171" s="59"/>
      <c r="B171" s="97"/>
      <c r="C171" s="98"/>
      <c r="D171" s="91" t="s">
        <v>21</v>
      </c>
      <c r="E171" s="106">
        <v>0</v>
      </c>
      <c r="F171" s="24">
        <v>0</v>
      </c>
      <c r="G171" s="24">
        <v>0</v>
      </c>
      <c r="H171" s="24">
        <v>0</v>
      </c>
      <c r="I171" s="32">
        <f t="shared" si="31"/>
        <v>0</v>
      </c>
      <c r="J171" s="28">
        <f t="shared" si="27"/>
        <v>0</v>
      </c>
      <c r="K171" s="28">
        <f t="shared" si="28"/>
        <v>0</v>
      </c>
      <c r="L171" s="28">
        <f t="shared" si="30"/>
        <v>0</v>
      </c>
      <c r="M171" s="60"/>
      <c r="N171" s="102"/>
      <c r="O171" s="12"/>
      <c r="P171" s="12"/>
      <c r="Q171" s="12"/>
    </row>
    <row r="172" spans="1:17" s="8" customFormat="1" ht="234.75" customHeight="1" x14ac:dyDescent="0.5">
      <c r="A172" s="59"/>
      <c r="B172" s="97"/>
      <c r="C172" s="98"/>
      <c r="D172" s="91" t="s">
        <v>22</v>
      </c>
      <c r="E172" s="106">
        <v>0</v>
      </c>
      <c r="F172" s="24">
        <v>0</v>
      </c>
      <c r="G172" s="24">
        <v>0</v>
      </c>
      <c r="H172" s="24">
        <v>0</v>
      </c>
      <c r="I172" s="32">
        <f t="shared" si="31"/>
        <v>0</v>
      </c>
      <c r="J172" s="28">
        <f t="shared" si="27"/>
        <v>0</v>
      </c>
      <c r="K172" s="28">
        <f t="shared" si="28"/>
        <v>0</v>
      </c>
      <c r="L172" s="28">
        <f t="shared" si="30"/>
        <v>0</v>
      </c>
      <c r="M172" s="60"/>
      <c r="N172" s="102"/>
      <c r="O172" s="12"/>
      <c r="P172" s="12"/>
      <c r="Q172" s="12"/>
    </row>
    <row r="173" spans="1:17" s="8" customFormat="1" ht="141.75" customHeight="1" x14ac:dyDescent="0.5">
      <c r="A173" s="59"/>
      <c r="B173" s="97"/>
      <c r="C173" s="98"/>
      <c r="D173" s="93" t="s">
        <v>23</v>
      </c>
      <c r="E173" s="106">
        <v>56232.24</v>
      </c>
      <c r="F173" s="106">
        <v>0</v>
      </c>
      <c r="G173" s="106">
        <v>0</v>
      </c>
      <c r="H173" s="106">
        <v>0</v>
      </c>
      <c r="I173" s="40">
        <f t="shared" si="31"/>
        <v>0</v>
      </c>
      <c r="J173" s="28">
        <f t="shared" si="27"/>
        <v>0</v>
      </c>
      <c r="K173" s="28">
        <f t="shared" si="28"/>
        <v>0</v>
      </c>
      <c r="L173" s="28">
        <f t="shared" si="30"/>
        <v>0</v>
      </c>
      <c r="M173" s="60"/>
      <c r="N173" s="102"/>
      <c r="O173" s="12"/>
      <c r="P173" s="12"/>
      <c r="Q173" s="12"/>
    </row>
    <row r="174" spans="1:17" s="8" customFormat="1" ht="128.25" customHeight="1" x14ac:dyDescent="0.5">
      <c r="A174" s="59"/>
      <c r="B174" s="97"/>
      <c r="C174" s="98"/>
      <c r="D174" s="94" t="s">
        <v>24</v>
      </c>
      <c r="E174" s="106">
        <v>0</v>
      </c>
      <c r="F174" s="106">
        <v>0</v>
      </c>
      <c r="G174" s="106">
        <v>0</v>
      </c>
      <c r="H174" s="106">
        <v>0</v>
      </c>
      <c r="I174" s="32">
        <f t="shared" si="31"/>
        <v>0</v>
      </c>
      <c r="J174" s="28">
        <f t="shared" si="27"/>
        <v>0</v>
      </c>
      <c r="K174" s="28">
        <f t="shared" si="28"/>
        <v>0</v>
      </c>
      <c r="L174" s="28">
        <f t="shared" si="30"/>
        <v>0</v>
      </c>
      <c r="M174" s="60"/>
      <c r="N174" s="102"/>
      <c r="O174" s="12"/>
      <c r="P174" s="12"/>
      <c r="Q174" s="12"/>
    </row>
    <row r="175" spans="1:17" s="8" customFormat="1" ht="210.75" customHeight="1" x14ac:dyDescent="0.5">
      <c r="A175" s="59">
        <v>21</v>
      </c>
      <c r="B175" s="97" t="s">
        <v>54</v>
      </c>
      <c r="C175" s="98">
        <v>14</v>
      </c>
      <c r="D175" s="78" t="s">
        <v>17</v>
      </c>
      <c r="E175" s="17">
        <f>E176+E177+E178+E179+E181</f>
        <v>2680.7</v>
      </c>
      <c r="F175" s="17">
        <f>F176+F177+F178+F179+F181</f>
        <v>1670.0809999999999</v>
      </c>
      <c r="G175" s="17">
        <f>G176+G177+G178+G179+G181</f>
        <v>2110.6999999999998</v>
      </c>
      <c r="H175" s="17">
        <f>H176+H177+H178+H179+H181</f>
        <v>1715.0809999999999</v>
      </c>
      <c r="I175" s="119">
        <f t="shared" si="31"/>
        <v>45</v>
      </c>
      <c r="J175" s="17">
        <f t="shared" si="27"/>
        <v>81.256502582081779</v>
      </c>
      <c r="K175" s="17">
        <f t="shared" si="28"/>
        <v>102.69448008809154</v>
      </c>
      <c r="L175" s="17">
        <f t="shared" si="30"/>
        <v>63.978848808147127</v>
      </c>
      <c r="M175" s="60">
        <v>3</v>
      </c>
      <c r="N175" s="61" t="s">
        <v>55</v>
      </c>
      <c r="O175" s="12"/>
      <c r="P175" s="12"/>
      <c r="Q175" s="12"/>
    </row>
    <row r="176" spans="1:17" s="8" customFormat="1" ht="169.5" customHeight="1" x14ac:dyDescent="0.5">
      <c r="A176" s="59"/>
      <c r="B176" s="97"/>
      <c r="C176" s="98"/>
      <c r="D176" s="85" t="s">
        <v>18</v>
      </c>
      <c r="E176" s="19">
        <v>0</v>
      </c>
      <c r="F176" s="19">
        <v>0</v>
      </c>
      <c r="G176" s="19">
        <v>0</v>
      </c>
      <c r="H176" s="19">
        <v>0</v>
      </c>
      <c r="I176" s="24">
        <f t="shared" si="31"/>
        <v>0</v>
      </c>
      <c r="J176" s="22">
        <f t="shared" ref="J176:J182" si="32">IF(G176=0,0,H176/G176)*100</f>
        <v>0</v>
      </c>
      <c r="K176" s="22">
        <f t="shared" ref="K176:K182" si="33">IF(F176=0,0,H176/F176*100)</f>
        <v>0</v>
      </c>
      <c r="L176" s="22">
        <f t="shared" si="30"/>
        <v>0</v>
      </c>
      <c r="M176" s="60"/>
      <c r="N176" s="62"/>
      <c r="O176" s="12"/>
      <c r="P176" s="12"/>
      <c r="Q176" s="12"/>
    </row>
    <row r="177" spans="1:17" s="8" customFormat="1" ht="154.5" customHeight="1" x14ac:dyDescent="0.5">
      <c r="A177" s="59"/>
      <c r="B177" s="97"/>
      <c r="C177" s="98"/>
      <c r="D177" s="85" t="s">
        <v>19</v>
      </c>
      <c r="E177" s="19">
        <v>106.7</v>
      </c>
      <c r="F177" s="19">
        <v>106.7</v>
      </c>
      <c r="G177" s="19">
        <v>106.7</v>
      </c>
      <c r="H177" s="19">
        <v>106.7</v>
      </c>
      <c r="I177" s="24">
        <f>H177-F177</f>
        <v>0</v>
      </c>
      <c r="J177" s="22">
        <f t="shared" si="32"/>
        <v>100</v>
      </c>
      <c r="K177" s="22">
        <f t="shared" si="33"/>
        <v>100</v>
      </c>
      <c r="L177" s="22">
        <f t="shared" si="30"/>
        <v>100</v>
      </c>
      <c r="M177" s="60"/>
      <c r="N177" s="62"/>
      <c r="O177" s="12"/>
      <c r="P177" s="12"/>
      <c r="Q177" s="12"/>
    </row>
    <row r="178" spans="1:17" s="8" customFormat="1" ht="184.5" customHeight="1" x14ac:dyDescent="0.5">
      <c r="A178" s="59"/>
      <c r="B178" s="97"/>
      <c r="C178" s="98"/>
      <c r="D178" s="85" t="s">
        <v>20</v>
      </c>
      <c r="E178" s="110">
        <v>2004</v>
      </c>
      <c r="F178" s="107">
        <v>1563.3809999999999</v>
      </c>
      <c r="G178" s="19">
        <v>2004</v>
      </c>
      <c r="H178" s="19">
        <v>1608.3809999999999</v>
      </c>
      <c r="I178" s="24">
        <f t="shared" si="31"/>
        <v>45</v>
      </c>
      <c r="J178" s="22">
        <f t="shared" si="32"/>
        <v>80.258532934131736</v>
      </c>
      <c r="K178" s="22">
        <f t="shared" si="33"/>
        <v>102.8783770558808</v>
      </c>
      <c r="L178" s="22">
        <f t="shared" si="30"/>
        <v>80.258532934131736</v>
      </c>
      <c r="M178" s="60"/>
      <c r="N178" s="62"/>
      <c r="O178" s="12"/>
      <c r="P178" s="12"/>
      <c r="Q178" s="12"/>
    </row>
    <row r="179" spans="1:17" s="8" customFormat="1" ht="247.5" customHeight="1" x14ac:dyDescent="0.5">
      <c r="A179" s="59"/>
      <c r="B179" s="97"/>
      <c r="C179" s="98"/>
      <c r="D179" s="91" t="s">
        <v>21</v>
      </c>
      <c r="E179" s="107">
        <v>0</v>
      </c>
      <c r="F179" s="19">
        <v>0</v>
      </c>
      <c r="G179" s="19">
        <v>0</v>
      </c>
      <c r="H179" s="19">
        <v>0</v>
      </c>
      <c r="I179" s="120">
        <f t="shared" si="31"/>
        <v>0</v>
      </c>
      <c r="J179" s="22">
        <f t="shared" si="32"/>
        <v>0</v>
      </c>
      <c r="K179" s="22">
        <f t="shared" si="33"/>
        <v>0</v>
      </c>
      <c r="L179" s="22">
        <f t="shared" si="30"/>
        <v>0</v>
      </c>
      <c r="M179" s="60"/>
      <c r="N179" s="62"/>
      <c r="O179" s="12"/>
      <c r="P179" s="12"/>
      <c r="Q179" s="12"/>
    </row>
    <row r="180" spans="1:17" s="8" customFormat="1" ht="183" customHeight="1" x14ac:dyDescent="0.5">
      <c r="A180" s="59"/>
      <c r="B180" s="97"/>
      <c r="C180" s="98"/>
      <c r="D180" s="91" t="s">
        <v>22</v>
      </c>
      <c r="E180" s="107">
        <v>0</v>
      </c>
      <c r="F180" s="19">
        <v>0</v>
      </c>
      <c r="G180" s="19">
        <v>0</v>
      </c>
      <c r="H180" s="19">
        <v>0</v>
      </c>
      <c r="I180" s="120">
        <f t="shared" si="31"/>
        <v>0</v>
      </c>
      <c r="J180" s="22">
        <f t="shared" si="32"/>
        <v>0</v>
      </c>
      <c r="K180" s="22">
        <f t="shared" si="33"/>
        <v>0</v>
      </c>
      <c r="L180" s="22">
        <f t="shared" si="30"/>
        <v>0</v>
      </c>
      <c r="M180" s="60"/>
      <c r="N180" s="62"/>
      <c r="O180" s="12"/>
      <c r="P180" s="12"/>
      <c r="Q180" s="12"/>
    </row>
    <row r="181" spans="1:17" s="8" customFormat="1" ht="123.75" customHeight="1" x14ac:dyDescent="0.5">
      <c r="A181" s="59"/>
      <c r="B181" s="97"/>
      <c r="C181" s="98"/>
      <c r="D181" s="93" t="s">
        <v>23</v>
      </c>
      <c r="E181" s="106">
        <v>570</v>
      </c>
      <c r="F181" s="19">
        <v>0</v>
      </c>
      <c r="G181" s="19">
        <v>0</v>
      </c>
      <c r="H181" s="19">
        <v>0</v>
      </c>
      <c r="I181" s="120">
        <f t="shared" si="31"/>
        <v>0</v>
      </c>
      <c r="J181" s="22">
        <f t="shared" si="32"/>
        <v>0</v>
      </c>
      <c r="K181" s="22">
        <f t="shared" si="33"/>
        <v>0</v>
      </c>
      <c r="L181" s="22">
        <f t="shared" si="30"/>
        <v>0</v>
      </c>
      <c r="M181" s="60"/>
      <c r="N181" s="62"/>
      <c r="O181" s="12"/>
      <c r="P181" s="12"/>
      <c r="Q181" s="12"/>
    </row>
    <row r="182" spans="1:17" s="8" customFormat="1" ht="128.25" customHeight="1" x14ac:dyDescent="0.5">
      <c r="A182" s="59"/>
      <c r="B182" s="97"/>
      <c r="C182" s="98"/>
      <c r="D182" s="94" t="s">
        <v>24</v>
      </c>
      <c r="E182" s="19">
        <v>0</v>
      </c>
      <c r="F182" s="19">
        <v>0</v>
      </c>
      <c r="G182" s="19">
        <v>0</v>
      </c>
      <c r="H182" s="19">
        <v>0</v>
      </c>
      <c r="I182" s="120">
        <f t="shared" si="31"/>
        <v>0</v>
      </c>
      <c r="J182" s="22">
        <f t="shared" si="32"/>
        <v>0</v>
      </c>
      <c r="K182" s="22">
        <f t="shared" si="33"/>
        <v>0</v>
      </c>
      <c r="L182" s="22">
        <f t="shared" si="30"/>
        <v>0</v>
      </c>
      <c r="M182" s="60"/>
      <c r="N182" s="62"/>
      <c r="O182" s="12"/>
      <c r="P182" s="12"/>
      <c r="Q182" s="12"/>
    </row>
    <row r="183" spans="1:17" s="8" customFormat="1" ht="210.75" customHeight="1" x14ac:dyDescent="0.5">
      <c r="A183" s="59">
        <v>22</v>
      </c>
      <c r="B183" s="97" t="s">
        <v>56</v>
      </c>
      <c r="C183" s="98">
        <v>3</v>
      </c>
      <c r="D183" s="78" t="s">
        <v>17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1"/>
        <v>0</v>
      </c>
      <c r="J183" s="17">
        <f t="shared" ref="J183" si="34">IF(H183=0, ,H183/G183*100)</f>
        <v>0</v>
      </c>
      <c r="K183" s="17">
        <f t="shared" ref="K183" si="35">IF(H183=0,0,H183/F183*100)</f>
        <v>0</v>
      </c>
      <c r="L183" s="17">
        <f t="shared" si="30"/>
        <v>0</v>
      </c>
      <c r="M183" s="60">
        <v>3</v>
      </c>
      <c r="N183" s="61" t="s">
        <v>59</v>
      </c>
      <c r="O183" s="12"/>
      <c r="P183" s="12"/>
      <c r="Q183" s="12"/>
    </row>
    <row r="184" spans="1:17" s="8" customFormat="1" ht="169.5" customHeight="1" x14ac:dyDescent="0.5">
      <c r="A184" s="59"/>
      <c r="B184" s="97"/>
      <c r="C184" s="98"/>
      <c r="D184" s="85" t="s">
        <v>18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1"/>
        <v>0</v>
      </c>
      <c r="J184" s="22">
        <f t="shared" ref="J184:J190" si="36">IF(G184=0,0,H184/G184)*100</f>
        <v>0</v>
      </c>
      <c r="K184" s="22">
        <f t="shared" ref="K184:K190" si="37">IF(F184=0,0,H184/F184*100)</f>
        <v>0</v>
      </c>
      <c r="L184" s="22">
        <f t="shared" si="30"/>
        <v>0</v>
      </c>
      <c r="M184" s="60"/>
      <c r="N184" s="62"/>
      <c r="O184" s="12"/>
      <c r="P184" s="12"/>
      <c r="Q184" s="12"/>
    </row>
    <row r="185" spans="1:17" s="8" customFormat="1" ht="154.5" customHeight="1" x14ac:dyDescent="0.5">
      <c r="A185" s="59"/>
      <c r="B185" s="97"/>
      <c r="C185" s="98"/>
      <c r="D185" s="85" t="s">
        <v>19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1"/>
        <v>0</v>
      </c>
      <c r="J185" s="22">
        <f t="shared" si="36"/>
        <v>0</v>
      </c>
      <c r="K185" s="22">
        <f t="shared" si="37"/>
        <v>0</v>
      </c>
      <c r="L185" s="22">
        <f t="shared" si="30"/>
        <v>0</v>
      </c>
      <c r="M185" s="60"/>
      <c r="N185" s="62"/>
      <c r="O185" s="12"/>
      <c r="P185" s="12"/>
      <c r="Q185" s="12"/>
    </row>
    <row r="186" spans="1:17" s="8" customFormat="1" ht="184.5" customHeight="1" x14ac:dyDescent="0.5">
      <c r="A186" s="59"/>
      <c r="B186" s="97"/>
      <c r="C186" s="98"/>
      <c r="D186" s="85" t="s">
        <v>20</v>
      </c>
      <c r="E186" s="121">
        <v>1500</v>
      </c>
      <c r="F186" s="121">
        <v>0</v>
      </c>
      <c r="G186" s="121">
        <v>1500</v>
      </c>
      <c r="H186" s="19">
        <v>0</v>
      </c>
      <c r="I186" s="25">
        <v>0</v>
      </c>
      <c r="J186" s="22">
        <f t="shared" si="36"/>
        <v>0</v>
      </c>
      <c r="K186" s="22">
        <f t="shared" si="37"/>
        <v>0</v>
      </c>
      <c r="L186" s="22">
        <f t="shared" si="30"/>
        <v>0</v>
      </c>
      <c r="M186" s="60"/>
      <c r="N186" s="62"/>
      <c r="O186" s="12"/>
      <c r="P186" s="12"/>
      <c r="Q186" s="12"/>
    </row>
    <row r="187" spans="1:17" s="8" customFormat="1" ht="236.25" customHeight="1" x14ac:dyDescent="0.5">
      <c r="A187" s="59"/>
      <c r="B187" s="97"/>
      <c r="C187" s="98"/>
      <c r="D187" s="91" t="s">
        <v>21</v>
      </c>
      <c r="E187" s="107">
        <v>0</v>
      </c>
      <c r="F187" s="19">
        <v>0</v>
      </c>
      <c r="G187" s="19">
        <v>0</v>
      </c>
      <c r="H187" s="19">
        <v>0</v>
      </c>
      <c r="I187" s="26">
        <f t="shared" ref="I187:I190" si="38">H187-F187</f>
        <v>0</v>
      </c>
      <c r="J187" s="22">
        <f t="shared" si="36"/>
        <v>0</v>
      </c>
      <c r="K187" s="22">
        <f t="shared" si="37"/>
        <v>0</v>
      </c>
      <c r="L187" s="22">
        <f t="shared" si="30"/>
        <v>0</v>
      </c>
      <c r="M187" s="60"/>
      <c r="N187" s="62"/>
      <c r="O187" s="12"/>
      <c r="P187" s="12"/>
      <c r="Q187" s="12"/>
    </row>
    <row r="188" spans="1:17" s="8" customFormat="1" ht="183" customHeight="1" x14ac:dyDescent="0.5">
      <c r="A188" s="59"/>
      <c r="B188" s="97"/>
      <c r="C188" s="98"/>
      <c r="D188" s="91" t="s">
        <v>22</v>
      </c>
      <c r="E188" s="107">
        <v>0</v>
      </c>
      <c r="F188" s="19">
        <v>0</v>
      </c>
      <c r="G188" s="19">
        <v>0</v>
      </c>
      <c r="H188" s="19">
        <v>0</v>
      </c>
      <c r="I188" s="26">
        <f t="shared" si="38"/>
        <v>0</v>
      </c>
      <c r="J188" s="22">
        <f t="shared" si="36"/>
        <v>0</v>
      </c>
      <c r="K188" s="22">
        <f t="shared" si="37"/>
        <v>0</v>
      </c>
      <c r="L188" s="22">
        <f t="shared" si="30"/>
        <v>0</v>
      </c>
      <c r="M188" s="60"/>
      <c r="N188" s="62"/>
      <c r="O188" s="12"/>
      <c r="P188" s="12"/>
      <c r="Q188" s="12"/>
    </row>
    <row r="189" spans="1:17" s="8" customFormat="1" ht="128.25" customHeight="1" x14ac:dyDescent="0.5">
      <c r="A189" s="59"/>
      <c r="B189" s="97"/>
      <c r="C189" s="98"/>
      <c r="D189" s="93" t="s">
        <v>23</v>
      </c>
      <c r="E189" s="106">
        <v>0</v>
      </c>
      <c r="F189" s="19">
        <v>0</v>
      </c>
      <c r="G189" s="19">
        <v>0</v>
      </c>
      <c r="H189" s="19">
        <v>0</v>
      </c>
      <c r="I189" s="26">
        <f t="shared" si="38"/>
        <v>0</v>
      </c>
      <c r="J189" s="22">
        <f t="shared" si="36"/>
        <v>0</v>
      </c>
      <c r="K189" s="22">
        <f t="shared" si="37"/>
        <v>0</v>
      </c>
      <c r="L189" s="22">
        <f t="shared" si="30"/>
        <v>0</v>
      </c>
      <c r="M189" s="60"/>
      <c r="N189" s="62"/>
      <c r="O189" s="12"/>
      <c r="P189" s="12"/>
      <c r="Q189" s="12"/>
    </row>
    <row r="190" spans="1:17" s="8" customFormat="1" ht="128.25" customHeight="1" x14ac:dyDescent="0.5">
      <c r="A190" s="59"/>
      <c r="B190" s="97"/>
      <c r="C190" s="98"/>
      <c r="D190" s="94" t="s">
        <v>24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8"/>
        <v>0</v>
      </c>
      <c r="J190" s="22">
        <f t="shared" si="36"/>
        <v>0</v>
      </c>
      <c r="K190" s="22">
        <f t="shared" si="37"/>
        <v>0</v>
      </c>
      <c r="L190" s="22">
        <f t="shared" si="30"/>
        <v>0</v>
      </c>
      <c r="M190" s="60"/>
      <c r="N190" s="62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(июнь) </vt:lpstr>
      <vt:lpstr>'СВОД (июнь) '!Заголовки_для_печати</vt:lpstr>
      <vt:lpstr>'СВОД (июнь)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2020-07-08T07:39:20Z</dcterms:modified>
</cp:coreProperties>
</file>