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СВОД(март)" sheetId="4" r:id="rId1"/>
  </sheets>
  <definedNames>
    <definedName name="_xlnm._FilterDatabase" localSheetId="0" hidden="1">'СВОД(март)'!$A$6:$AC$182</definedName>
    <definedName name="_xlnm.Print_Titles" localSheetId="0">'СВОД(март)'!$4:$6</definedName>
    <definedName name="_xlnm.Print_Area" localSheetId="0">'СВОД(март)'!$A$1:$N$190</definedName>
  </definedNames>
  <calcPr calcId="152511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K189" i="4"/>
  <c r="J189" i="4"/>
  <c r="I189" i="4"/>
  <c r="L188" i="4"/>
  <c r="K188" i="4"/>
  <c r="J188" i="4"/>
  <c r="I188" i="4"/>
  <c r="L187" i="4"/>
  <c r="K187" i="4"/>
  <c r="J187" i="4"/>
  <c r="I187" i="4"/>
  <c r="L186" i="4"/>
  <c r="K186" i="4"/>
  <c r="J186" i="4"/>
  <c r="L185" i="4"/>
  <c r="K185" i="4"/>
  <c r="J185" i="4"/>
  <c r="I185" i="4"/>
  <c r="L184" i="4"/>
  <c r="K184" i="4"/>
  <c r="J184" i="4"/>
  <c r="I184" i="4"/>
  <c r="J183" i="4"/>
  <c r="I183" i="4"/>
  <c r="H183" i="4"/>
  <c r="K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J175" i="4"/>
  <c r="I175" i="4"/>
  <c r="H175" i="4"/>
  <c r="K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J167" i="4"/>
  <c r="I167" i="4"/>
  <c r="H167" i="4"/>
  <c r="K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J159" i="4"/>
  <c r="I159" i="4"/>
  <c r="H159" i="4"/>
  <c r="K159" i="4" s="1"/>
  <c r="G159" i="4"/>
  <c r="F159" i="4"/>
  <c r="E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I154" i="4"/>
  <c r="L153" i="4"/>
  <c r="K153" i="4"/>
  <c r="J153" i="4"/>
  <c r="I153" i="4"/>
  <c r="L152" i="4"/>
  <c r="K152" i="4"/>
  <c r="J152" i="4"/>
  <c r="H151" i="4"/>
  <c r="J151" i="4" s="1"/>
  <c r="G151" i="4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H143" i="4"/>
  <c r="J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J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K127" i="4"/>
  <c r="H127" i="4"/>
  <c r="L127" i="4" s="1"/>
  <c r="G127" i="4"/>
  <c r="J127" i="4" s="1"/>
  <c r="F127" i="4"/>
  <c r="I127" i="4" s="1"/>
  <c r="E127" i="4"/>
  <c r="L126" i="4"/>
  <c r="K126" i="4"/>
  <c r="J126" i="4"/>
  <c r="I126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K119" i="4"/>
  <c r="H119" i="4"/>
  <c r="I119" i="4" s="1"/>
  <c r="G119" i="4"/>
  <c r="F119" i="4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K111" i="4"/>
  <c r="H111" i="4"/>
  <c r="I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K103" i="4"/>
  <c r="H103" i="4"/>
  <c r="I103" i="4" s="1"/>
  <c r="G103" i="4"/>
  <c r="F103" i="4"/>
  <c r="E103" i="4"/>
  <c r="L102" i="4"/>
  <c r="K102" i="4"/>
  <c r="J102" i="4"/>
  <c r="L101" i="4"/>
  <c r="K101" i="4"/>
  <c r="J101" i="4"/>
  <c r="I101" i="4"/>
  <c r="L100" i="4"/>
  <c r="K100" i="4"/>
  <c r="J100" i="4"/>
  <c r="I100" i="4"/>
  <c r="L99" i="4"/>
  <c r="K99" i="4"/>
  <c r="J99" i="4"/>
  <c r="L98" i="4"/>
  <c r="K98" i="4"/>
  <c r="J98" i="4"/>
  <c r="I98" i="4"/>
  <c r="L97" i="4"/>
  <c r="K97" i="4"/>
  <c r="J97" i="4"/>
  <c r="I97" i="4"/>
  <c r="L96" i="4"/>
  <c r="K96" i="4"/>
  <c r="J96" i="4"/>
  <c r="I96" i="4"/>
  <c r="I95" i="4"/>
  <c r="H95" i="4"/>
  <c r="K95" i="4" s="1"/>
  <c r="G95" i="4"/>
  <c r="F95" i="4"/>
  <c r="E95" i="4"/>
  <c r="L94" i="4"/>
  <c r="K94" i="4"/>
  <c r="J94" i="4"/>
  <c r="I94" i="4"/>
  <c r="L93" i="4"/>
  <c r="K93" i="4"/>
  <c r="J93" i="4"/>
  <c r="I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I87" i="4"/>
  <c r="H87" i="4"/>
  <c r="L87" i="4" s="1"/>
  <c r="G87" i="4"/>
  <c r="J87" i="4" s="1"/>
  <c r="F87" i="4"/>
  <c r="K87" i="4" s="1"/>
  <c r="E87" i="4"/>
  <c r="L86" i="4"/>
  <c r="K86" i="4"/>
  <c r="J86" i="4"/>
  <c r="L85" i="4"/>
  <c r="K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L80" i="4"/>
  <c r="K80" i="4"/>
  <c r="J80" i="4"/>
  <c r="I80" i="4"/>
  <c r="J79" i="4"/>
  <c r="H79" i="4"/>
  <c r="L79" i="4" s="1"/>
  <c r="G79" i="4"/>
  <c r="F79" i="4"/>
  <c r="E79" i="4"/>
  <c r="L78" i="4"/>
  <c r="L77" i="4"/>
  <c r="K77" i="4"/>
  <c r="L76" i="4"/>
  <c r="K76" i="4"/>
  <c r="J76" i="4"/>
  <c r="L75" i="4"/>
  <c r="K75" i="4"/>
  <c r="J75" i="4"/>
  <c r="L74" i="4"/>
  <c r="K74" i="4"/>
  <c r="J74" i="4"/>
  <c r="I74" i="4"/>
  <c r="L73" i="4"/>
  <c r="K73" i="4"/>
  <c r="J73" i="4"/>
  <c r="I73" i="4"/>
  <c r="L72" i="4"/>
  <c r="K72" i="4"/>
  <c r="J72" i="4"/>
  <c r="I72" i="4"/>
  <c r="K71" i="4"/>
  <c r="H71" i="4"/>
  <c r="I71" i="4" s="1"/>
  <c r="G71" i="4"/>
  <c r="F71" i="4"/>
  <c r="E71" i="4"/>
  <c r="L70" i="4"/>
  <c r="K70" i="4"/>
  <c r="J70" i="4"/>
  <c r="I70" i="4"/>
  <c r="L69" i="4"/>
  <c r="K69" i="4"/>
  <c r="J69" i="4"/>
  <c r="L68" i="4"/>
  <c r="K68" i="4"/>
  <c r="J68" i="4"/>
  <c r="I68" i="4"/>
  <c r="L67" i="4"/>
  <c r="K67" i="4"/>
  <c r="J67" i="4"/>
  <c r="I67" i="4"/>
  <c r="L66" i="4"/>
  <c r="K66" i="4"/>
  <c r="J66" i="4"/>
  <c r="I66" i="4"/>
  <c r="L65" i="4"/>
  <c r="K65" i="4"/>
  <c r="J65" i="4"/>
  <c r="I65" i="4"/>
  <c r="L64" i="4"/>
  <c r="K64" i="4"/>
  <c r="J64" i="4"/>
  <c r="I64" i="4"/>
  <c r="J63" i="4"/>
  <c r="H63" i="4"/>
  <c r="L63" i="4" s="1"/>
  <c r="G63" i="4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I58" i="4"/>
  <c r="L57" i="4"/>
  <c r="K57" i="4"/>
  <c r="J57" i="4"/>
  <c r="I57" i="4"/>
  <c r="L56" i="4"/>
  <c r="K56" i="4"/>
  <c r="J56" i="4"/>
  <c r="I56" i="4"/>
  <c r="J55" i="4"/>
  <c r="H55" i="4"/>
  <c r="L55" i="4" s="1"/>
  <c r="G55" i="4"/>
  <c r="F55" i="4"/>
  <c r="E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J47" i="4"/>
  <c r="H47" i="4"/>
  <c r="L47" i="4" s="1"/>
  <c r="G47" i="4"/>
  <c r="F47" i="4"/>
  <c r="E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I39" i="4"/>
  <c r="H39" i="4"/>
  <c r="K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I31" i="4"/>
  <c r="H31" i="4"/>
  <c r="K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J23" i="4"/>
  <c r="H23" i="4"/>
  <c r="L23" i="4" s="1"/>
  <c r="G23" i="4"/>
  <c r="F23" i="4"/>
  <c r="K23" i="4" s="1"/>
  <c r="E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J15" i="4"/>
  <c r="H15" i="4"/>
  <c r="L15" i="4" s="1"/>
  <c r="G15" i="4"/>
  <c r="F15" i="4"/>
  <c r="E15" i="4"/>
  <c r="J14" i="4"/>
  <c r="H14" i="4"/>
  <c r="L14" i="4" s="1"/>
  <c r="G14" i="4"/>
  <c r="F14" i="4"/>
  <c r="E14" i="4"/>
  <c r="J13" i="4"/>
  <c r="H13" i="4"/>
  <c r="L13" i="4" s="1"/>
  <c r="G13" i="4"/>
  <c r="F13" i="4"/>
  <c r="E13" i="4"/>
  <c r="J12" i="4"/>
  <c r="H12" i="4"/>
  <c r="L12" i="4" s="1"/>
  <c r="G12" i="4"/>
  <c r="F12" i="4"/>
  <c r="E12" i="4"/>
  <c r="J11" i="4"/>
  <c r="H11" i="4"/>
  <c r="L11" i="4" s="1"/>
  <c r="G11" i="4"/>
  <c r="F11" i="4"/>
  <c r="E11" i="4"/>
  <c r="J10" i="4"/>
  <c r="H10" i="4"/>
  <c r="L10" i="4" s="1"/>
  <c r="G10" i="4"/>
  <c r="F10" i="4"/>
  <c r="E10" i="4"/>
  <c r="J9" i="4"/>
  <c r="H9" i="4"/>
  <c r="L9" i="4" s="1"/>
  <c r="G9" i="4"/>
  <c r="F9" i="4"/>
  <c r="E9" i="4"/>
  <c r="J8" i="4"/>
  <c r="H8" i="4"/>
  <c r="L8" i="4" s="1"/>
  <c r="G8" i="4"/>
  <c r="F8" i="4"/>
  <c r="F7" i="4" s="1"/>
  <c r="E8" i="4"/>
  <c r="M7" i="4"/>
  <c r="H7" i="4"/>
  <c r="L7" i="4" s="1"/>
  <c r="G7" i="4"/>
  <c r="E7" i="4"/>
  <c r="C7" i="4"/>
  <c r="I7" i="4" l="1"/>
  <c r="K7" i="4"/>
  <c r="L151" i="4"/>
  <c r="J7" i="4"/>
  <c r="I8" i="4"/>
  <c r="I9" i="4"/>
  <c r="I10" i="4"/>
  <c r="I11" i="4"/>
  <c r="I12" i="4"/>
  <c r="I13" i="4"/>
  <c r="I14" i="4"/>
  <c r="I15" i="4"/>
  <c r="I23" i="4"/>
  <c r="L31" i="4"/>
  <c r="L39" i="4"/>
  <c r="I47" i="4"/>
  <c r="I55" i="4"/>
  <c r="I63" i="4"/>
  <c r="J71" i="4"/>
  <c r="I79" i="4"/>
  <c r="L95" i="4"/>
  <c r="J103" i="4"/>
  <c r="J111" i="4"/>
  <c r="J119" i="4"/>
  <c r="K135" i="4"/>
  <c r="K143" i="4"/>
  <c r="K151" i="4"/>
  <c r="L159" i="4"/>
  <c r="L167" i="4"/>
  <c r="L175" i="4"/>
  <c r="L183" i="4"/>
  <c r="K8" i="4"/>
  <c r="K9" i="4"/>
  <c r="K10" i="4"/>
  <c r="K11" i="4"/>
  <c r="K12" i="4"/>
  <c r="K13" i="4"/>
  <c r="K14" i="4"/>
  <c r="K15" i="4"/>
  <c r="J31" i="4"/>
  <c r="J39" i="4"/>
  <c r="K47" i="4"/>
  <c r="K55" i="4"/>
  <c r="K63" i="4"/>
  <c r="L71" i="4"/>
  <c r="K79" i="4"/>
  <c r="J95" i="4"/>
  <c r="L103" i="4"/>
  <c r="L111" i="4"/>
  <c r="L119" i="4"/>
  <c r="I135" i="4"/>
  <c r="I143" i="4"/>
  <c r="I151" i="4"/>
  <c r="L135" i="4"/>
  <c r="L143" i="4"/>
</calcChain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<sst xmlns="http://schemas.openxmlformats.org/spreadsheetml/2006/main" count="250" uniqueCount="73">
  <si>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</si>
  <si>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</si>
  <si>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</si>
  <si>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</si>
  <si>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</si>
  <si>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</si>
  <si>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</si>
  <si>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</si>
  <si>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</si>
  <si>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</si>
  <si>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</si>
  <si>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</si>
  <si>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</si>
  <si>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</si>
  <si>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</si>
  <si>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</si>
  <si>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</si>
  <si>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</si>
  <si>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</si>
  <si>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</si>
  <si>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</si>
  <si>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</si>
  <si>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</si>
  <si>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</si>
  <si>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</si>
  <si>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</si>
  <si>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</si>
  <si>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</si>
  <si>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</si>
  <si>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</si>
  <si>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</si>
  <si>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</si>
  <si>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</si>
  <si>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</si>
  <si>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Смирнов М.А.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</si>
  <si>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</si>
  <si>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</si>
  <si>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</si>
  <si>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</si>
  <si>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</si>
  <si>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</si>
  <si>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</si>
  <si>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</si>
  <si>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</si>
  <si>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</si>
  <si>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</si>
  <si>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</si>
  <si>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</si>
  <si>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</si>
  <si>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</si>
  <si>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</si>
  <si>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</si>
  <si>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</si>
  <si>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</si>
  <si>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</si>
  <si>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</si>
  <si>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</si>
  <si>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Раздрогина Т.П.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</si>
  <si>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</si>
  <si>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</si>
  <si>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</si>
  <si>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</si>
  <si>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</si>
  <si>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</si>
  <si>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</si>
  <si>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</si>
  <si>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</si>
  <si>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</si>
  <si>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на 01.04.2020 год</t>
  </si>
  <si>
    <t>Утвержденный/уточненный  план на 2020 год</t>
  </si>
  <si>
    <t xml:space="preserve">% исполнения к утвержденному/уточненному  плану на 2020 год </t>
  </si>
  <si>
    <r>
      <rPr>
        <b/>
        <u/>
        <sz val="32"/>
        <rFont val="Times New Roman"/>
        <family val="1"/>
        <charset val="204"/>
      </rPr>
      <t>Исполнение без иных источников составляет:</t>
    </r>
    <r>
      <rPr>
        <sz val="32"/>
        <rFont val="Times New Roman"/>
        <family val="1"/>
        <charset val="204"/>
      </rPr>
      <t xml:space="preserve">
17,8</t>
    </r>
    <r>
      <rPr>
        <b/>
        <sz val="32"/>
        <rFont val="Times New Roman"/>
        <family val="1"/>
        <charset val="204"/>
      </rPr>
      <t xml:space="preserve">% к утвержденному/уточненному  плану на 2020 год, </t>
    </r>
    <r>
      <rPr>
        <sz val="32"/>
        <rFont val="Times New Roman"/>
        <family val="1"/>
        <charset val="204"/>
      </rPr>
      <t xml:space="preserve">
84,5%  к комплексному плану
30,0%  к лимитам финансирования.</t>
    </r>
  </si>
  <si>
    <t>Начальник отдела социально-трудовых отношений,
Докукина И.Ф.
225561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</si>
</sst>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_-* #,##0.0000\ _₽_-;\-* #,##0.0000\ _₽_-;_-* &quot;-&quot;\ _₽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3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b/>
      <u/>
      <sz val="3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18" fillId="0" borderId="0"/>
    <xf numFmtId="165" fontId="18" fillId="0" borderId="0" applyFont="0" applyFill="0" applyBorder="0" applyAlignment="0" applyProtection="0"/>
    <xf numFmtId="0" fontId="4" fillId="0" borderId="0"/>
    <xf numFmtId="0" fontId="4" fillId="0" borderId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25" fillId="0" borderId="0" xfId="0" applyFont="1"/>
    <xf numFmtId="166" fontId="25" fillId="0" borderId="0" xfId="0" applyNumberFormat="1" applyFont="1"/>
    <xf numFmtId="0" fontId="29" fillId="0" borderId="0" xfId="0" applyFont="1"/>
    <xf numFmtId="0" fontId="30" fillId="0" borderId="0" xfId="0" applyFont="1"/>
    <xf numFmtId="168" fontId="31" fillId="4" borderId="1" xfId="4" applyNumberFormat="1" applyFont="1" applyFill="1" applyBorder="1" applyAlignment="1">
      <alignment horizontal="right" vertical="center" wrapText="1"/>
    </xf>
    <xf numFmtId="166" fontId="31" fillId="4" borderId="1" xfId="4" applyNumberFormat="1" applyFont="1" applyFill="1" applyBorder="1" applyAlignment="1">
      <alignment horizontal="right" vertical="center" wrapText="1"/>
    </xf>
    <xf numFmtId="167" fontId="31" fillId="4" borderId="1" xfId="1" applyNumberFormat="1" applyFont="1" applyFill="1" applyBorder="1" applyAlignment="1">
      <alignment horizontal="right" vertical="center" wrapText="1"/>
    </xf>
    <xf numFmtId="166" fontId="32" fillId="5" borderId="1" xfId="4" applyNumberFormat="1" applyFont="1" applyFill="1" applyBorder="1" applyAlignment="1">
      <alignment horizontal="right" vertical="center" wrapText="1"/>
    </xf>
    <xf numFmtId="166" fontId="32" fillId="0" borderId="1" xfId="4" applyNumberFormat="1" applyFont="1" applyFill="1" applyBorder="1" applyAlignment="1">
      <alignment horizontal="right" vertical="center" wrapText="1"/>
    </xf>
    <xf numFmtId="167" fontId="32" fillId="0" borderId="1" xfId="8" applyNumberFormat="1" applyFont="1" applyFill="1" applyBorder="1" applyAlignment="1">
      <alignment horizontal="right" vertical="center" wrapText="1"/>
    </xf>
    <xf numFmtId="166" fontId="31" fillId="0" borderId="1" xfId="4" applyNumberFormat="1" applyFont="1" applyFill="1" applyBorder="1" applyAlignment="1">
      <alignment horizontal="right" vertical="center" wrapText="1"/>
    </xf>
    <xf numFmtId="167" fontId="31" fillId="4" borderId="1" xfId="4" applyNumberFormat="1" applyFont="1" applyFill="1" applyBorder="1" applyAlignment="1">
      <alignment horizontal="right" vertical="center" wrapText="1"/>
    </xf>
    <xf numFmtId="166" fontId="32" fillId="3" borderId="1" xfId="4" applyNumberFormat="1" applyFont="1" applyFill="1" applyBorder="1" applyAlignment="1">
      <alignment horizontal="right" vertical="center" wrapText="1"/>
    </xf>
    <xf numFmtId="167" fontId="32" fillId="5" borderId="1" xfId="1" applyNumberFormat="1" applyFont="1" applyFill="1" applyBorder="1" applyAlignment="1">
      <alignment horizontal="right" vertical="center" wrapText="1"/>
    </xf>
    <xf numFmtId="167" fontId="32" fillId="5" borderId="1" xfId="8" applyNumberFormat="1" applyFont="1" applyFill="1" applyBorder="1" applyAlignment="1">
      <alignment horizontal="right" vertical="center" wrapText="1"/>
    </xf>
    <xf numFmtId="167" fontId="32" fillId="3" borderId="1" xfId="8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68" fontId="31" fillId="3" borderId="1" xfId="4" applyNumberFormat="1" applyFont="1" applyFill="1" applyBorder="1" applyAlignment="1">
      <alignment horizontal="right" vertical="center" wrapText="1"/>
    </xf>
    <xf numFmtId="167" fontId="32" fillId="5" borderId="1" xfId="4" applyNumberFormat="1" applyFont="1" applyFill="1" applyBorder="1" applyAlignment="1">
      <alignment horizontal="right" vertical="center" wrapText="1"/>
    </xf>
    <xf numFmtId="167" fontId="31" fillId="3" borderId="1" xfId="4" applyNumberFormat="1" applyFont="1" applyFill="1" applyBorder="1" applyAlignment="1">
      <alignment horizontal="right" vertical="center" wrapText="1"/>
    </xf>
    <xf numFmtId="167" fontId="32" fillId="3" borderId="1" xfId="4" applyNumberFormat="1" applyFont="1" applyFill="1" applyBorder="1" applyAlignment="1">
      <alignment horizontal="right" vertical="center" wrapText="1"/>
    </xf>
    <xf numFmtId="170" fontId="32" fillId="3" borderId="1" xfId="4" applyNumberFormat="1" applyFont="1" applyFill="1" applyBorder="1" applyAlignment="1">
      <alignment horizontal="right" vertical="center" wrapText="1"/>
    </xf>
    <xf numFmtId="43" fontId="31" fillId="4" borderId="1" xfId="4" applyNumberFormat="1" applyFont="1" applyFill="1" applyBorder="1" applyAlignment="1">
      <alignment horizontal="right" vertical="center" wrapText="1"/>
    </xf>
    <xf numFmtId="166" fontId="32" fillId="0" borderId="1" xfId="0" applyNumberFormat="1" applyFont="1" applyBorder="1" applyAlignment="1">
      <alignment vertical="center" wrapText="1"/>
    </xf>
    <xf numFmtId="166" fontId="32" fillId="0" borderId="1" xfId="4" applyNumberFormat="1" applyFont="1" applyBorder="1" applyAlignment="1">
      <alignment horizontal="right" vertical="center" wrapText="1"/>
    </xf>
    <xf numFmtId="166" fontId="32" fillId="0" borderId="1" xfId="11" applyNumberFormat="1" applyFont="1" applyFill="1" applyBorder="1" applyAlignment="1">
      <alignment horizontal="right" vertical="center" wrapText="1"/>
    </xf>
    <xf numFmtId="166" fontId="32" fillId="3" borderId="1" xfId="11" applyNumberFormat="1" applyFont="1" applyFill="1" applyBorder="1" applyAlignment="1">
      <alignment horizontal="right" vertical="center" wrapText="1"/>
    </xf>
    <xf numFmtId="166" fontId="31" fillId="5" borderId="1" xfId="4" applyNumberFormat="1" applyFont="1" applyFill="1" applyBorder="1" applyAlignment="1">
      <alignment horizontal="right" vertical="center" wrapText="1"/>
    </xf>
    <xf numFmtId="167" fontId="32" fillId="3" borderId="1" xfId="1" applyNumberFormat="1" applyFont="1" applyFill="1" applyBorder="1" applyAlignment="1">
      <alignment horizontal="right" vertical="center" wrapText="1"/>
    </xf>
    <xf numFmtId="168" fontId="31" fillId="4" borderId="1" xfId="1" applyNumberFormat="1" applyFont="1" applyFill="1" applyBorder="1" applyAlignment="1">
      <alignment horizontal="right" vertical="center" wrapText="1"/>
    </xf>
    <xf numFmtId="168" fontId="32" fillId="0" borderId="1" xfId="8" applyNumberFormat="1" applyFont="1" applyFill="1" applyBorder="1" applyAlignment="1">
      <alignment horizontal="right" vertical="center" wrapText="1"/>
    </xf>
    <xf numFmtId="168" fontId="31" fillId="0" borderId="1" xfId="4" applyNumberFormat="1" applyFont="1" applyFill="1" applyBorder="1" applyAlignment="1">
      <alignment horizontal="right" vertical="center" wrapText="1"/>
    </xf>
    <xf numFmtId="168" fontId="32" fillId="0" borderId="1" xfId="1" applyNumberFormat="1" applyFont="1" applyFill="1" applyBorder="1" applyAlignment="1">
      <alignment horizontal="right" vertical="center" wrapText="1"/>
    </xf>
    <xf numFmtId="168" fontId="32" fillId="5" borderId="1" xfId="1" applyNumberFormat="1" applyFont="1" applyFill="1" applyBorder="1" applyAlignment="1">
      <alignment horizontal="right" vertical="center" wrapText="1"/>
    </xf>
    <xf numFmtId="166" fontId="32" fillId="0" borderId="1" xfId="7" applyNumberFormat="1" applyFont="1" applyFill="1" applyBorder="1" applyAlignment="1">
      <alignment horizontal="right" vertical="center" wrapText="1"/>
    </xf>
    <xf numFmtId="166" fontId="32" fillId="3" borderId="1" xfId="7" applyNumberFormat="1" applyFont="1" applyFill="1" applyBorder="1" applyAlignment="1">
      <alignment horizontal="right" vertical="center" wrapText="1"/>
    </xf>
    <xf numFmtId="166" fontId="32" fillId="0" borderId="1" xfId="10" applyNumberFormat="1" applyFont="1" applyFill="1" applyBorder="1" applyAlignment="1">
      <alignment horizontal="right" vertical="center" wrapText="1"/>
    </xf>
    <xf numFmtId="166" fontId="32" fillId="3" borderId="1" xfId="10" applyNumberFormat="1" applyFont="1" applyFill="1" applyBorder="1" applyAlignment="1">
      <alignment horizontal="right" vertical="center" wrapText="1"/>
    </xf>
    <xf numFmtId="166" fontId="33" fillId="0" borderId="1" xfId="0" applyNumberFormat="1" applyFont="1" applyBorder="1" applyAlignment="1">
      <alignment vertical="center" wrapText="1"/>
    </xf>
    <xf numFmtId="166" fontId="32" fillId="3" borderId="1" xfId="7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23" fillId="3" borderId="1" xfId="4" applyNumberFormat="1" applyFont="1" applyFill="1" applyBorder="1" applyAlignment="1">
      <alignment horizontal="center" vertical="center" wrapText="1"/>
    </xf>
    <xf numFmtId="169" fontId="27" fillId="0" borderId="1" xfId="3" applyNumberFormat="1" applyFont="1" applyFill="1" applyBorder="1" applyAlignment="1">
      <alignment horizontal="center" vertical="center" wrapText="1"/>
    </xf>
    <xf numFmtId="169" fontId="27" fillId="0" borderId="1" xfId="3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2" borderId="1" xfId="3" applyFont="1" applyFill="1" applyBorder="1" applyAlignment="1">
      <alignment horizontal="center" vertical="center"/>
    </xf>
    <xf numFmtId="0" fontId="17" fillId="0" borderId="1" xfId="21" applyFont="1" applyBorder="1" applyAlignment="1">
      <alignment horizontal="center" vertical="center" wrapText="1"/>
    </xf>
    <xf numFmtId="0" fontId="17" fillId="3" borderId="1" xfId="21" applyFont="1" applyFill="1" applyBorder="1" applyAlignment="1">
      <alignment horizontal="center" vertical="center" wrapText="1"/>
    </xf>
    <xf numFmtId="0" fontId="11" fillId="0" borderId="0" xfId="21" applyFont="1"/>
    <xf numFmtId="0" fontId="8" fillId="0" borderId="0" xfId="21" applyFont="1"/>
    <xf numFmtId="0" fontId="6" fillId="0" borderId="0" xfId="21" applyFont="1"/>
    <xf numFmtId="0" fontId="17" fillId="2" borderId="1" xfId="21" applyFont="1" applyFill="1" applyBorder="1" applyAlignment="1">
      <alignment horizontal="center" vertical="center" wrapText="1"/>
    </xf>
    <xf numFmtId="0" fontId="20" fillId="0" borderId="1" xfId="21" applyFont="1" applyBorder="1" applyAlignment="1">
      <alignment horizontal="center" vertical="center" wrapText="1"/>
    </xf>
    <xf numFmtId="0" fontId="17" fillId="0" borderId="1" xfId="21" applyFont="1" applyBorder="1" applyAlignment="1">
      <alignment horizontal="center" vertical="center" wrapText="1"/>
    </xf>
    <xf numFmtId="0" fontId="20" fillId="2" borderId="1" xfId="21" applyFont="1" applyFill="1" applyBorder="1" applyAlignment="1">
      <alignment horizontal="center" vertical="center" wrapText="1"/>
    </xf>
    <xf numFmtId="49" fontId="20" fillId="2" borderId="1" xfId="21" applyNumberFormat="1" applyFont="1" applyFill="1" applyBorder="1" applyAlignment="1">
      <alignment horizontal="center" vertical="center" wrapText="1"/>
    </xf>
    <xf numFmtId="0" fontId="20" fillId="3" borderId="1" xfId="21" applyFont="1" applyFill="1" applyBorder="1" applyAlignment="1">
      <alignment horizontal="center" vertical="center"/>
    </xf>
    <xf numFmtId="0" fontId="21" fillId="0" borderId="0" xfId="21" applyFont="1"/>
    <xf numFmtId="0" fontId="7" fillId="0" borderId="0" xfId="21" applyFont="1"/>
    <xf numFmtId="0" fontId="22" fillId="0" borderId="0" xfId="21" applyFont="1"/>
    <xf numFmtId="0" fontId="23" fillId="0" borderId="1" xfId="21" applyFont="1" applyBorder="1" applyAlignment="1">
      <alignment horizontal="center" vertical="center" wrapText="1"/>
    </xf>
    <xf numFmtId="0" fontId="19" fillId="0" borderId="1" xfId="21" applyFont="1" applyBorder="1" applyAlignment="1">
      <alignment horizontal="center" vertical="center" wrapText="1"/>
    </xf>
    <xf numFmtId="164" fontId="19" fillId="0" borderId="1" xfId="21" applyNumberFormat="1" applyFont="1" applyBorder="1" applyAlignment="1">
      <alignment horizontal="center" vertical="center"/>
    </xf>
    <xf numFmtId="0" fontId="24" fillId="0" borderId="1" xfId="21" applyFont="1" applyFill="1" applyBorder="1" applyAlignment="1">
      <alignment horizontal="center" vertical="center" textRotation="90" wrapText="1"/>
    </xf>
    <xf numFmtId="1" fontId="19" fillId="3" borderId="1" xfId="21" applyNumberFormat="1" applyFont="1" applyFill="1" applyBorder="1" applyAlignment="1">
      <alignment horizontal="center" vertical="center" wrapText="1"/>
    </xf>
    <xf numFmtId="0" fontId="17" fillId="0" borderId="2" xfId="21" applyFont="1" applyBorder="1" applyAlignment="1">
      <alignment horizontal="left" vertical="center" wrapText="1"/>
    </xf>
    <xf numFmtId="0" fontId="25" fillId="0" borderId="0" xfId="21" applyFont="1"/>
    <xf numFmtId="0" fontId="14" fillId="0" borderId="0" xfId="21" applyFont="1"/>
    <xf numFmtId="0" fontId="26" fillId="0" borderId="0" xfId="21" applyFont="1"/>
    <xf numFmtId="0" fontId="19" fillId="0" borderId="1" xfId="21" applyFont="1" applyBorder="1" applyAlignment="1">
      <alignment horizontal="center" vertical="center"/>
    </xf>
    <xf numFmtId="16" fontId="17" fillId="5" borderId="1" xfId="21" applyNumberFormat="1" applyFont="1" applyFill="1" applyBorder="1" applyAlignment="1">
      <alignment horizontal="center" vertical="center" textRotation="90" wrapText="1"/>
    </xf>
    <xf numFmtId="166" fontId="32" fillId="2" borderId="1" xfId="21" applyNumberFormat="1" applyFont="1" applyFill="1" applyBorder="1" applyAlignment="1">
      <alignment horizontal="right" vertical="center" wrapText="1"/>
    </xf>
    <xf numFmtId="167" fontId="32" fillId="2" borderId="1" xfId="21" applyNumberFormat="1" applyFont="1" applyFill="1" applyBorder="1" applyAlignment="1">
      <alignment horizontal="right" vertical="center" wrapText="1"/>
    </xf>
    <xf numFmtId="166" fontId="31" fillId="2" borderId="1" xfId="21" applyNumberFormat="1" applyFont="1" applyFill="1" applyBorder="1" applyAlignment="1">
      <alignment horizontal="right" vertical="center" wrapText="1"/>
    </xf>
    <xf numFmtId="0" fontId="19" fillId="3" borderId="1" xfId="21" applyFont="1" applyFill="1" applyBorder="1" applyAlignment="1">
      <alignment horizontal="center" vertical="center" wrapText="1"/>
    </xf>
    <xf numFmtId="0" fontId="17" fillId="0" borderId="3" xfId="21" applyFont="1" applyBorder="1" applyAlignment="1">
      <alignment horizontal="left" vertical="center" wrapText="1"/>
    </xf>
    <xf numFmtId="16" fontId="17" fillId="5" borderId="1" xfId="22" applyNumberFormat="1" applyFont="1" applyFill="1" applyBorder="1" applyAlignment="1">
      <alignment horizontal="center" vertical="center" textRotation="90" wrapText="1"/>
    </xf>
    <xf numFmtId="0" fontId="17" fillId="5" borderId="1" xfId="22" applyFont="1" applyFill="1" applyBorder="1" applyAlignment="1">
      <alignment horizontal="center" vertical="center" textRotation="90" wrapText="1"/>
    </xf>
    <xf numFmtId="0" fontId="17" fillId="5" borderId="1" xfId="21" applyFont="1" applyFill="1" applyBorder="1" applyAlignment="1">
      <alignment horizontal="center" vertical="center" textRotation="90" wrapText="1"/>
    </xf>
    <xf numFmtId="0" fontId="17" fillId="0" borderId="4" xfId="21" applyFont="1" applyBorder="1" applyAlignment="1">
      <alignment horizontal="left" vertical="center" wrapText="1"/>
    </xf>
    <xf numFmtId="0" fontId="23" fillId="5" borderId="1" xfId="21" applyFont="1" applyFill="1" applyBorder="1" applyAlignment="1">
      <alignment horizontal="center" vertical="center"/>
    </xf>
    <xf numFmtId="0" fontId="23" fillId="5" borderId="1" xfId="21" applyFont="1" applyFill="1" applyBorder="1" applyAlignment="1">
      <alignment horizontal="center" vertical="center" wrapText="1"/>
    </xf>
    <xf numFmtId="164" fontId="23" fillId="5" borderId="1" xfId="21" applyNumberFormat="1" applyFont="1" applyFill="1" applyBorder="1" applyAlignment="1">
      <alignment horizontal="center" vertical="center"/>
    </xf>
    <xf numFmtId="0" fontId="23" fillId="3" borderId="1" xfId="21" applyFont="1" applyFill="1" applyBorder="1" applyAlignment="1">
      <alignment horizontal="center" vertical="center" wrapText="1"/>
    </xf>
    <xf numFmtId="0" fontId="27" fillId="0" borderId="1" xfId="23" applyFont="1" applyFill="1" applyBorder="1" applyAlignment="1">
      <alignment horizontal="center" vertical="center" wrapText="1"/>
    </xf>
    <xf numFmtId="0" fontId="27" fillId="0" borderId="1" xfId="23" applyFont="1" applyBorder="1" applyAlignment="1">
      <alignment horizontal="center" vertical="center" wrapText="1"/>
    </xf>
    <xf numFmtId="0" fontId="27" fillId="0" borderId="1" xfId="21" applyFont="1" applyFill="1" applyBorder="1" applyAlignment="1">
      <alignment horizontal="center" vertical="center" wrapText="1"/>
    </xf>
    <xf numFmtId="0" fontId="27" fillId="0" borderId="1" xfId="21" applyFont="1" applyBorder="1" applyAlignment="1">
      <alignment horizontal="center" vertical="center" wrapText="1"/>
    </xf>
    <xf numFmtId="166" fontId="32" fillId="0" borderId="1" xfId="21" applyNumberFormat="1" applyFont="1" applyFill="1" applyBorder="1" applyAlignment="1">
      <alignment horizontal="right" vertical="center" wrapText="1"/>
    </xf>
    <xf numFmtId="171" fontId="32" fillId="5" borderId="1" xfId="4" applyNumberFormat="1" applyFont="1" applyFill="1" applyBorder="1" applyAlignment="1">
      <alignment horizontal="right" vertical="center" wrapText="1"/>
    </xf>
    <xf numFmtId="1" fontId="23" fillId="3" borderId="1" xfId="21" applyNumberFormat="1" applyFont="1" applyFill="1" applyBorder="1" applyAlignment="1">
      <alignment horizontal="center" vertical="center" wrapText="1"/>
    </xf>
    <xf numFmtId="0" fontId="27" fillId="0" borderId="1" xfId="24" applyFont="1" applyFill="1" applyBorder="1" applyAlignment="1">
      <alignment horizontal="center" vertical="center" wrapText="1"/>
    </xf>
    <xf numFmtId="0" fontId="27" fillId="0" borderId="1" xfId="24" applyFont="1" applyBorder="1" applyAlignment="1">
      <alignment horizontal="center" vertical="center" wrapText="1"/>
    </xf>
    <xf numFmtId="166" fontId="32" fillId="5" borderId="1" xfId="21" applyNumberFormat="1" applyFont="1" applyFill="1" applyBorder="1" applyAlignment="1">
      <alignment horizontal="right" vertical="center" wrapText="1"/>
    </xf>
    <xf numFmtId="166" fontId="32" fillId="3" borderId="1" xfId="21" applyNumberFormat="1" applyFont="1" applyFill="1" applyBorder="1" applyAlignment="1">
      <alignment horizontal="right" vertical="center" wrapText="1"/>
    </xf>
    <xf numFmtId="167" fontId="32" fillId="3" borderId="1" xfId="21" applyNumberFormat="1" applyFont="1" applyFill="1" applyBorder="1" applyAlignment="1">
      <alignment horizontal="right" vertical="center" wrapText="1"/>
    </xf>
    <xf numFmtId="0" fontId="23" fillId="0" borderId="1" xfId="21" applyFont="1" applyFill="1" applyBorder="1" applyAlignment="1">
      <alignment horizontal="center" vertical="center" wrapText="1"/>
    </xf>
    <xf numFmtId="164" fontId="23" fillId="0" borderId="1" xfId="21" applyNumberFormat="1" applyFont="1" applyFill="1" applyBorder="1" applyAlignment="1">
      <alignment horizontal="center" vertical="center"/>
    </xf>
    <xf numFmtId="0" fontId="27" fillId="3" borderId="1" xfId="22" applyFont="1" applyFill="1" applyBorder="1" applyAlignment="1">
      <alignment horizontal="center" vertical="center" wrapText="1"/>
    </xf>
    <xf numFmtId="0" fontId="27" fillId="3" borderId="1" xfId="21" applyFont="1" applyFill="1" applyBorder="1" applyAlignment="1">
      <alignment horizontal="center" vertical="center" wrapText="1"/>
    </xf>
    <xf numFmtId="168" fontId="32" fillId="3" borderId="1" xfId="25" applyNumberFormat="1" applyFont="1" applyFill="1" applyBorder="1" applyAlignment="1">
      <alignment horizontal="right" vertical="center" wrapText="1"/>
    </xf>
    <xf numFmtId="168" fontId="32" fillId="5" borderId="1" xfId="25" applyNumberFormat="1" applyFont="1" applyFill="1" applyBorder="1" applyAlignment="1">
      <alignment horizontal="right" vertical="center" wrapText="1"/>
    </xf>
    <xf numFmtId="43" fontId="32" fillId="3" borderId="1" xfId="25" applyNumberFormat="1" applyFont="1" applyFill="1" applyBorder="1" applyAlignment="1">
      <alignment horizontal="right" vertical="center" wrapText="1"/>
    </xf>
    <xf numFmtId="166" fontId="32" fillId="3" borderId="1" xfId="25" applyNumberFormat="1" applyFont="1" applyFill="1" applyBorder="1" applyAlignment="1">
      <alignment horizontal="right" vertical="center" wrapText="1"/>
    </xf>
    <xf numFmtId="166" fontId="32" fillId="0" borderId="1" xfId="26" applyNumberFormat="1" applyFont="1" applyFill="1" applyBorder="1" applyAlignment="1">
      <alignment horizontal="right" vertical="center" wrapText="1"/>
    </xf>
  </cellXfs>
  <cellStyles count="27">
    <cellStyle name="Обычный" xfId="0" builtinId="0"/>
    <cellStyle name="Обычный 2" xfId="13"/>
    <cellStyle name="Обычный 2 2 11 3 2" xfId="9"/>
    <cellStyle name="Обычный 2 2 11 3 2 2" xfId="18"/>
    <cellStyle name="Обычный 2 2 11 3 2 3" xfId="24"/>
    <cellStyle name="Обычный 2 2 12 2 2" xfId="12"/>
    <cellStyle name="Обычный 2 2 12 2 2 11" xfId="25"/>
    <cellStyle name="Обычный 2 2 12 2 2 2" xfId="19"/>
    <cellStyle name="Обычный 2 2 14 2" xfId="2"/>
    <cellStyle name="Обычный 2 2 14 2 2" xfId="15"/>
    <cellStyle name="Обычный 2 2 14 2 3" xfId="21"/>
    <cellStyle name="Обычный 2 2 6 8 2" xfId="6"/>
    <cellStyle name="Обычный 2 2 6 8 2 2" xfId="17"/>
    <cellStyle name="Обычный 2 2 6 8 2 3" xfId="23"/>
    <cellStyle name="Обычный 2 2 7 7 2" xfId="5"/>
    <cellStyle name="Обычный 2 2 7 7 2 2" xfId="16"/>
    <cellStyle name="Обычный 2 2 7 7 2 3" xfId="22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3 2" xfId="20"/>
    <cellStyle name="Финансовый 3 3" xfId="26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F43" sqref="E43:F43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60.28515625" style="2" customWidth="1"/>
    <col min="6" max="6" width="59.5703125" style="2" customWidth="1"/>
    <col min="7" max="7" width="63.85546875" style="2" customWidth="1"/>
    <col min="8" max="9" width="62" style="2" customWidth="1"/>
    <col min="10" max="10" width="54.85546875" style="2" customWidth="1"/>
    <col min="11" max="11" width="54.42578125" style="2" customWidth="1"/>
    <col min="12" max="12" width="54.8554687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64" customFormat="1" ht="87" customHeight="1" x14ac:dyDescent="0.5">
      <c r="A4" s="60" t="s">
        <v>1</v>
      </c>
      <c r="B4" s="60" t="s">
        <v>2</v>
      </c>
      <c r="C4" s="60" t="s">
        <v>3</v>
      </c>
      <c r="D4" s="60" t="s">
        <v>4</v>
      </c>
      <c r="E4" s="59" t="s">
        <v>68</v>
      </c>
      <c r="F4" s="59"/>
      <c r="G4" s="59"/>
      <c r="H4" s="59"/>
      <c r="I4" s="59"/>
      <c r="J4" s="59"/>
      <c r="K4" s="59"/>
      <c r="L4" s="59"/>
      <c r="M4" s="61" t="s">
        <v>5</v>
      </c>
      <c r="N4" s="60" t="s">
        <v>6</v>
      </c>
      <c r="O4" s="62"/>
      <c r="P4" s="62"/>
      <c r="Q4" s="6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29" s="64" customFormat="1" ht="259.5" customHeight="1" x14ac:dyDescent="0.5">
      <c r="A5" s="60"/>
      <c r="B5" s="60"/>
      <c r="C5" s="60"/>
      <c r="D5" s="60"/>
      <c r="E5" s="65" t="s">
        <v>69</v>
      </c>
      <c r="F5" s="65" t="s">
        <v>7</v>
      </c>
      <c r="G5" s="65" t="s">
        <v>8</v>
      </c>
      <c r="H5" s="65" t="s">
        <v>9</v>
      </c>
      <c r="I5" s="65" t="s">
        <v>10</v>
      </c>
      <c r="J5" s="65" t="s">
        <v>11</v>
      </c>
      <c r="K5" s="65" t="s">
        <v>12</v>
      </c>
      <c r="L5" s="65" t="s">
        <v>70</v>
      </c>
      <c r="M5" s="61"/>
      <c r="N5" s="60"/>
      <c r="O5" s="62"/>
      <c r="P5" s="62"/>
      <c r="Q5" s="6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29" s="73" customFormat="1" ht="130.5" customHeight="1" x14ac:dyDescent="0.4">
      <c r="A6" s="66">
        <v>1</v>
      </c>
      <c r="B6" s="66">
        <v>2</v>
      </c>
      <c r="C6" s="66">
        <v>3</v>
      </c>
      <c r="D6" s="67">
        <v>4</v>
      </c>
      <c r="E6" s="68">
        <v>5</v>
      </c>
      <c r="F6" s="68">
        <v>6</v>
      </c>
      <c r="G6" s="68">
        <v>7</v>
      </c>
      <c r="H6" s="68">
        <v>8</v>
      </c>
      <c r="I6" s="69" t="s">
        <v>13</v>
      </c>
      <c r="J6" s="69" t="s">
        <v>14</v>
      </c>
      <c r="K6" s="69" t="s">
        <v>15</v>
      </c>
      <c r="L6" s="69" t="s">
        <v>16</v>
      </c>
      <c r="M6" s="70">
        <v>13</v>
      </c>
      <c r="N6" s="66">
        <v>14</v>
      </c>
      <c r="O6" s="71"/>
      <c r="P6" s="71"/>
      <c r="Q6" s="71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s="82" customFormat="1" ht="154.5" customHeight="1" x14ac:dyDescent="0.5">
      <c r="A7" s="74"/>
      <c r="B7" s="75" t="s">
        <v>17</v>
      </c>
      <c r="C7" s="76">
        <f>C15+C23+C31+C39+C47+C55+C63+C71+C79+C87+C95+C103+C111+C119+C127+C135+C143++C151+C159+C167+C175</f>
        <v>142</v>
      </c>
      <c r="D7" s="77" t="s">
        <v>18</v>
      </c>
      <c r="E7" s="17">
        <f>E8+E9+E10+E11+E13</f>
        <v>8683669.0025399998</v>
      </c>
      <c r="F7" s="17">
        <f>F8+F9+F10+F11+F13</f>
        <v>1434379.7696160001</v>
      </c>
      <c r="G7" s="17">
        <f>G8+G9+G10+G11+G13</f>
        <v>4038657.7750400007</v>
      </c>
      <c r="H7" s="17">
        <f>H8+H9+H10+H11+H13</f>
        <v>1211102.3491200001</v>
      </c>
      <c r="I7" s="23">
        <f t="shared" ref="I7:I26" si="0">H7-F7</f>
        <v>-223277.42049599998</v>
      </c>
      <c r="J7" s="17">
        <f t="shared" ref="J7:J15" si="1">IF(H7=0, ,H7/G7*100)</f>
        <v>29.987743863937688</v>
      </c>
      <c r="K7" s="17">
        <f t="shared" ref="K7:K15" si="2">IF(H7=0,0,H7/F7*100)</f>
        <v>84.433869939773771</v>
      </c>
      <c r="L7" s="17">
        <f t="shared" ref="L7:L70" si="3">IF(H7=0,0,H7/E7*100)</f>
        <v>13.946896741063588</v>
      </c>
      <c r="M7" s="78">
        <f>M15+M23+M31+M39+M47+M55+M63+M71+M79+M87+M95+M103+M111+M119+M127+M135+M143+M151+M159+M167+M175</f>
        <v>147</v>
      </c>
      <c r="N7" s="79" t="s">
        <v>71</v>
      </c>
      <c r="O7" s="80"/>
      <c r="P7" s="80"/>
      <c r="Q7" s="80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s="82" customFormat="1" ht="146.25" customHeight="1" x14ac:dyDescent="0.5">
      <c r="A8" s="74"/>
      <c r="B8" s="75"/>
      <c r="C8" s="83"/>
      <c r="D8" s="84" t="s">
        <v>19</v>
      </c>
      <c r="E8" s="85">
        <f>E16+E24+E32+E40+E48+E56+E64+E72+E80+E88+E96+E104+E112+E120+E128+E136+E144+E152+E160+E168+E176+E184</f>
        <v>42585.19400000001</v>
      </c>
      <c r="F8" s="85">
        <f t="shared" ref="F8:H8" si="4">F16+F24+F32+F40+F48+F56+F64+F72+F80+F88+F96+F104+F112+F120+F128+F136+F144+F152+F160+F168+F176+F184</f>
        <v>1549.3037100000001</v>
      </c>
      <c r="G8" s="85">
        <f t="shared" si="4"/>
        <v>1514.4832500000002</v>
      </c>
      <c r="H8" s="85">
        <f t="shared" si="4"/>
        <v>1514.4832500000002</v>
      </c>
      <c r="I8" s="86">
        <f t="shared" si="0"/>
        <v>-34.820459999999912</v>
      </c>
      <c r="J8" s="87">
        <f t="shared" si="1"/>
        <v>100</v>
      </c>
      <c r="K8" s="87">
        <f t="shared" si="2"/>
        <v>97.75250909326229</v>
      </c>
      <c r="L8" s="87">
        <f t="shared" si="3"/>
        <v>3.5563610441694831</v>
      </c>
      <c r="M8" s="88"/>
      <c r="N8" s="89"/>
      <c r="O8" s="80"/>
      <c r="P8" s="80"/>
      <c r="Q8" s="80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s="82" customFormat="1" ht="146.25" customHeight="1" x14ac:dyDescent="0.5">
      <c r="A9" s="74"/>
      <c r="B9" s="75"/>
      <c r="C9" s="83"/>
      <c r="D9" s="84" t="s">
        <v>20</v>
      </c>
      <c r="E9" s="85">
        <f t="shared" ref="E9:H14" si="5">E17+E25+E33+E41+E49+E57+E65+E73+E81+E89+E97+E105+E113+E121+E129+E137+E145+E153+E161+E169+E177+E185</f>
        <v>3132003.8990199999</v>
      </c>
      <c r="F9" s="85">
        <f t="shared" si="5"/>
        <v>678814.90191799996</v>
      </c>
      <c r="G9" s="85">
        <f t="shared" si="5"/>
        <v>531263.89741000009</v>
      </c>
      <c r="H9" s="85">
        <f t="shared" si="5"/>
        <v>524147.35688000009</v>
      </c>
      <c r="I9" s="86">
        <f t="shared" si="0"/>
        <v>-154667.54503799987</v>
      </c>
      <c r="J9" s="87">
        <f t="shared" si="1"/>
        <v>98.660450942611703</v>
      </c>
      <c r="K9" s="87">
        <f t="shared" si="2"/>
        <v>77.215063399317728</v>
      </c>
      <c r="L9" s="87">
        <f t="shared" si="3"/>
        <v>16.735207674677707</v>
      </c>
      <c r="M9" s="88"/>
      <c r="N9" s="89"/>
      <c r="O9" s="80"/>
      <c r="P9" s="80"/>
      <c r="Q9" s="80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s="82" customFormat="1" ht="155.25" customHeight="1" x14ac:dyDescent="0.5">
      <c r="A10" s="74"/>
      <c r="B10" s="75"/>
      <c r="C10" s="83"/>
      <c r="D10" s="84" t="s">
        <v>21</v>
      </c>
      <c r="E10" s="85">
        <f t="shared" si="5"/>
        <v>3646990.3962600003</v>
      </c>
      <c r="F10" s="85">
        <f t="shared" si="5"/>
        <v>752490.26398799999</v>
      </c>
      <c r="G10" s="85">
        <f t="shared" si="5"/>
        <v>3505879.3943800004</v>
      </c>
      <c r="H10" s="85">
        <f t="shared" si="5"/>
        <v>685440.50899</v>
      </c>
      <c r="I10" s="86">
        <f t="shared" si="0"/>
        <v>-67049.754997999989</v>
      </c>
      <c r="J10" s="87">
        <f t="shared" si="1"/>
        <v>19.551171956707233</v>
      </c>
      <c r="K10" s="87">
        <f t="shared" si="2"/>
        <v>91.089618270586797</v>
      </c>
      <c r="L10" s="87">
        <f t="shared" si="3"/>
        <v>18.794689168716246</v>
      </c>
      <c r="M10" s="88"/>
      <c r="N10" s="89"/>
      <c r="O10" s="80"/>
      <c r="P10" s="80"/>
      <c r="Q10" s="80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s="82" customFormat="1" ht="299.25" customHeight="1" x14ac:dyDescent="0.5">
      <c r="A11" s="74"/>
      <c r="B11" s="75"/>
      <c r="C11" s="83"/>
      <c r="D11" s="90" t="s">
        <v>22</v>
      </c>
      <c r="E11" s="85">
        <f t="shared" si="5"/>
        <v>0</v>
      </c>
      <c r="F11" s="85">
        <f t="shared" si="5"/>
        <v>0</v>
      </c>
      <c r="G11" s="85">
        <f t="shared" si="5"/>
        <v>0</v>
      </c>
      <c r="H11" s="85">
        <f t="shared" si="5"/>
        <v>0</v>
      </c>
      <c r="I11" s="86">
        <f t="shared" si="0"/>
        <v>0</v>
      </c>
      <c r="J11" s="87">
        <f t="shared" si="1"/>
        <v>0</v>
      </c>
      <c r="K11" s="87">
        <f t="shared" si="2"/>
        <v>0</v>
      </c>
      <c r="L11" s="87">
        <f t="shared" si="3"/>
        <v>0</v>
      </c>
      <c r="M11" s="88"/>
      <c r="N11" s="89"/>
      <c r="O11" s="80"/>
      <c r="P11" s="80"/>
      <c r="Q11" s="80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s="82" customFormat="1" ht="194.25" customHeight="1" x14ac:dyDescent="0.5">
      <c r="A12" s="74"/>
      <c r="B12" s="75"/>
      <c r="C12" s="83"/>
      <c r="D12" s="90" t="s">
        <v>23</v>
      </c>
      <c r="E12" s="85">
        <f t="shared" si="5"/>
        <v>26476.963729999999</v>
      </c>
      <c r="F12" s="85">
        <f t="shared" si="5"/>
        <v>0</v>
      </c>
      <c r="G12" s="85">
        <f t="shared" si="5"/>
        <v>1890.2337299999999</v>
      </c>
      <c r="H12" s="85">
        <f t="shared" si="5"/>
        <v>0</v>
      </c>
      <c r="I12" s="86">
        <f t="shared" si="0"/>
        <v>0</v>
      </c>
      <c r="J12" s="87">
        <f t="shared" si="1"/>
        <v>0</v>
      </c>
      <c r="K12" s="87">
        <f t="shared" si="2"/>
        <v>0</v>
      </c>
      <c r="L12" s="87">
        <f t="shared" si="3"/>
        <v>0</v>
      </c>
      <c r="M12" s="88"/>
      <c r="N12" s="89"/>
      <c r="O12" s="80"/>
      <c r="P12" s="80"/>
      <c r="Q12" s="80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s="82" customFormat="1" ht="159.75" customHeight="1" x14ac:dyDescent="0.5">
      <c r="A13" s="74"/>
      <c r="B13" s="75"/>
      <c r="C13" s="83"/>
      <c r="D13" s="91" t="s">
        <v>24</v>
      </c>
      <c r="E13" s="85">
        <f t="shared" si="5"/>
        <v>1862089.5132600002</v>
      </c>
      <c r="F13" s="85">
        <f t="shared" si="5"/>
        <v>1525.3</v>
      </c>
      <c r="G13" s="85">
        <f t="shared" si="5"/>
        <v>0</v>
      </c>
      <c r="H13" s="85">
        <f t="shared" si="5"/>
        <v>0</v>
      </c>
      <c r="I13" s="86">
        <f t="shared" si="0"/>
        <v>-1525.3</v>
      </c>
      <c r="J13" s="87">
        <f>IF(H13=0, ,H13/G13*100)</f>
        <v>0</v>
      </c>
      <c r="K13" s="87">
        <f t="shared" si="2"/>
        <v>0</v>
      </c>
      <c r="L13" s="87">
        <f t="shared" si="3"/>
        <v>0</v>
      </c>
      <c r="M13" s="88"/>
      <c r="N13" s="89"/>
      <c r="O13" s="80"/>
      <c r="P13" s="80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s="82" customFormat="1" ht="124.5" customHeight="1" x14ac:dyDescent="0.5">
      <c r="A14" s="74"/>
      <c r="B14" s="75"/>
      <c r="C14" s="83"/>
      <c r="D14" s="92" t="s">
        <v>25</v>
      </c>
      <c r="E14" s="85">
        <f t="shared" si="5"/>
        <v>29665.195339999998</v>
      </c>
      <c r="F14" s="85">
        <f t="shared" si="5"/>
        <v>0</v>
      </c>
      <c r="G14" s="85">
        <f t="shared" si="5"/>
        <v>0</v>
      </c>
      <c r="H14" s="85">
        <f t="shared" si="5"/>
        <v>0</v>
      </c>
      <c r="I14" s="86">
        <f t="shared" si="0"/>
        <v>0</v>
      </c>
      <c r="J14" s="87">
        <f t="shared" ref="J14" si="6">IF(H14=0, ,H14/G14*100)</f>
        <v>0</v>
      </c>
      <c r="K14" s="87">
        <f t="shared" si="2"/>
        <v>0</v>
      </c>
      <c r="L14" s="87">
        <f t="shared" si="3"/>
        <v>0</v>
      </c>
      <c r="M14" s="88"/>
      <c r="N14" s="93"/>
      <c r="O14" s="80"/>
      <c r="P14" s="80"/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s="8" customFormat="1" ht="180.75" customHeight="1" x14ac:dyDescent="0.5">
      <c r="A15" s="94">
        <v>1</v>
      </c>
      <c r="B15" s="95" t="s">
        <v>26</v>
      </c>
      <c r="C15" s="96">
        <v>11</v>
      </c>
      <c r="D15" s="77" t="s">
        <v>18</v>
      </c>
      <c r="E15" s="17">
        <f>E16+E17+E18+E21</f>
        <v>2733832.82278</v>
      </c>
      <c r="F15" s="17">
        <f>F16+F17+F18+F21</f>
        <v>670653.03344000003</v>
      </c>
      <c r="G15" s="17">
        <f>G16+G17+G18+G21</f>
        <v>1062443.22364</v>
      </c>
      <c r="H15" s="17">
        <f>H16+H17+H18+H21</f>
        <v>600354.33835000009</v>
      </c>
      <c r="I15" s="23">
        <f t="shared" si="0"/>
        <v>-70298.695089999936</v>
      </c>
      <c r="J15" s="16">
        <f t="shared" si="1"/>
        <v>56.506957265268895</v>
      </c>
      <c r="K15" s="16">
        <f t="shared" si="2"/>
        <v>89.517874133899795</v>
      </c>
      <c r="L15" s="16">
        <f t="shared" si="3"/>
        <v>21.96017010796978</v>
      </c>
      <c r="M15" s="97">
        <v>17</v>
      </c>
      <c r="N15" s="56" t="s">
        <v>27</v>
      </c>
      <c r="O15" s="12"/>
      <c r="P15" s="12"/>
      <c r="Q15" s="12"/>
    </row>
    <row r="16" spans="1:29" s="8" customFormat="1" ht="164.25" customHeight="1" x14ac:dyDescent="0.5">
      <c r="A16" s="94"/>
      <c r="B16" s="95"/>
      <c r="C16" s="96"/>
      <c r="D16" s="84" t="s">
        <v>19</v>
      </c>
      <c r="E16" s="24">
        <v>0</v>
      </c>
      <c r="F16" s="24">
        <v>0</v>
      </c>
      <c r="G16" s="24">
        <v>0</v>
      </c>
      <c r="H16" s="24">
        <v>0</v>
      </c>
      <c r="I16" s="31">
        <f t="shared" si="0"/>
        <v>0</v>
      </c>
      <c r="J16" s="29">
        <f t="shared" ref="J16:J30" si="7">IF(G16=0,0,H16/G16)*100</f>
        <v>0</v>
      </c>
      <c r="K16" s="29">
        <f t="shared" ref="K16:K30" si="8">IF(F16=0,0,H16/F16*100)</f>
        <v>0</v>
      </c>
      <c r="L16" s="29">
        <f t="shared" si="3"/>
        <v>0</v>
      </c>
      <c r="M16" s="97"/>
      <c r="N16" s="57"/>
      <c r="O16" s="12"/>
      <c r="P16" s="12"/>
      <c r="Q16" s="12"/>
    </row>
    <row r="17" spans="1:17" s="8" customFormat="1" ht="164.25" customHeight="1" x14ac:dyDescent="0.5">
      <c r="A17" s="94"/>
      <c r="B17" s="95"/>
      <c r="C17" s="96"/>
      <c r="D17" s="84" t="s">
        <v>20</v>
      </c>
      <c r="E17" s="24">
        <v>1975573.3000000003</v>
      </c>
      <c r="F17" s="24">
        <v>504183.34940000001</v>
      </c>
      <c r="G17" s="24">
        <v>436439.12676000001</v>
      </c>
      <c r="H17" s="24">
        <v>435974.98081000004</v>
      </c>
      <c r="I17" s="33">
        <f t="shared" si="0"/>
        <v>-68208.368589999969</v>
      </c>
      <c r="J17" s="29">
        <f t="shared" si="7"/>
        <v>99.893651617936811</v>
      </c>
      <c r="K17" s="29">
        <f t="shared" si="8"/>
        <v>86.471515040873342</v>
      </c>
      <c r="L17" s="29">
        <f t="shared" si="3"/>
        <v>22.068276626840419</v>
      </c>
      <c r="M17" s="97"/>
      <c r="N17" s="57"/>
      <c r="O17" s="12"/>
      <c r="P17" s="12"/>
      <c r="Q17" s="12"/>
    </row>
    <row r="18" spans="1:17" s="8" customFormat="1" ht="168.75" customHeight="1" x14ac:dyDescent="0.5">
      <c r="A18" s="94"/>
      <c r="B18" s="95"/>
      <c r="C18" s="96"/>
      <c r="D18" s="84" t="s">
        <v>21</v>
      </c>
      <c r="E18" s="24">
        <v>626937.60487999988</v>
      </c>
      <c r="F18" s="24">
        <v>166469.68403999999</v>
      </c>
      <c r="G18" s="24">
        <v>626004.09687999997</v>
      </c>
      <c r="H18" s="24">
        <v>164379.35754</v>
      </c>
      <c r="I18" s="32">
        <f t="shared" si="0"/>
        <v>-2090.3264999999956</v>
      </c>
      <c r="J18" s="29">
        <f t="shared" si="7"/>
        <v>26.258511463306</v>
      </c>
      <c r="K18" s="29">
        <f t="shared" si="8"/>
        <v>98.744320017152347</v>
      </c>
      <c r="L18" s="29">
        <f t="shared" si="3"/>
        <v>26.219412627427786</v>
      </c>
      <c r="M18" s="97"/>
      <c r="N18" s="57"/>
      <c r="O18" s="12"/>
      <c r="P18" s="12"/>
      <c r="Q18" s="12"/>
    </row>
    <row r="19" spans="1:17" s="8" customFormat="1" ht="242.25" customHeight="1" x14ac:dyDescent="0.5">
      <c r="A19" s="94"/>
      <c r="B19" s="95"/>
      <c r="C19" s="96"/>
      <c r="D19" s="90" t="s">
        <v>22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3"/>
        <v>0</v>
      </c>
      <c r="M19" s="97"/>
      <c r="N19" s="57"/>
      <c r="O19" s="12"/>
      <c r="P19" s="12"/>
      <c r="Q19" s="12"/>
    </row>
    <row r="20" spans="1:17" s="8" customFormat="1" ht="205.5" customHeight="1" x14ac:dyDescent="0.5">
      <c r="A20" s="94"/>
      <c r="B20" s="95"/>
      <c r="C20" s="96"/>
      <c r="D20" s="90" t="s">
        <v>23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3"/>
        <v>0</v>
      </c>
      <c r="M20" s="97"/>
      <c r="N20" s="57"/>
      <c r="O20" s="12"/>
      <c r="P20" s="12"/>
      <c r="Q20" s="12"/>
    </row>
    <row r="21" spans="1:17" s="8" customFormat="1" ht="173.25" customHeight="1" x14ac:dyDescent="0.5">
      <c r="A21" s="94"/>
      <c r="B21" s="95"/>
      <c r="C21" s="96"/>
      <c r="D21" s="91" t="s">
        <v>24</v>
      </c>
      <c r="E21" s="24">
        <v>131321.9179</v>
      </c>
      <c r="F21" s="24">
        <v>0</v>
      </c>
      <c r="G21" s="24">
        <v>0</v>
      </c>
      <c r="H21" s="24">
        <v>0</v>
      </c>
      <c r="I21" s="31">
        <f t="shared" si="0"/>
        <v>0</v>
      </c>
      <c r="J21" s="29">
        <f t="shared" si="7"/>
        <v>0</v>
      </c>
      <c r="K21" s="29">
        <f t="shared" si="8"/>
        <v>0</v>
      </c>
      <c r="L21" s="29">
        <f t="shared" si="3"/>
        <v>0</v>
      </c>
      <c r="M21" s="97"/>
      <c r="N21" s="57"/>
      <c r="O21" s="12"/>
      <c r="P21" s="12"/>
      <c r="Q21" s="12"/>
    </row>
    <row r="22" spans="1:17" s="8" customFormat="1" ht="124.5" customHeight="1" x14ac:dyDescent="0.5">
      <c r="A22" s="94"/>
      <c r="B22" s="95"/>
      <c r="C22" s="96"/>
      <c r="D22" s="92" t="s">
        <v>25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3"/>
        <v>0</v>
      </c>
      <c r="M22" s="97"/>
      <c r="N22" s="57"/>
      <c r="O22" s="12"/>
      <c r="P22" s="12"/>
      <c r="Q22" s="12"/>
    </row>
    <row r="23" spans="1:17" s="8" customFormat="1" ht="203.25" customHeight="1" x14ac:dyDescent="0.5">
      <c r="A23" s="94">
        <v>2</v>
      </c>
      <c r="B23" s="95" t="s">
        <v>28</v>
      </c>
      <c r="C23" s="96">
        <v>2</v>
      </c>
      <c r="D23" s="77" t="s">
        <v>18</v>
      </c>
      <c r="E23" s="17">
        <f>E24+E25+E26+E29</f>
        <v>4897.3320000000003</v>
      </c>
      <c r="F23" s="17">
        <f>F24+F25+F26+F29</f>
        <v>257.04700000000003</v>
      </c>
      <c r="G23" s="17">
        <f>G24+G25+G26+G29</f>
        <v>2005.6399999999999</v>
      </c>
      <c r="H23" s="17">
        <f>H24+H25+H26+H29</f>
        <v>257.04700000000003</v>
      </c>
      <c r="I23" s="23">
        <f t="shared" si="0"/>
        <v>0</v>
      </c>
      <c r="J23" s="17">
        <f t="shared" si="7"/>
        <v>12.816208292614828</v>
      </c>
      <c r="K23" s="17">
        <f t="shared" si="8"/>
        <v>100</v>
      </c>
      <c r="L23" s="17">
        <f t="shared" si="3"/>
        <v>5.24871501462429</v>
      </c>
      <c r="M23" s="97">
        <v>4</v>
      </c>
      <c r="N23" s="98" t="s">
        <v>72</v>
      </c>
      <c r="O23" s="12"/>
      <c r="P23" s="12"/>
      <c r="Q23" s="12"/>
    </row>
    <row r="24" spans="1:17" s="8" customFormat="1" ht="132" customHeight="1" x14ac:dyDescent="0.5">
      <c r="A24" s="94"/>
      <c r="B24" s="95"/>
      <c r="C24" s="96"/>
      <c r="D24" s="84" t="s">
        <v>19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3"/>
        <v>0</v>
      </c>
      <c r="M24" s="97"/>
      <c r="N24" s="99"/>
      <c r="O24" s="12"/>
      <c r="P24" s="12"/>
      <c r="Q24" s="12"/>
    </row>
    <row r="25" spans="1:17" s="8" customFormat="1" ht="132" customHeight="1" x14ac:dyDescent="0.5">
      <c r="A25" s="94"/>
      <c r="B25" s="95"/>
      <c r="C25" s="96"/>
      <c r="D25" s="84" t="s">
        <v>20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3"/>
        <v>0</v>
      </c>
      <c r="M25" s="97"/>
      <c r="N25" s="99"/>
      <c r="O25" s="12"/>
      <c r="P25" s="12"/>
      <c r="Q25" s="12"/>
    </row>
    <row r="26" spans="1:17" s="8" customFormat="1" ht="185.25" customHeight="1" x14ac:dyDescent="0.5">
      <c r="A26" s="94"/>
      <c r="B26" s="95"/>
      <c r="C26" s="96"/>
      <c r="D26" s="84" t="s">
        <v>21</v>
      </c>
      <c r="E26" s="24">
        <v>2005.6320000000001</v>
      </c>
      <c r="F26" s="19">
        <v>257.04700000000003</v>
      </c>
      <c r="G26" s="19">
        <v>2005.6399999999999</v>
      </c>
      <c r="H26" s="19">
        <v>257.04700000000003</v>
      </c>
      <c r="I26" s="31">
        <f t="shared" si="0"/>
        <v>0</v>
      </c>
      <c r="J26" s="28">
        <f t="shared" si="7"/>
        <v>12.816208292614828</v>
      </c>
      <c r="K26" s="28">
        <f t="shared" si="8"/>
        <v>100</v>
      </c>
      <c r="L26" s="28">
        <f t="shared" si="3"/>
        <v>12.816259413491609</v>
      </c>
      <c r="M26" s="97"/>
      <c r="N26" s="99"/>
      <c r="O26" s="12"/>
      <c r="P26" s="12"/>
      <c r="Q26" s="12"/>
    </row>
    <row r="27" spans="1:17" s="8" customFormat="1" ht="248.25" customHeight="1" x14ac:dyDescent="0.5">
      <c r="A27" s="94"/>
      <c r="B27" s="95"/>
      <c r="C27" s="96"/>
      <c r="D27" s="90" t="s">
        <v>22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3"/>
        <v>0</v>
      </c>
      <c r="M27" s="97"/>
      <c r="N27" s="99"/>
      <c r="O27" s="12"/>
      <c r="P27" s="12"/>
      <c r="Q27" s="12"/>
    </row>
    <row r="28" spans="1:17" s="8" customFormat="1" ht="177" customHeight="1" x14ac:dyDescent="0.5">
      <c r="A28" s="94"/>
      <c r="B28" s="95"/>
      <c r="C28" s="96"/>
      <c r="D28" s="90" t="s">
        <v>23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3"/>
        <v>0</v>
      </c>
      <c r="M28" s="97"/>
      <c r="N28" s="99"/>
      <c r="O28" s="12"/>
      <c r="P28" s="12"/>
      <c r="Q28" s="12"/>
    </row>
    <row r="29" spans="1:17" s="8" customFormat="1" ht="132" customHeight="1" x14ac:dyDescent="0.5">
      <c r="A29" s="94"/>
      <c r="B29" s="95"/>
      <c r="C29" s="96"/>
      <c r="D29" s="91" t="s">
        <v>24</v>
      </c>
      <c r="E29" s="24">
        <v>2891.7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3"/>
        <v>0</v>
      </c>
      <c r="M29" s="97"/>
      <c r="N29" s="99"/>
      <c r="O29" s="12"/>
      <c r="P29" s="12"/>
      <c r="Q29" s="12"/>
    </row>
    <row r="30" spans="1:17" s="8" customFormat="1" ht="132" customHeight="1" x14ac:dyDescent="0.5">
      <c r="A30" s="94"/>
      <c r="B30" s="95"/>
      <c r="C30" s="96"/>
      <c r="D30" s="92" t="s">
        <v>25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3"/>
        <v>0</v>
      </c>
      <c r="M30" s="97"/>
      <c r="N30" s="99"/>
      <c r="O30" s="12"/>
      <c r="P30" s="12"/>
      <c r="Q30" s="12"/>
    </row>
    <row r="31" spans="1:17" s="8" customFormat="1" ht="188.25" customHeight="1" x14ac:dyDescent="0.5">
      <c r="A31" s="94">
        <v>3</v>
      </c>
      <c r="B31" s="95" t="s">
        <v>29</v>
      </c>
      <c r="C31" s="96">
        <v>9</v>
      </c>
      <c r="D31" s="77" t="s">
        <v>18</v>
      </c>
      <c r="E31" s="17">
        <f>E32+E33+E34+E35+E37</f>
        <v>812370.00904000015</v>
      </c>
      <c r="F31" s="17">
        <f>F32+F33+F34+F35+F37</f>
        <v>113460.00556000001</v>
      </c>
      <c r="G31" s="17">
        <f>G32+G33+G34+G35+G37</f>
        <v>618602.93176000006</v>
      </c>
      <c r="H31" s="17">
        <f>H32+H33+H34+H35+H37</f>
        <v>74495.584870000006</v>
      </c>
      <c r="I31" s="23">
        <f t="shared" si="9"/>
        <v>-38964.420689999999</v>
      </c>
      <c r="J31" s="17">
        <f t="shared" ref="J31:J76" si="10">IF(H31=0, ,H31/G31*100)</f>
        <v>12.042552830787766</v>
      </c>
      <c r="K31" s="17">
        <f t="shared" ref="K31:K40" si="11">IF(H31=0,0,H31/F31*100)</f>
        <v>65.658012708808826</v>
      </c>
      <c r="L31" s="17">
        <f t="shared" si="3"/>
        <v>9.1701544913054427</v>
      </c>
      <c r="M31" s="97">
        <v>6</v>
      </c>
      <c r="N31" s="100" t="s">
        <v>30</v>
      </c>
      <c r="O31" s="12"/>
      <c r="P31" s="12"/>
      <c r="Q31" s="12"/>
    </row>
    <row r="32" spans="1:17" s="8" customFormat="1" ht="171.75" customHeight="1" x14ac:dyDescent="0.5">
      <c r="A32" s="94"/>
      <c r="B32" s="95"/>
      <c r="C32" s="96"/>
      <c r="D32" s="84" t="s">
        <v>19</v>
      </c>
      <c r="E32" s="46">
        <v>0</v>
      </c>
      <c r="F32" s="46">
        <v>0</v>
      </c>
      <c r="G32" s="46">
        <v>0</v>
      </c>
      <c r="H32" s="46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3"/>
        <v>0</v>
      </c>
      <c r="M32" s="97"/>
      <c r="N32" s="101"/>
      <c r="O32" s="12"/>
      <c r="P32" s="12"/>
      <c r="Q32" s="12"/>
    </row>
    <row r="33" spans="1:17" s="8" customFormat="1" ht="186.75" customHeight="1" x14ac:dyDescent="0.5">
      <c r="A33" s="94"/>
      <c r="B33" s="95"/>
      <c r="C33" s="96"/>
      <c r="D33" s="84" t="s">
        <v>20</v>
      </c>
      <c r="E33" s="46">
        <v>4648.5</v>
      </c>
      <c r="F33" s="46">
        <v>119.8</v>
      </c>
      <c r="G33" s="46">
        <v>4100</v>
      </c>
      <c r="H33" s="46">
        <v>0</v>
      </c>
      <c r="I33" s="25">
        <f t="shared" si="9"/>
        <v>-119.8</v>
      </c>
      <c r="J33" s="22">
        <f t="shared" si="10"/>
        <v>0</v>
      </c>
      <c r="K33" s="22">
        <f t="shared" si="11"/>
        <v>0</v>
      </c>
      <c r="L33" s="22">
        <f t="shared" si="3"/>
        <v>0</v>
      </c>
      <c r="M33" s="97"/>
      <c r="N33" s="101"/>
      <c r="O33" s="12"/>
      <c r="P33" s="12"/>
      <c r="Q33" s="12"/>
    </row>
    <row r="34" spans="1:17" s="8" customFormat="1" ht="174" customHeight="1" x14ac:dyDescent="0.5">
      <c r="A34" s="94"/>
      <c r="B34" s="95"/>
      <c r="C34" s="96"/>
      <c r="D34" s="84" t="s">
        <v>21</v>
      </c>
      <c r="E34" s="46">
        <v>686148.71904000011</v>
      </c>
      <c r="F34" s="46">
        <v>113340.20556</v>
      </c>
      <c r="G34" s="46">
        <v>614502.93176000006</v>
      </c>
      <c r="H34" s="46">
        <v>74495.584870000006</v>
      </c>
      <c r="I34" s="25">
        <f t="shared" si="9"/>
        <v>-38844.620689999996</v>
      </c>
      <c r="J34" s="22">
        <f t="shared" si="10"/>
        <v>12.122901457383927</v>
      </c>
      <c r="K34" s="22">
        <f t="shared" si="11"/>
        <v>65.727412882239349</v>
      </c>
      <c r="L34" s="22">
        <f t="shared" si="3"/>
        <v>10.857060984421537</v>
      </c>
      <c r="M34" s="97"/>
      <c r="N34" s="101"/>
      <c r="O34" s="12"/>
      <c r="P34" s="12"/>
      <c r="Q34" s="12"/>
    </row>
    <row r="35" spans="1:17" s="8" customFormat="1" ht="246" customHeight="1" x14ac:dyDescent="0.5">
      <c r="A35" s="94"/>
      <c r="B35" s="95"/>
      <c r="C35" s="96"/>
      <c r="D35" s="90" t="s">
        <v>22</v>
      </c>
      <c r="E35" s="46">
        <v>0</v>
      </c>
      <c r="F35" s="46">
        <v>0</v>
      </c>
      <c r="G35" s="46">
        <v>0</v>
      </c>
      <c r="H35" s="46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3"/>
        <v>0</v>
      </c>
      <c r="M35" s="97"/>
      <c r="N35" s="101"/>
      <c r="O35" s="12"/>
      <c r="P35" s="12"/>
      <c r="Q35" s="12"/>
    </row>
    <row r="36" spans="1:17" s="8" customFormat="1" ht="171.75" customHeight="1" x14ac:dyDescent="0.5">
      <c r="A36" s="94"/>
      <c r="B36" s="95"/>
      <c r="C36" s="96"/>
      <c r="D36" s="90" t="s">
        <v>23</v>
      </c>
      <c r="E36" s="46">
        <v>0</v>
      </c>
      <c r="F36" s="46">
        <v>0</v>
      </c>
      <c r="G36" s="46">
        <v>0</v>
      </c>
      <c r="H36" s="46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3"/>
        <v>0</v>
      </c>
      <c r="M36" s="97"/>
      <c r="N36" s="101"/>
      <c r="O36" s="12"/>
      <c r="P36" s="12"/>
      <c r="Q36" s="12"/>
    </row>
    <row r="37" spans="1:17" s="8" customFormat="1" ht="132" customHeight="1" x14ac:dyDescent="0.5">
      <c r="A37" s="94"/>
      <c r="B37" s="95"/>
      <c r="C37" s="96"/>
      <c r="D37" s="91" t="s">
        <v>24</v>
      </c>
      <c r="E37" s="46">
        <v>121572.79000000001</v>
      </c>
      <c r="F37" s="46">
        <v>0</v>
      </c>
      <c r="G37" s="46">
        <v>0</v>
      </c>
      <c r="H37" s="46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3"/>
        <v>0</v>
      </c>
      <c r="M37" s="97"/>
      <c r="N37" s="101"/>
      <c r="O37" s="12"/>
      <c r="P37" s="12"/>
      <c r="Q37" s="12"/>
    </row>
    <row r="38" spans="1:17" s="8" customFormat="1" ht="132" customHeight="1" x14ac:dyDescent="0.5">
      <c r="A38" s="94"/>
      <c r="B38" s="95"/>
      <c r="C38" s="96"/>
      <c r="D38" s="92" t="s">
        <v>25</v>
      </c>
      <c r="E38" s="46">
        <v>0</v>
      </c>
      <c r="F38" s="46">
        <v>0</v>
      </c>
      <c r="G38" s="46">
        <v>0</v>
      </c>
      <c r="H38" s="46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3"/>
        <v>0</v>
      </c>
      <c r="M38" s="97"/>
      <c r="N38" s="101"/>
      <c r="O38" s="12"/>
      <c r="P38" s="12"/>
      <c r="Q38" s="12"/>
    </row>
    <row r="39" spans="1:17" s="8" customFormat="1" ht="188.25" customHeight="1" x14ac:dyDescent="0.5">
      <c r="A39" s="52">
        <v>4</v>
      </c>
      <c r="B39" s="95" t="s">
        <v>31</v>
      </c>
      <c r="C39" s="96">
        <v>5</v>
      </c>
      <c r="D39" s="77" t="s">
        <v>18</v>
      </c>
      <c r="E39" s="17">
        <f>E40+E41+E42+E43+E45</f>
        <v>12243.7628</v>
      </c>
      <c r="F39" s="17">
        <f>F40+F41+F42+F43+F45</f>
        <v>3277.44</v>
      </c>
      <c r="G39" s="17">
        <f>G40+G41+G42+G43+G45</f>
        <v>12243.7628</v>
      </c>
      <c r="H39" s="17">
        <f>H40+H41+H42+H43+H45</f>
        <v>955.98</v>
      </c>
      <c r="I39" s="23">
        <f t="shared" si="9"/>
        <v>-2321.46</v>
      </c>
      <c r="J39" s="17">
        <f t="shared" si="10"/>
        <v>7.8078938281947119</v>
      </c>
      <c r="K39" s="17">
        <f t="shared" si="11"/>
        <v>29.168497363796131</v>
      </c>
      <c r="L39" s="17">
        <f t="shared" si="3"/>
        <v>7.8078938281947119</v>
      </c>
      <c r="M39" s="97">
        <v>4</v>
      </c>
      <c r="N39" s="100" t="s">
        <v>32</v>
      </c>
      <c r="O39" s="12"/>
      <c r="P39" s="12"/>
      <c r="Q39" s="12"/>
    </row>
    <row r="40" spans="1:17" s="8" customFormat="1" ht="162.75" customHeight="1" x14ac:dyDescent="0.5">
      <c r="A40" s="52"/>
      <c r="B40" s="95"/>
      <c r="C40" s="96"/>
      <c r="D40" s="84" t="s">
        <v>19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3"/>
        <v>0</v>
      </c>
      <c r="M40" s="97"/>
      <c r="N40" s="101"/>
      <c r="O40" s="12"/>
      <c r="P40" s="12"/>
      <c r="Q40" s="12"/>
    </row>
    <row r="41" spans="1:17" s="8" customFormat="1" ht="167.25" customHeight="1" x14ac:dyDescent="0.5">
      <c r="A41" s="52"/>
      <c r="B41" s="95"/>
      <c r="C41" s="96"/>
      <c r="D41" s="84" t="s">
        <v>20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3"/>
        <v>0</v>
      </c>
      <c r="M41" s="97"/>
      <c r="N41" s="101"/>
      <c r="O41" s="12"/>
      <c r="P41" s="12"/>
      <c r="Q41" s="12"/>
    </row>
    <row r="42" spans="1:17" s="8" customFormat="1" ht="185.25" customHeight="1" x14ac:dyDescent="0.5">
      <c r="A42" s="52"/>
      <c r="B42" s="95"/>
      <c r="C42" s="96"/>
      <c r="D42" s="84" t="s">
        <v>21</v>
      </c>
      <c r="E42" s="24">
        <v>12243.7628</v>
      </c>
      <c r="F42" s="24">
        <v>3277.44</v>
      </c>
      <c r="G42" s="24">
        <v>12243.7628</v>
      </c>
      <c r="H42" s="19">
        <v>955.98</v>
      </c>
      <c r="I42" s="30">
        <f>H42-F42</f>
        <v>-2321.46</v>
      </c>
      <c r="J42" s="22">
        <f t="shared" si="10"/>
        <v>7.8078938281947119</v>
      </c>
      <c r="K42" s="22">
        <f>IF(H42=0,0,H42/F42*100)</f>
        <v>29.168497363796131</v>
      </c>
      <c r="L42" s="22">
        <f t="shared" si="3"/>
        <v>7.8078938281947119</v>
      </c>
      <c r="M42" s="97"/>
      <c r="N42" s="101"/>
      <c r="O42" s="12"/>
      <c r="P42" s="12"/>
      <c r="Q42" s="12"/>
    </row>
    <row r="43" spans="1:17" s="8" customFormat="1" ht="232.5" customHeight="1" x14ac:dyDescent="0.5">
      <c r="A43" s="52"/>
      <c r="B43" s="95"/>
      <c r="C43" s="96"/>
      <c r="D43" s="90" t="s">
        <v>22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3"/>
        <v>0</v>
      </c>
      <c r="M43" s="97"/>
      <c r="N43" s="101"/>
      <c r="O43" s="12"/>
      <c r="P43" s="12"/>
      <c r="Q43" s="12"/>
    </row>
    <row r="44" spans="1:17" s="8" customFormat="1" ht="169.5" customHeight="1" x14ac:dyDescent="0.5">
      <c r="A44" s="52"/>
      <c r="B44" s="95"/>
      <c r="C44" s="96"/>
      <c r="D44" s="90" t="s">
        <v>23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3"/>
        <v>0</v>
      </c>
      <c r="M44" s="97"/>
      <c r="N44" s="101"/>
      <c r="O44" s="12"/>
      <c r="P44" s="12"/>
      <c r="Q44" s="12"/>
    </row>
    <row r="45" spans="1:17" s="8" customFormat="1" ht="132" customHeight="1" x14ac:dyDescent="0.5">
      <c r="A45" s="52"/>
      <c r="B45" s="95"/>
      <c r="C45" s="96"/>
      <c r="D45" s="91" t="s">
        <v>24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3"/>
        <v>0</v>
      </c>
      <c r="M45" s="97"/>
      <c r="N45" s="101"/>
      <c r="O45" s="12"/>
      <c r="P45" s="12"/>
      <c r="Q45" s="12"/>
    </row>
    <row r="46" spans="1:17" s="8" customFormat="1" ht="132" customHeight="1" x14ac:dyDescent="0.5">
      <c r="A46" s="52"/>
      <c r="B46" s="95"/>
      <c r="C46" s="96"/>
      <c r="D46" s="92" t="s">
        <v>25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3"/>
        <v>0</v>
      </c>
      <c r="M46" s="97"/>
      <c r="N46" s="101"/>
      <c r="O46" s="12"/>
      <c r="P46" s="12"/>
      <c r="Q46" s="12"/>
    </row>
    <row r="47" spans="1:17" s="8" customFormat="1" ht="188.25" customHeight="1" x14ac:dyDescent="0.5">
      <c r="A47" s="52">
        <v>5</v>
      </c>
      <c r="B47" s="95" t="s">
        <v>33</v>
      </c>
      <c r="C47" s="96">
        <v>12</v>
      </c>
      <c r="D47" s="77" t="s">
        <v>18</v>
      </c>
      <c r="E47" s="17">
        <f>E48+E49+E50+E53</f>
        <v>374892.7697699999</v>
      </c>
      <c r="F47" s="17">
        <f>F48+F49+F50+F53</f>
        <v>53473.65582</v>
      </c>
      <c r="G47" s="17">
        <f>G48+G49+G50+G53</f>
        <v>211839.97232000003</v>
      </c>
      <c r="H47" s="17">
        <f>H48+H49+H50+H53</f>
        <v>27923.63824</v>
      </c>
      <c r="I47" s="23">
        <f t="shared" si="9"/>
        <v>-25550.01758</v>
      </c>
      <c r="J47" s="17">
        <f t="shared" si="10"/>
        <v>13.181477477640183</v>
      </c>
      <c r="K47" s="17">
        <f t="shared" si="12"/>
        <v>52.219429945083562</v>
      </c>
      <c r="L47" s="17">
        <f t="shared" si="3"/>
        <v>7.4484333899347819</v>
      </c>
      <c r="M47" s="97">
        <v>9</v>
      </c>
      <c r="N47" s="56" t="s">
        <v>34</v>
      </c>
      <c r="O47" s="12"/>
      <c r="P47" s="12"/>
      <c r="Q47" s="12"/>
    </row>
    <row r="48" spans="1:17" s="8" customFormat="1" ht="132" customHeight="1" x14ac:dyDescent="0.5">
      <c r="A48" s="52"/>
      <c r="B48" s="95"/>
      <c r="C48" s="96"/>
      <c r="D48" s="84" t="s">
        <v>19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3"/>
        <v>0</v>
      </c>
      <c r="M48" s="97"/>
      <c r="N48" s="57"/>
      <c r="O48" s="12"/>
      <c r="P48" s="12"/>
      <c r="Q48" s="12"/>
    </row>
    <row r="49" spans="1:17" s="8" customFormat="1" ht="193.5" customHeight="1" x14ac:dyDescent="0.5">
      <c r="A49" s="52"/>
      <c r="B49" s="95"/>
      <c r="C49" s="96"/>
      <c r="D49" s="84" t="s">
        <v>20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3"/>
        <v>0</v>
      </c>
      <c r="M49" s="97"/>
      <c r="N49" s="57"/>
      <c r="O49" s="12"/>
      <c r="P49" s="12"/>
      <c r="Q49" s="12"/>
    </row>
    <row r="50" spans="1:17" s="8" customFormat="1" ht="193.5" customHeight="1" x14ac:dyDescent="0.5">
      <c r="A50" s="52"/>
      <c r="B50" s="95"/>
      <c r="C50" s="96"/>
      <c r="D50" s="84" t="s">
        <v>21</v>
      </c>
      <c r="E50" s="24">
        <v>269773.45944999991</v>
      </c>
      <c r="F50" s="20">
        <v>53473.65582</v>
      </c>
      <c r="G50" s="20">
        <v>211839.97232000003</v>
      </c>
      <c r="H50" s="20">
        <v>27923.63824</v>
      </c>
      <c r="I50" s="30">
        <f t="shared" si="9"/>
        <v>-25550.01758</v>
      </c>
      <c r="J50" s="22">
        <f t="shared" si="10"/>
        <v>13.181477477640183</v>
      </c>
      <c r="K50" s="22">
        <f t="shared" si="12"/>
        <v>52.219429945083562</v>
      </c>
      <c r="L50" s="22">
        <f t="shared" si="3"/>
        <v>10.350772939980553</v>
      </c>
      <c r="M50" s="97"/>
      <c r="N50" s="57"/>
      <c r="O50" s="12"/>
      <c r="P50" s="12"/>
      <c r="Q50" s="12"/>
    </row>
    <row r="51" spans="1:17" s="8" customFormat="1" ht="261.75" customHeight="1" x14ac:dyDescent="0.5">
      <c r="A51" s="52"/>
      <c r="B51" s="95"/>
      <c r="C51" s="96"/>
      <c r="D51" s="90" t="s">
        <v>22</v>
      </c>
      <c r="E51" s="102">
        <v>0</v>
      </c>
      <c r="F51" s="20">
        <v>0</v>
      </c>
      <c r="G51" s="20">
        <v>0</v>
      </c>
      <c r="H51" s="20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3"/>
        <v>0</v>
      </c>
      <c r="M51" s="97"/>
      <c r="N51" s="57"/>
      <c r="O51" s="12"/>
      <c r="P51" s="12"/>
      <c r="Q51" s="12"/>
    </row>
    <row r="52" spans="1:17" s="8" customFormat="1" ht="162.75" customHeight="1" x14ac:dyDescent="0.5">
      <c r="A52" s="52"/>
      <c r="B52" s="95"/>
      <c r="C52" s="96"/>
      <c r="D52" s="90" t="s">
        <v>23</v>
      </c>
      <c r="E52" s="102">
        <v>0</v>
      </c>
      <c r="F52" s="20">
        <v>0</v>
      </c>
      <c r="G52" s="20">
        <v>0</v>
      </c>
      <c r="H52" s="20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3"/>
        <v>0</v>
      </c>
      <c r="M52" s="97"/>
      <c r="N52" s="57"/>
      <c r="O52" s="12"/>
      <c r="P52" s="12"/>
      <c r="Q52" s="12"/>
    </row>
    <row r="53" spans="1:17" s="8" customFormat="1" ht="132" customHeight="1" x14ac:dyDescent="0.5">
      <c r="A53" s="52"/>
      <c r="B53" s="95"/>
      <c r="C53" s="96"/>
      <c r="D53" s="91" t="s">
        <v>24</v>
      </c>
      <c r="E53" s="20">
        <v>105119.31032</v>
      </c>
      <c r="F53" s="20">
        <v>0</v>
      </c>
      <c r="G53" s="20">
        <v>0</v>
      </c>
      <c r="H53" s="20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3"/>
        <v>0</v>
      </c>
      <c r="M53" s="97"/>
      <c r="N53" s="57"/>
      <c r="O53" s="12"/>
      <c r="P53" s="12"/>
      <c r="Q53" s="12"/>
    </row>
    <row r="54" spans="1:17" s="8" customFormat="1" ht="132" customHeight="1" x14ac:dyDescent="0.5">
      <c r="A54" s="52"/>
      <c r="B54" s="95"/>
      <c r="C54" s="96"/>
      <c r="D54" s="92" t="s">
        <v>25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3"/>
        <v>0</v>
      </c>
      <c r="M54" s="97"/>
      <c r="N54" s="57"/>
      <c r="O54" s="12"/>
      <c r="P54" s="12"/>
      <c r="Q54" s="12"/>
    </row>
    <row r="55" spans="1:17" s="8" customFormat="1" ht="161.25" customHeight="1" x14ac:dyDescent="0.5">
      <c r="A55" s="52">
        <v>6</v>
      </c>
      <c r="B55" s="95" t="s">
        <v>35</v>
      </c>
      <c r="C55" s="96">
        <v>9</v>
      </c>
      <c r="D55" s="77" t="s">
        <v>18</v>
      </c>
      <c r="E55" s="17">
        <f>E56+E57+E58+E59+E61</f>
        <v>192917.65953</v>
      </c>
      <c r="F55" s="17">
        <f>F56+F57+F58+F59+F61</f>
        <v>52240.23083</v>
      </c>
      <c r="G55" s="17">
        <f>G56+G57+G58+G59+G61</f>
        <v>65574.919529999999</v>
      </c>
      <c r="H55" s="17">
        <f>H56+H57+H58+H59+H61</f>
        <v>51977.45609</v>
      </c>
      <c r="I55" s="18">
        <f>H55-F55</f>
        <v>-262.77474000000075</v>
      </c>
      <c r="J55" s="17">
        <f t="shared" si="10"/>
        <v>79.264231603396368</v>
      </c>
      <c r="K55" s="17">
        <f t="shared" si="12"/>
        <v>99.496987789247868</v>
      </c>
      <c r="L55" s="17">
        <f t="shared" si="3"/>
        <v>26.942819136740127</v>
      </c>
      <c r="M55" s="97">
        <v>11</v>
      </c>
      <c r="N55" s="56" t="s">
        <v>36</v>
      </c>
      <c r="O55" s="12"/>
      <c r="P55" s="12"/>
      <c r="Q55" s="12"/>
    </row>
    <row r="56" spans="1:17" s="8" customFormat="1" ht="171" customHeight="1" x14ac:dyDescent="0.5">
      <c r="A56" s="52"/>
      <c r="B56" s="95"/>
      <c r="C56" s="96"/>
      <c r="D56" s="84" t="s">
        <v>19</v>
      </c>
      <c r="E56" s="24">
        <v>366.8</v>
      </c>
      <c r="F56" s="20">
        <v>0</v>
      </c>
      <c r="G56" s="20">
        <v>0</v>
      </c>
      <c r="H56" s="20">
        <v>0</v>
      </c>
      <c r="I56" s="30">
        <f t="shared" si="9"/>
        <v>0</v>
      </c>
      <c r="J56" s="22">
        <f t="shared" si="10"/>
        <v>0</v>
      </c>
      <c r="K56" s="22">
        <f t="shared" si="12"/>
        <v>0</v>
      </c>
      <c r="L56" s="22">
        <f t="shared" si="3"/>
        <v>0</v>
      </c>
      <c r="M56" s="97"/>
      <c r="N56" s="57"/>
      <c r="O56" s="12"/>
      <c r="P56" s="12"/>
      <c r="Q56" s="12"/>
    </row>
    <row r="57" spans="1:17" s="8" customFormat="1" ht="171" customHeight="1" x14ac:dyDescent="0.5">
      <c r="A57" s="52"/>
      <c r="B57" s="95"/>
      <c r="C57" s="96"/>
      <c r="D57" s="84" t="s">
        <v>20</v>
      </c>
      <c r="E57" s="24">
        <v>72888.2</v>
      </c>
      <c r="F57" s="20">
        <v>15300</v>
      </c>
      <c r="G57" s="20">
        <v>16516.96</v>
      </c>
      <c r="H57" s="20">
        <v>15037.22345</v>
      </c>
      <c r="I57" s="30">
        <f t="shared" si="9"/>
        <v>-262.7765500000005</v>
      </c>
      <c r="J57" s="22">
        <f t="shared" si="10"/>
        <v>91.041108351657925</v>
      </c>
      <c r="K57" s="22">
        <f t="shared" si="12"/>
        <v>98.282506209150327</v>
      </c>
      <c r="L57" s="22">
        <f t="shared" si="3"/>
        <v>20.630532033991784</v>
      </c>
      <c r="M57" s="97"/>
      <c r="N57" s="57"/>
      <c r="O57" s="12"/>
      <c r="P57" s="12"/>
      <c r="Q57" s="12"/>
    </row>
    <row r="58" spans="1:17" s="8" customFormat="1" ht="157.5" customHeight="1" x14ac:dyDescent="0.5">
      <c r="A58" s="52"/>
      <c r="B58" s="95"/>
      <c r="C58" s="96"/>
      <c r="D58" s="84" t="s">
        <v>21</v>
      </c>
      <c r="E58" s="24">
        <v>49057.95953</v>
      </c>
      <c r="F58" s="20">
        <v>36940.23083</v>
      </c>
      <c r="G58" s="20">
        <v>49057.95953</v>
      </c>
      <c r="H58" s="20">
        <v>36940.232640000002</v>
      </c>
      <c r="I58" s="103">
        <f t="shared" si="9"/>
        <v>1.8100000015692785E-3</v>
      </c>
      <c r="J58" s="22">
        <f t="shared" si="10"/>
        <v>75.299162447655931</v>
      </c>
      <c r="K58" s="22">
        <f t="shared" si="12"/>
        <v>100.00000489980695</v>
      </c>
      <c r="L58" s="22">
        <f t="shared" si="3"/>
        <v>75.299162447655931</v>
      </c>
      <c r="M58" s="97"/>
      <c r="N58" s="57"/>
      <c r="O58" s="12"/>
      <c r="P58" s="12"/>
      <c r="Q58" s="12"/>
    </row>
    <row r="59" spans="1:17" s="8" customFormat="1" ht="261.75" customHeight="1" x14ac:dyDescent="0.5">
      <c r="A59" s="52"/>
      <c r="B59" s="95"/>
      <c r="C59" s="96"/>
      <c r="D59" s="90" t="s">
        <v>22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3"/>
        <v>0</v>
      </c>
      <c r="M59" s="97"/>
      <c r="N59" s="57"/>
      <c r="O59" s="12"/>
      <c r="P59" s="12"/>
      <c r="Q59" s="12"/>
    </row>
    <row r="60" spans="1:17" s="8" customFormat="1" ht="178.5" customHeight="1" x14ac:dyDescent="0.5">
      <c r="A60" s="52"/>
      <c r="B60" s="95"/>
      <c r="C60" s="96"/>
      <c r="D60" s="90" t="s">
        <v>23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3"/>
        <v>0</v>
      </c>
      <c r="M60" s="97"/>
      <c r="N60" s="57"/>
      <c r="O60" s="12"/>
      <c r="P60" s="12"/>
      <c r="Q60" s="12"/>
    </row>
    <row r="61" spans="1:17" s="8" customFormat="1" ht="162" customHeight="1" x14ac:dyDescent="0.5">
      <c r="A61" s="52"/>
      <c r="B61" s="95"/>
      <c r="C61" s="96"/>
      <c r="D61" s="91" t="s">
        <v>24</v>
      </c>
      <c r="E61" s="20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3"/>
        <v>0</v>
      </c>
      <c r="M61" s="97"/>
      <c r="N61" s="57"/>
      <c r="O61" s="12"/>
      <c r="P61" s="12"/>
      <c r="Q61" s="12"/>
    </row>
    <row r="62" spans="1:17" s="8" customFormat="1" ht="131.25" customHeight="1" x14ac:dyDescent="0.5">
      <c r="A62" s="52"/>
      <c r="B62" s="95"/>
      <c r="C62" s="96"/>
      <c r="D62" s="92" t="s">
        <v>25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3"/>
        <v>0</v>
      </c>
      <c r="M62" s="97"/>
      <c r="N62" s="57"/>
      <c r="O62" s="12"/>
      <c r="P62" s="12"/>
      <c r="Q62" s="12"/>
    </row>
    <row r="63" spans="1:17" s="8" customFormat="1" ht="131.25" customHeight="1" x14ac:dyDescent="0.5">
      <c r="A63" s="52">
        <v>7</v>
      </c>
      <c r="B63" s="95" t="s">
        <v>37</v>
      </c>
      <c r="C63" s="96">
        <v>4</v>
      </c>
      <c r="D63" s="77" t="s">
        <v>18</v>
      </c>
      <c r="E63" s="17">
        <f>E64+E65+E66+E67+E69</f>
        <v>18166.288489999999</v>
      </c>
      <c r="F63" s="17">
        <f>F64+F65+F66+F67+F69</f>
        <v>1257.18634</v>
      </c>
      <c r="G63" s="17">
        <f>G64+G65+G66+G67+G69</f>
        <v>15864.08849</v>
      </c>
      <c r="H63" s="17">
        <f>H64+H65+H66+H67+H69</f>
        <v>3330.3994999999995</v>
      </c>
      <c r="I63" s="23">
        <f t="shared" ref="I63:I74" si="13">H63-F63</f>
        <v>2073.2131599999993</v>
      </c>
      <c r="J63" s="17">
        <f t="shared" si="10"/>
        <v>20.993324022992759</v>
      </c>
      <c r="K63" s="17">
        <f t="shared" si="12"/>
        <v>264.90897920510332</v>
      </c>
      <c r="L63" s="17">
        <f t="shared" si="3"/>
        <v>18.332855948166216</v>
      </c>
      <c r="M63" s="104">
        <v>2</v>
      </c>
      <c r="N63" s="105" t="s">
        <v>38</v>
      </c>
      <c r="O63" s="12"/>
      <c r="P63" s="12"/>
      <c r="Q63" s="12"/>
    </row>
    <row r="64" spans="1:17" s="8" customFormat="1" ht="184.5" customHeight="1" x14ac:dyDescent="0.5">
      <c r="A64" s="52"/>
      <c r="B64" s="95"/>
      <c r="C64" s="96"/>
      <c r="D64" s="84" t="s">
        <v>19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3"/>
        <v>0</v>
      </c>
      <c r="M64" s="104"/>
      <c r="N64" s="106"/>
      <c r="O64" s="12"/>
      <c r="P64" s="12"/>
      <c r="Q64" s="12"/>
    </row>
    <row r="65" spans="1:17" s="8" customFormat="1" ht="180" customHeight="1" x14ac:dyDescent="0.5">
      <c r="A65" s="52"/>
      <c r="B65" s="95"/>
      <c r="C65" s="96"/>
      <c r="D65" s="84" t="s">
        <v>20</v>
      </c>
      <c r="E65" s="46">
        <v>566.9</v>
      </c>
      <c r="F65" s="47">
        <v>114.7</v>
      </c>
      <c r="G65" s="46">
        <v>114.7</v>
      </c>
      <c r="H65" s="47">
        <v>114.7</v>
      </c>
      <c r="I65" s="25">
        <f t="shared" si="13"/>
        <v>0</v>
      </c>
      <c r="J65" s="22">
        <f t="shared" si="10"/>
        <v>100</v>
      </c>
      <c r="K65" s="22">
        <f t="shared" si="12"/>
        <v>100</v>
      </c>
      <c r="L65" s="22">
        <f t="shared" si="3"/>
        <v>20.232845298994533</v>
      </c>
      <c r="M65" s="104"/>
      <c r="N65" s="106"/>
      <c r="O65" s="12"/>
      <c r="P65" s="12"/>
      <c r="Q65" s="12"/>
    </row>
    <row r="66" spans="1:17" s="8" customFormat="1" ht="171" customHeight="1" x14ac:dyDescent="0.5">
      <c r="A66" s="52"/>
      <c r="B66" s="95"/>
      <c r="C66" s="96"/>
      <c r="D66" s="84" t="s">
        <v>21</v>
      </c>
      <c r="E66" s="47">
        <v>15899.388489999999</v>
      </c>
      <c r="F66" s="47">
        <v>1142.4863399999999</v>
      </c>
      <c r="G66" s="46">
        <v>15749.388489999999</v>
      </c>
      <c r="H66" s="47">
        <v>3215.6994999999997</v>
      </c>
      <c r="I66" s="25">
        <f t="shared" si="13"/>
        <v>2073.2131599999998</v>
      </c>
      <c r="J66" s="22">
        <f t="shared" si="10"/>
        <v>20.417932429832391</v>
      </c>
      <c r="K66" s="22">
        <f t="shared" si="12"/>
        <v>281.46502828208872</v>
      </c>
      <c r="L66" s="22">
        <f t="shared" si="3"/>
        <v>20.225303017298621</v>
      </c>
      <c r="M66" s="104"/>
      <c r="N66" s="106"/>
      <c r="O66" s="12"/>
      <c r="P66" s="12"/>
      <c r="Q66" s="12"/>
    </row>
    <row r="67" spans="1:17" s="8" customFormat="1" ht="270" customHeight="1" x14ac:dyDescent="0.5">
      <c r="A67" s="52"/>
      <c r="B67" s="95"/>
      <c r="C67" s="96"/>
      <c r="D67" s="90" t="s">
        <v>22</v>
      </c>
      <c r="E67" s="47">
        <v>0</v>
      </c>
      <c r="F67" s="47">
        <v>0</v>
      </c>
      <c r="G67" s="47">
        <v>0</v>
      </c>
      <c r="H67" s="47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3"/>
        <v>0</v>
      </c>
      <c r="M67" s="104"/>
      <c r="N67" s="106"/>
      <c r="O67" s="12"/>
      <c r="P67" s="12"/>
      <c r="Q67" s="12"/>
    </row>
    <row r="68" spans="1:17" s="8" customFormat="1" ht="198.75" customHeight="1" x14ac:dyDescent="0.5">
      <c r="A68" s="52"/>
      <c r="B68" s="95"/>
      <c r="C68" s="96"/>
      <c r="D68" s="90" t="s">
        <v>23</v>
      </c>
      <c r="E68" s="47">
        <v>0</v>
      </c>
      <c r="F68" s="47">
        <v>0</v>
      </c>
      <c r="G68" s="47">
        <v>0</v>
      </c>
      <c r="H68" s="47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3"/>
        <v>0</v>
      </c>
      <c r="M68" s="104"/>
      <c r="N68" s="106"/>
      <c r="O68" s="12"/>
      <c r="P68" s="12"/>
      <c r="Q68" s="12"/>
    </row>
    <row r="69" spans="1:17" s="8" customFormat="1" ht="131.25" customHeight="1" x14ac:dyDescent="0.5">
      <c r="A69" s="52"/>
      <c r="B69" s="95"/>
      <c r="C69" s="96"/>
      <c r="D69" s="91" t="s">
        <v>24</v>
      </c>
      <c r="E69" s="47">
        <v>1700</v>
      </c>
      <c r="F69" s="47">
        <v>0</v>
      </c>
      <c r="G69" s="47">
        <v>0</v>
      </c>
      <c r="H69" s="47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3"/>
        <v>0</v>
      </c>
      <c r="M69" s="104"/>
      <c r="N69" s="106"/>
      <c r="O69" s="12"/>
      <c r="P69" s="12"/>
      <c r="Q69" s="12"/>
    </row>
    <row r="70" spans="1:17" s="8" customFormat="1" ht="131.25" customHeight="1" x14ac:dyDescent="0.5">
      <c r="A70" s="52"/>
      <c r="B70" s="95"/>
      <c r="C70" s="96"/>
      <c r="D70" s="92" t="s">
        <v>25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3"/>
        <v>0</v>
      </c>
      <c r="M70" s="104"/>
      <c r="N70" s="106"/>
      <c r="O70" s="12"/>
      <c r="P70" s="12"/>
      <c r="Q70" s="12"/>
    </row>
    <row r="71" spans="1:17" s="8" customFormat="1" ht="212.25" customHeight="1" x14ac:dyDescent="0.5">
      <c r="A71" s="52">
        <v>8</v>
      </c>
      <c r="B71" s="95" t="s">
        <v>39</v>
      </c>
      <c r="C71" s="96">
        <v>13</v>
      </c>
      <c r="D71" s="77" t="s">
        <v>18</v>
      </c>
      <c r="E71" s="17">
        <f>E72+E73+E74+E77</f>
        <v>1881488.77697</v>
      </c>
      <c r="F71" s="17">
        <f>F72+F73+F74+F77</f>
        <v>113969.909086</v>
      </c>
      <c r="G71" s="17">
        <f>G72+G73+G74+G77</f>
        <v>301141.43067999999</v>
      </c>
      <c r="H71" s="17">
        <f>H72+H73+H74+H77</f>
        <v>26602.971029999997</v>
      </c>
      <c r="I71" s="23">
        <f t="shared" si="13"/>
        <v>-87366.938055999999</v>
      </c>
      <c r="J71" s="17">
        <f t="shared" si="10"/>
        <v>8.8340455080951461</v>
      </c>
      <c r="K71" s="17">
        <f t="shared" si="12"/>
        <v>23.342100773218824</v>
      </c>
      <c r="L71" s="17">
        <f t="shared" ref="L71:L134" si="14">IF(H71=0,0,H71/E71*100)</f>
        <v>1.4139319540795845</v>
      </c>
      <c r="M71" s="97">
        <v>6</v>
      </c>
      <c r="N71" s="100" t="s">
        <v>64</v>
      </c>
      <c r="O71" s="12"/>
      <c r="P71" s="12"/>
      <c r="Q71" s="12"/>
    </row>
    <row r="72" spans="1:17" s="8" customFormat="1" ht="232.5" customHeight="1" x14ac:dyDescent="0.5">
      <c r="A72" s="52"/>
      <c r="B72" s="95"/>
      <c r="C72" s="96"/>
      <c r="D72" s="84" t="s">
        <v>19</v>
      </c>
      <c r="E72" s="48">
        <v>34857.994000000006</v>
      </c>
      <c r="F72" s="48">
        <v>0</v>
      </c>
      <c r="G72" s="48">
        <v>0</v>
      </c>
      <c r="H72" s="49">
        <v>0</v>
      </c>
      <c r="I72" s="25">
        <f t="shared" si="13"/>
        <v>0</v>
      </c>
      <c r="J72" s="22">
        <f t="shared" si="10"/>
        <v>0</v>
      </c>
      <c r="K72" s="22">
        <f t="shared" si="12"/>
        <v>0</v>
      </c>
      <c r="L72" s="22">
        <f t="shared" si="14"/>
        <v>0</v>
      </c>
      <c r="M72" s="97"/>
      <c r="N72" s="101"/>
      <c r="O72" s="12"/>
      <c r="P72" s="12"/>
      <c r="Q72" s="12"/>
    </row>
    <row r="73" spans="1:17" s="8" customFormat="1" ht="177.75" customHeight="1" x14ac:dyDescent="0.5">
      <c r="A73" s="52"/>
      <c r="B73" s="95"/>
      <c r="C73" s="96"/>
      <c r="D73" s="84" t="s">
        <v>20</v>
      </c>
      <c r="E73" s="48">
        <v>467208.29900000006</v>
      </c>
      <c r="F73" s="48">
        <v>92544.860917999991</v>
      </c>
      <c r="G73" s="48">
        <v>4577.2213700000002</v>
      </c>
      <c r="H73" s="48">
        <v>4577.2213700000002</v>
      </c>
      <c r="I73" s="30">
        <f t="shared" si="13"/>
        <v>-87967.639547999992</v>
      </c>
      <c r="J73" s="22">
        <f t="shared" si="10"/>
        <v>100</v>
      </c>
      <c r="K73" s="22">
        <f t="shared" si="12"/>
        <v>4.945948726483774</v>
      </c>
      <c r="L73" s="22">
        <f t="shared" si="14"/>
        <v>0.97969607556136307</v>
      </c>
      <c r="M73" s="97"/>
      <c r="N73" s="101"/>
      <c r="O73" s="12"/>
      <c r="P73" s="12"/>
      <c r="Q73" s="12"/>
    </row>
    <row r="74" spans="1:17" s="8" customFormat="1" ht="195" customHeight="1" x14ac:dyDescent="0.5">
      <c r="A74" s="52"/>
      <c r="B74" s="95"/>
      <c r="C74" s="96"/>
      <c r="D74" s="84" t="s">
        <v>21</v>
      </c>
      <c r="E74" s="48">
        <v>298058.65171000001</v>
      </c>
      <c r="F74" s="48">
        <v>21425.048168000001</v>
      </c>
      <c r="G74" s="48">
        <v>296564.20931000001</v>
      </c>
      <c r="H74" s="49">
        <v>22025.749659999998</v>
      </c>
      <c r="I74" s="25">
        <f t="shared" si="13"/>
        <v>600.70149199999651</v>
      </c>
      <c r="J74" s="22">
        <f t="shared" si="10"/>
        <v>7.4269749917719761</v>
      </c>
      <c r="K74" s="22">
        <f t="shared" si="12"/>
        <v>102.80373461608919</v>
      </c>
      <c r="L74" s="22">
        <f t="shared" si="14"/>
        <v>7.3897367292093357</v>
      </c>
      <c r="M74" s="97"/>
      <c r="N74" s="101"/>
      <c r="O74" s="12"/>
      <c r="P74" s="12"/>
      <c r="Q74" s="12"/>
    </row>
    <row r="75" spans="1:17" s="8" customFormat="1" ht="248.25" customHeight="1" x14ac:dyDescent="0.5">
      <c r="A75" s="52"/>
      <c r="B75" s="95"/>
      <c r="C75" s="96"/>
      <c r="D75" s="90" t="s">
        <v>22</v>
      </c>
      <c r="E75" s="107">
        <v>0</v>
      </c>
      <c r="F75" s="108">
        <v>0</v>
      </c>
      <c r="G75" s="108">
        <v>0</v>
      </c>
      <c r="H75" s="108">
        <v>0</v>
      </c>
      <c r="I75" s="109">
        <v>0</v>
      </c>
      <c r="J75" s="22">
        <f t="shared" si="10"/>
        <v>0</v>
      </c>
      <c r="K75" s="22">
        <f t="shared" si="12"/>
        <v>0</v>
      </c>
      <c r="L75" s="22">
        <f t="shared" si="14"/>
        <v>0</v>
      </c>
      <c r="M75" s="97"/>
      <c r="N75" s="101"/>
      <c r="O75" s="12"/>
      <c r="P75" s="12"/>
      <c r="Q75" s="12"/>
    </row>
    <row r="76" spans="1:17" s="8" customFormat="1" ht="193.5" customHeight="1" x14ac:dyDescent="0.5">
      <c r="A76" s="52"/>
      <c r="B76" s="95"/>
      <c r="C76" s="96"/>
      <c r="D76" s="90" t="s">
        <v>23</v>
      </c>
      <c r="E76" s="107">
        <v>0</v>
      </c>
      <c r="F76" s="108">
        <v>0</v>
      </c>
      <c r="G76" s="108">
        <v>0</v>
      </c>
      <c r="H76" s="108">
        <v>0</v>
      </c>
      <c r="I76" s="109">
        <v>0</v>
      </c>
      <c r="J76" s="22">
        <f t="shared" si="10"/>
        <v>0</v>
      </c>
      <c r="K76" s="22">
        <f t="shared" si="12"/>
        <v>0</v>
      </c>
      <c r="L76" s="22">
        <f t="shared" si="14"/>
        <v>0</v>
      </c>
      <c r="M76" s="97"/>
      <c r="N76" s="101"/>
      <c r="O76" s="12"/>
      <c r="P76" s="12"/>
      <c r="Q76" s="12"/>
    </row>
    <row r="77" spans="1:17" s="8" customFormat="1" ht="155.25" customHeight="1" x14ac:dyDescent="0.5">
      <c r="A77" s="52"/>
      <c r="B77" s="95"/>
      <c r="C77" s="96"/>
      <c r="D77" s="91" t="s">
        <v>24</v>
      </c>
      <c r="E77" s="24">
        <v>1081363.8322600001</v>
      </c>
      <c r="F77" s="24">
        <v>0</v>
      </c>
      <c r="G77" s="24">
        <v>0</v>
      </c>
      <c r="H77" s="24">
        <v>0</v>
      </c>
      <c r="I77" s="109">
        <v>0</v>
      </c>
      <c r="J77" s="22">
        <v>0</v>
      </c>
      <c r="K77" s="22">
        <f t="shared" si="12"/>
        <v>0</v>
      </c>
      <c r="L77" s="22">
        <f t="shared" si="14"/>
        <v>0</v>
      </c>
      <c r="M77" s="97"/>
      <c r="N77" s="101"/>
      <c r="O77" s="12"/>
      <c r="P77" s="12"/>
      <c r="Q77" s="12"/>
    </row>
    <row r="78" spans="1:17" s="8" customFormat="1" ht="133.5" customHeight="1" x14ac:dyDescent="0.5">
      <c r="A78" s="52"/>
      <c r="B78" s="95"/>
      <c r="C78" s="96"/>
      <c r="D78" s="92" t="s">
        <v>25</v>
      </c>
      <c r="E78" s="19">
        <v>0</v>
      </c>
      <c r="F78" s="24">
        <v>0</v>
      </c>
      <c r="G78" s="24">
        <v>0</v>
      </c>
      <c r="H78" s="24">
        <v>0</v>
      </c>
      <c r="I78" s="109">
        <v>0</v>
      </c>
      <c r="J78" s="22">
        <v>0</v>
      </c>
      <c r="K78" s="22">
        <v>0</v>
      </c>
      <c r="L78" s="22">
        <f t="shared" si="14"/>
        <v>0</v>
      </c>
      <c r="M78" s="97"/>
      <c r="N78" s="101"/>
      <c r="O78" s="12"/>
      <c r="P78" s="12"/>
      <c r="Q78" s="12"/>
    </row>
    <row r="79" spans="1:17" s="8" customFormat="1" ht="163.5" customHeight="1" x14ac:dyDescent="0.5">
      <c r="A79" s="52">
        <v>9</v>
      </c>
      <c r="B79" s="95" t="s">
        <v>40</v>
      </c>
      <c r="C79" s="96">
        <v>15</v>
      </c>
      <c r="D79" s="77" t="s">
        <v>18</v>
      </c>
      <c r="E79" s="17">
        <f>E80+E81+E82+E83+E85</f>
        <v>444081.87595000007</v>
      </c>
      <c r="F79" s="17">
        <f t="shared" ref="F79:H79" si="15">F80+F81+F82+F83+F85</f>
        <v>43092.715279999997</v>
      </c>
      <c r="G79" s="17">
        <f t="shared" si="15"/>
        <v>288944.33040000004</v>
      </c>
      <c r="H79" s="17">
        <f t="shared" si="15"/>
        <v>40766.696329999999</v>
      </c>
      <c r="I79" s="23">
        <f>H79-F79</f>
        <v>-2326.0189499999979</v>
      </c>
      <c r="J79" s="17">
        <f t="shared" ref="J79" si="16">IF(H79=0, ,H79/G79*100)</f>
        <v>14.108841060686197</v>
      </c>
      <c r="K79" s="17">
        <f t="shared" ref="K79:K118" si="17">IF(H79=0,0,H79/F79*100)</f>
        <v>94.602291976993286</v>
      </c>
      <c r="L79" s="17">
        <f t="shared" si="14"/>
        <v>9.1799955228503833</v>
      </c>
      <c r="M79" s="53">
        <v>14</v>
      </c>
      <c r="N79" s="100" t="s">
        <v>41</v>
      </c>
      <c r="O79" s="12"/>
      <c r="P79" s="12"/>
      <c r="Q79" s="12"/>
    </row>
    <row r="80" spans="1:17" s="8" customFormat="1" ht="155.25" customHeight="1" x14ac:dyDescent="0.5">
      <c r="A80" s="52"/>
      <c r="B80" s="95"/>
      <c r="C80" s="96"/>
      <c r="D80" s="84" t="s">
        <v>19</v>
      </c>
      <c r="E80" s="19">
        <v>2709.8</v>
      </c>
      <c r="F80" s="24">
        <v>0</v>
      </c>
      <c r="G80" s="24">
        <v>0</v>
      </c>
      <c r="H80" s="24">
        <v>0</v>
      </c>
      <c r="I80" s="25">
        <f>H80-F80</f>
        <v>0</v>
      </c>
      <c r="J80" s="22">
        <f>IF(H80=0, ,H80/G80*100)</f>
        <v>0</v>
      </c>
      <c r="K80" s="22">
        <f t="shared" si="17"/>
        <v>0</v>
      </c>
      <c r="L80" s="22">
        <f t="shared" si="14"/>
        <v>0</v>
      </c>
      <c r="M80" s="53"/>
      <c r="N80" s="101"/>
      <c r="O80" s="13"/>
      <c r="P80" s="12"/>
      <c r="Q80" s="12"/>
    </row>
    <row r="81" spans="1:17" s="8" customFormat="1" ht="173.25" customHeight="1" x14ac:dyDescent="0.5">
      <c r="A81" s="52"/>
      <c r="B81" s="95"/>
      <c r="C81" s="96"/>
      <c r="D81" s="84" t="s">
        <v>20</v>
      </c>
      <c r="E81" s="108">
        <v>22024.1</v>
      </c>
      <c r="F81" s="108">
        <v>0</v>
      </c>
      <c r="G81" s="108">
        <v>0</v>
      </c>
      <c r="H81" s="108">
        <v>0</v>
      </c>
      <c r="I81" s="25">
        <f t="shared" ref="I81:I84" si="18">H81-F81</f>
        <v>0</v>
      </c>
      <c r="J81" s="22">
        <f t="shared" ref="J81:J83" si="19">IF(H81=0, ,H81/G81*100)</f>
        <v>0</v>
      </c>
      <c r="K81" s="22">
        <f t="shared" si="17"/>
        <v>0</v>
      </c>
      <c r="L81" s="22">
        <f t="shared" si="14"/>
        <v>0</v>
      </c>
      <c r="M81" s="53"/>
      <c r="N81" s="101"/>
      <c r="O81" s="12"/>
      <c r="P81" s="12"/>
      <c r="Q81" s="12"/>
    </row>
    <row r="82" spans="1:17" s="8" customFormat="1" ht="173.25" customHeight="1" x14ac:dyDescent="0.5">
      <c r="A82" s="52"/>
      <c r="B82" s="95"/>
      <c r="C82" s="96"/>
      <c r="D82" s="84" t="s">
        <v>21</v>
      </c>
      <c r="E82" s="108">
        <v>295897.40210000006</v>
      </c>
      <c r="F82" s="108">
        <v>43092.715279999997</v>
      </c>
      <c r="G82" s="108">
        <v>288944.33040000004</v>
      </c>
      <c r="H82" s="108">
        <v>40766.696329999999</v>
      </c>
      <c r="I82" s="25">
        <f t="shared" si="18"/>
        <v>-2326.0189499999979</v>
      </c>
      <c r="J82" s="22">
        <f t="shared" si="19"/>
        <v>14.108841060686197</v>
      </c>
      <c r="K82" s="22">
        <f t="shared" si="17"/>
        <v>94.602291976993286</v>
      </c>
      <c r="L82" s="22">
        <f t="shared" si="14"/>
        <v>13.777307959000831</v>
      </c>
      <c r="M82" s="53"/>
      <c r="N82" s="101"/>
      <c r="O82" s="12"/>
      <c r="P82" s="12"/>
      <c r="Q82" s="12"/>
    </row>
    <row r="83" spans="1:17" s="8" customFormat="1" ht="228.75" customHeight="1" x14ac:dyDescent="0.5">
      <c r="A83" s="52"/>
      <c r="B83" s="95"/>
      <c r="C83" s="96"/>
      <c r="D83" s="90" t="s">
        <v>22</v>
      </c>
      <c r="E83" s="35">
        <v>0</v>
      </c>
      <c r="F83" s="35">
        <v>0</v>
      </c>
      <c r="G83" s="35">
        <v>0</v>
      </c>
      <c r="H83" s="35">
        <v>0</v>
      </c>
      <c r="I83" s="25">
        <f t="shared" si="18"/>
        <v>0</v>
      </c>
      <c r="J83" s="22">
        <f t="shared" si="19"/>
        <v>0</v>
      </c>
      <c r="K83" s="22">
        <f t="shared" si="17"/>
        <v>0</v>
      </c>
      <c r="L83" s="22">
        <f t="shared" si="14"/>
        <v>0</v>
      </c>
      <c r="M83" s="53"/>
      <c r="N83" s="101"/>
      <c r="O83" s="12"/>
      <c r="P83" s="12"/>
      <c r="Q83" s="12"/>
    </row>
    <row r="84" spans="1:17" s="8" customFormat="1" ht="188.25" customHeight="1" x14ac:dyDescent="0.5">
      <c r="A84" s="52"/>
      <c r="B84" s="95"/>
      <c r="C84" s="96"/>
      <c r="D84" s="90" t="s">
        <v>23</v>
      </c>
      <c r="E84" s="107">
        <v>26328.963729999999</v>
      </c>
      <c r="F84" s="107">
        <v>0</v>
      </c>
      <c r="G84" s="107">
        <v>1890.2337299999999</v>
      </c>
      <c r="H84" s="107">
        <v>0</v>
      </c>
      <c r="I84" s="25">
        <f t="shared" si="18"/>
        <v>0</v>
      </c>
      <c r="J84" s="22">
        <f>IF(H84=0, ,H84/G84*100)</f>
        <v>0</v>
      </c>
      <c r="K84" s="22">
        <f t="shared" si="17"/>
        <v>0</v>
      </c>
      <c r="L84" s="22">
        <f t="shared" si="14"/>
        <v>0</v>
      </c>
      <c r="M84" s="53"/>
      <c r="N84" s="101"/>
      <c r="O84" s="12"/>
      <c r="P84" s="12"/>
      <c r="Q84" s="12"/>
    </row>
    <row r="85" spans="1:17" s="8" customFormat="1" ht="186.75" customHeight="1" x14ac:dyDescent="0.5">
      <c r="A85" s="52"/>
      <c r="B85" s="95"/>
      <c r="C85" s="96"/>
      <c r="D85" s="91" t="s">
        <v>24</v>
      </c>
      <c r="E85" s="107">
        <v>123450.57385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 t="shared" si="17"/>
        <v>0</v>
      </c>
      <c r="L85" s="22">
        <f t="shared" si="14"/>
        <v>0</v>
      </c>
      <c r="M85" s="53"/>
      <c r="N85" s="101"/>
      <c r="O85" s="12"/>
      <c r="P85" s="12"/>
      <c r="Q85" s="12"/>
    </row>
    <row r="86" spans="1:17" s="8" customFormat="1" ht="133.5" customHeight="1" x14ac:dyDescent="0.5">
      <c r="A86" s="52"/>
      <c r="B86" s="95"/>
      <c r="C86" s="96"/>
      <c r="D86" s="92" t="s">
        <v>25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0">IF(H86=0, ,H86/G86*100)</f>
        <v>0</v>
      </c>
      <c r="K86" s="22">
        <f t="shared" si="17"/>
        <v>0</v>
      </c>
      <c r="L86" s="22">
        <f t="shared" si="14"/>
        <v>0</v>
      </c>
      <c r="M86" s="53"/>
      <c r="N86" s="101"/>
      <c r="O86" s="12"/>
      <c r="P86" s="12"/>
      <c r="Q86" s="12"/>
    </row>
    <row r="87" spans="1:17" s="8" customFormat="1" ht="186" customHeight="1" x14ac:dyDescent="0.5">
      <c r="A87" s="52">
        <v>10</v>
      </c>
      <c r="B87" s="110" t="s">
        <v>42</v>
      </c>
      <c r="C87" s="111">
        <v>4</v>
      </c>
      <c r="D87" s="77" t="s">
        <v>18</v>
      </c>
      <c r="E87" s="17">
        <f>E88+E89+E90+E93+E91</f>
        <v>1952.5300200000001</v>
      </c>
      <c r="F87" s="17">
        <f>F88+F89+F90+F93+F91</f>
        <v>371.33163000000002</v>
      </c>
      <c r="G87" s="17">
        <f>G88+G89+G90+G93+G91</f>
        <v>385.27702999999997</v>
      </c>
      <c r="H87" s="17">
        <f>H88+H89+H90+H93+H91</f>
        <v>354.61759999999998</v>
      </c>
      <c r="I87" s="23">
        <f t="shared" ref="I87:I130" si="21">H87-F87</f>
        <v>-16.714030000000037</v>
      </c>
      <c r="J87" s="17">
        <f t="shared" si="20"/>
        <v>92.042237763305025</v>
      </c>
      <c r="K87" s="17">
        <f t="shared" si="17"/>
        <v>95.498894074819304</v>
      </c>
      <c r="L87" s="17">
        <f t="shared" si="14"/>
        <v>18.161953791624672</v>
      </c>
      <c r="M87" s="53">
        <v>5</v>
      </c>
      <c r="N87" s="100" t="s">
        <v>43</v>
      </c>
      <c r="O87" s="12"/>
      <c r="P87" s="12"/>
      <c r="Q87" s="12"/>
    </row>
    <row r="88" spans="1:17" s="8" customFormat="1" ht="194.25" customHeight="1" x14ac:dyDescent="0.5">
      <c r="A88" s="52"/>
      <c r="B88" s="110"/>
      <c r="C88" s="111"/>
      <c r="D88" s="84" t="s">
        <v>19</v>
      </c>
      <c r="E88" s="102">
        <v>6.5</v>
      </c>
      <c r="F88" s="102">
        <v>6.5</v>
      </c>
      <c r="G88" s="24">
        <v>6.4960000000000004</v>
      </c>
      <c r="H88" s="24">
        <v>6.4960000000000004</v>
      </c>
      <c r="I88" s="25">
        <f t="shared" si="21"/>
        <v>-3.9999999999995595E-3</v>
      </c>
      <c r="J88" s="22">
        <f t="shared" si="20"/>
        <v>100</v>
      </c>
      <c r="K88" s="22">
        <f t="shared" si="17"/>
        <v>99.938461538461539</v>
      </c>
      <c r="L88" s="22">
        <f t="shared" si="14"/>
        <v>99.938461538461539</v>
      </c>
      <c r="M88" s="53"/>
      <c r="N88" s="101"/>
      <c r="O88" s="12"/>
      <c r="P88" s="12"/>
      <c r="Q88" s="12"/>
    </row>
    <row r="89" spans="1:17" s="8" customFormat="1" ht="194.25" customHeight="1" x14ac:dyDescent="0.5">
      <c r="A89" s="52"/>
      <c r="B89" s="110"/>
      <c r="C89" s="111"/>
      <c r="D89" s="84" t="s">
        <v>20</v>
      </c>
      <c r="E89" s="102">
        <v>1886.1000200000001</v>
      </c>
      <c r="F89" s="108">
        <v>364.83163000000002</v>
      </c>
      <c r="G89" s="108">
        <v>378.78102999999999</v>
      </c>
      <c r="H89" s="108">
        <v>348.1216</v>
      </c>
      <c r="I89" s="25">
        <f t="shared" si="21"/>
        <v>-16.710030000000017</v>
      </c>
      <c r="J89" s="22">
        <f t="shared" si="20"/>
        <v>91.905764129740078</v>
      </c>
      <c r="K89" s="22">
        <f t="shared" si="17"/>
        <v>95.419796797772165</v>
      </c>
      <c r="L89" s="22">
        <f t="shared" si="14"/>
        <v>18.457218403507571</v>
      </c>
      <c r="M89" s="53"/>
      <c r="N89" s="101"/>
      <c r="O89" s="12"/>
      <c r="P89" s="12"/>
      <c r="Q89" s="12"/>
    </row>
    <row r="90" spans="1:17" s="8" customFormat="1" ht="159" customHeight="1" x14ac:dyDescent="0.5">
      <c r="A90" s="52"/>
      <c r="B90" s="110"/>
      <c r="C90" s="111"/>
      <c r="D90" s="84" t="s">
        <v>21</v>
      </c>
      <c r="E90" s="102">
        <v>0</v>
      </c>
      <c r="F90" s="108">
        <v>0</v>
      </c>
      <c r="G90" s="108">
        <v>0</v>
      </c>
      <c r="H90" s="108">
        <v>0</v>
      </c>
      <c r="I90" s="25">
        <f t="shared" si="21"/>
        <v>0</v>
      </c>
      <c r="J90" s="22">
        <f t="shared" si="20"/>
        <v>0</v>
      </c>
      <c r="K90" s="22">
        <f t="shared" si="17"/>
        <v>0</v>
      </c>
      <c r="L90" s="22">
        <f t="shared" si="14"/>
        <v>0</v>
      </c>
      <c r="M90" s="53"/>
      <c r="N90" s="101"/>
      <c r="O90" s="12"/>
      <c r="P90" s="12"/>
      <c r="Q90" s="12"/>
    </row>
    <row r="91" spans="1:17" s="8" customFormat="1" ht="270.75" customHeight="1" x14ac:dyDescent="0.5">
      <c r="A91" s="52"/>
      <c r="B91" s="110"/>
      <c r="C91" s="111"/>
      <c r="D91" s="90" t="s">
        <v>22</v>
      </c>
      <c r="E91" s="108">
        <v>0</v>
      </c>
      <c r="F91" s="108">
        <v>0</v>
      </c>
      <c r="G91" s="108">
        <v>0</v>
      </c>
      <c r="H91" s="108">
        <v>0</v>
      </c>
      <c r="I91" s="25">
        <f t="shared" si="21"/>
        <v>0</v>
      </c>
      <c r="J91" s="22">
        <f t="shared" si="20"/>
        <v>0</v>
      </c>
      <c r="K91" s="22">
        <f t="shared" si="17"/>
        <v>0</v>
      </c>
      <c r="L91" s="22">
        <f t="shared" si="14"/>
        <v>0</v>
      </c>
      <c r="M91" s="53"/>
      <c r="N91" s="101"/>
      <c r="O91" s="12"/>
      <c r="P91" s="12"/>
      <c r="Q91" s="12"/>
    </row>
    <row r="92" spans="1:17" s="8" customFormat="1" ht="165.75" customHeight="1" x14ac:dyDescent="0.5">
      <c r="A92" s="52"/>
      <c r="B92" s="110"/>
      <c r="C92" s="111"/>
      <c r="D92" s="90" t="s">
        <v>23</v>
      </c>
      <c r="E92" s="108">
        <v>148</v>
      </c>
      <c r="F92" s="108"/>
      <c r="G92" s="108">
        <v>0</v>
      </c>
      <c r="H92" s="108">
        <v>0</v>
      </c>
      <c r="I92" s="25">
        <f t="shared" si="21"/>
        <v>0</v>
      </c>
      <c r="J92" s="22">
        <f t="shared" si="20"/>
        <v>0</v>
      </c>
      <c r="K92" s="22">
        <f t="shared" si="17"/>
        <v>0</v>
      </c>
      <c r="L92" s="22">
        <f t="shared" si="14"/>
        <v>0</v>
      </c>
      <c r="M92" s="53"/>
      <c r="N92" s="101"/>
      <c r="O92" s="12"/>
      <c r="P92" s="12"/>
      <c r="Q92" s="12"/>
    </row>
    <row r="93" spans="1:17" s="8" customFormat="1" ht="128.25" customHeight="1" x14ac:dyDescent="0.5">
      <c r="A93" s="52"/>
      <c r="B93" s="110"/>
      <c r="C93" s="111"/>
      <c r="D93" s="91" t="s">
        <v>24</v>
      </c>
      <c r="E93" s="108">
        <v>59.93</v>
      </c>
      <c r="F93" s="24">
        <v>0</v>
      </c>
      <c r="G93" s="24">
        <v>0</v>
      </c>
      <c r="H93" s="24">
        <v>0</v>
      </c>
      <c r="I93" s="25">
        <f t="shared" si="21"/>
        <v>0</v>
      </c>
      <c r="J93" s="22">
        <f t="shared" si="20"/>
        <v>0</v>
      </c>
      <c r="K93" s="22">
        <f t="shared" si="17"/>
        <v>0</v>
      </c>
      <c r="L93" s="22">
        <f t="shared" si="14"/>
        <v>0</v>
      </c>
      <c r="M93" s="53"/>
      <c r="N93" s="101"/>
      <c r="O93" s="12"/>
      <c r="P93" s="12"/>
      <c r="Q93" s="12"/>
    </row>
    <row r="94" spans="1:17" s="8" customFormat="1" ht="128.25" customHeight="1" x14ac:dyDescent="0.5">
      <c r="A94" s="52"/>
      <c r="B94" s="110"/>
      <c r="C94" s="111"/>
      <c r="D94" s="92" t="s">
        <v>25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1"/>
        <v>0</v>
      </c>
      <c r="J94" s="22">
        <f t="shared" si="20"/>
        <v>0</v>
      </c>
      <c r="K94" s="22">
        <f t="shared" si="17"/>
        <v>0</v>
      </c>
      <c r="L94" s="22">
        <f t="shared" si="14"/>
        <v>0</v>
      </c>
      <c r="M94" s="53"/>
      <c r="N94" s="101"/>
      <c r="O94" s="12"/>
      <c r="P94" s="12"/>
      <c r="Q94" s="12"/>
    </row>
    <row r="95" spans="1:17" s="8" customFormat="1" ht="165.75" customHeight="1" x14ac:dyDescent="0.5">
      <c r="A95" s="52">
        <v>11</v>
      </c>
      <c r="B95" s="110" t="s">
        <v>44</v>
      </c>
      <c r="C95" s="111">
        <v>6</v>
      </c>
      <c r="D95" s="77" t="s">
        <v>18</v>
      </c>
      <c r="E95" s="17">
        <f>E96+E97+E98+E101+E99</f>
        <v>49418</v>
      </c>
      <c r="F95" s="17">
        <f t="shared" ref="F95:G95" si="22">F96+F97+F98+F101+F99</f>
        <v>8159.8118400000003</v>
      </c>
      <c r="G95" s="17">
        <f t="shared" si="22"/>
        <v>35798</v>
      </c>
      <c r="H95" s="17">
        <f>H96+H97+H98+H101+H99</f>
        <v>8057.3313399999997</v>
      </c>
      <c r="I95" s="23">
        <f t="shared" si="21"/>
        <v>-102.48050000000057</v>
      </c>
      <c r="J95" s="17">
        <f t="shared" si="20"/>
        <v>22.507769540197774</v>
      </c>
      <c r="K95" s="17">
        <f t="shared" si="17"/>
        <v>98.744082559629206</v>
      </c>
      <c r="L95" s="17">
        <f t="shared" si="14"/>
        <v>16.304446436521104</v>
      </c>
      <c r="M95" s="53">
        <v>6</v>
      </c>
      <c r="N95" s="54" t="s">
        <v>45</v>
      </c>
      <c r="O95" s="12"/>
      <c r="P95" s="12"/>
      <c r="Q95" s="12"/>
    </row>
    <row r="96" spans="1:17" s="8" customFormat="1" ht="163.5" customHeight="1" x14ac:dyDescent="0.5">
      <c r="A96" s="52"/>
      <c r="B96" s="110"/>
      <c r="C96" s="111"/>
      <c r="D96" s="84" t="s">
        <v>19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1"/>
        <v>0</v>
      </c>
      <c r="J96" s="22">
        <f t="shared" si="20"/>
        <v>0</v>
      </c>
      <c r="K96" s="22">
        <f t="shared" si="17"/>
        <v>0</v>
      </c>
      <c r="L96" s="22">
        <f t="shared" si="14"/>
        <v>0</v>
      </c>
      <c r="M96" s="53"/>
      <c r="N96" s="55"/>
      <c r="O96" s="12"/>
      <c r="P96" s="12"/>
      <c r="Q96" s="12"/>
    </row>
    <row r="97" spans="1:17" s="8" customFormat="1" ht="154.5" customHeight="1" x14ac:dyDescent="0.5">
      <c r="A97" s="52"/>
      <c r="B97" s="110"/>
      <c r="C97" s="111"/>
      <c r="D97" s="84" t="s">
        <v>20</v>
      </c>
      <c r="E97" s="102">
        <v>0</v>
      </c>
      <c r="F97" s="107">
        <v>0</v>
      </c>
      <c r="G97" s="102">
        <v>0</v>
      </c>
      <c r="H97" s="19">
        <v>0</v>
      </c>
      <c r="I97" s="25">
        <f t="shared" si="21"/>
        <v>0</v>
      </c>
      <c r="J97" s="22">
        <f t="shared" si="20"/>
        <v>0</v>
      </c>
      <c r="K97" s="22">
        <f t="shared" si="17"/>
        <v>0</v>
      </c>
      <c r="L97" s="22">
        <f t="shared" si="14"/>
        <v>0</v>
      </c>
      <c r="M97" s="53"/>
      <c r="N97" s="55"/>
      <c r="O97" s="12"/>
      <c r="P97" s="12"/>
      <c r="Q97" s="12"/>
    </row>
    <row r="98" spans="1:17" s="8" customFormat="1" ht="172.5" customHeight="1" x14ac:dyDescent="0.5">
      <c r="A98" s="52"/>
      <c r="B98" s="110"/>
      <c r="C98" s="111"/>
      <c r="D98" s="84" t="s">
        <v>21</v>
      </c>
      <c r="E98" s="108">
        <v>35798</v>
      </c>
      <c r="F98" s="107">
        <v>8159.8118400000003</v>
      </c>
      <c r="G98" s="107">
        <v>35798</v>
      </c>
      <c r="H98" s="107">
        <v>8057.3313399999997</v>
      </c>
      <c r="I98" s="25">
        <f t="shared" si="21"/>
        <v>-102.48050000000057</v>
      </c>
      <c r="J98" s="22">
        <f t="shared" si="20"/>
        <v>22.507769540197774</v>
      </c>
      <c r="K98" s="22">
        <f t="shared" si="17"/>
        <v>98.744082559629206</v>
      </c>
      <c r="L98" s="22">
        <f t="shared" si="14"/>
        <v>22.507769540197774</v>
      </c>
      <c r="M98" s="53"/>
      <c r="N98" s="55"/>
      <c r="O98" s="12"/>
      <c r="P98" s="12"/>
      <c r="Q98" s="12"/>
    </row>
    <row r="99" spans="1:17" s="8" customFormat="1" ht="249.75" customHeight="1" x14ac:dyDescent="0.5">
      <c r="A99" s="52"/>
      <c r="B99" s="110"/>
      <c r="C99" s="111"/>
      <c r="D99" s="90" t="s">
        <v>22</v>
      </c>
      <c r="E99" s="107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0"/>
        <v>0</v>
      </c>
      <c r="K99" s="22">
        <f t="shared" si="17"/>
        <v>0</v>
      </c>
      <c r="L99" s="22">
        <f t="shared" si="14"/>
        <v>0</v>
      </c>
      <c r="M99" s="53"/>
      <c r="N99" s="55"/>
      <c r="O99" s="12"/>
      <c r="P99" s="12"/>
      <c r="Q99" s="12"/>
    </row>
    <row r="100" spans="1:17" s="8" customFormat="1" ht="173.25" customHeight="1" x14ac:dyDescent="0.5">
      <c r="A100" s="52"/>
      <c r="B100" s="110"/>
      <c r="C100" s="111"/>
      <c r="D100" s="90" t="s">
        <v>23</v>
      </c>
      <c r="E100" s="107">
        <v>0</v>
      </c>
      <c r="F100" s="19">
        <v>0</v>
      </c>
      <c r="G100" s="19">
        <v>0</v>
      </c>
      <c r="H100" s="19">
        <v>0</v>
      </c>
      <c r="I100" s="30">
        <f t="shared" si="21"/>
        <v>0</v>
      </c>
      <c r="J100" s="22">
        <f t="shared" si="20"/>
        <v>0</v>
      </c>
      <c r="K100" s="22">
        <f t="shared" si="17"/>
        <v>0</v>
      </c>
      <c r="L100" s="22">
        <f t="shared" si="14"/>
        <v>0</v>
      </c>
      <c r="M100" s="53"/>
      <c r="N100" s="55"/>
      <c r="O100" s="12"/>
      <c r="P100" s="12"/>
      <c r="Q100" s="12"/>
    </row>
    <row r="101" spans="1:17" s="8" customFormat="1" ht="143.25" customHeight="1" x14ac:dyDescent="0.5">
      <c r="A101" s="52"/>
      <c r="B101" s="110"/>
      <c r="C101" s="111"/>
      <c r="D101" s="91" t="s">
        <v>24</v>
      </c>
      <c r="E101" s="24">
        <v>13620</v>
      </c>
      <c r="F101" s="19">
        <v>0</v>
      </c>
      <c r="G101" s="19">
        <v>0</v>
      </c>
      <c r="H101" s="19">
        <v>0</v>
      </c>
      <c r="I101" s="25">
        <f t="shared" si="21"/>
        <v>0</v>
      </c>
      <c r="J101" s="22">
        <f t="shared" si="20"/>
        <v>0</v>
      </c>
      <c r="K101" s="22">
        <f t="shared" si="17"/>
        <v>0</v>
      </c>
      <c r="L101" s="22">
        <f t="shared" si="14"/>
        <v>0</v>
      </c>
      <c r="M101" s="53"/>
      <c r="N101" s="55"/>
      <c r="O101" s="12"/>
      <c r="P101" s="12"/>
      <c r="Q101" s="12"/>
    </row>
    <row r="102" spans="1:17" s="8" customFormat="1" ht="177" customHeight="1" x14ac:dyDescent="0.5">
      <c r="A102" s="52"/>
      <c r="B102" s="110"/>
      <c r="C102" s="111"/>
      <c r="D102" s="92" t="s">
        <v>25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0"/>
        <v>0</v>
      </c>
      <c r="K102" s="22">
        <f t="shared" si="17"/>
        <v>0</v>
      </c>
      <c r="L102" s="22">
        <f t="shared" si="14"/>
        <v>0</v>
      </c>
      <c r="M102" s="53"/>
      <c r="N102" s="55"/>
      <c r="O102" s="12"/>
      <c r="P102" s="12"/>
      <c r="Q102" s="12"/>
    </row>
    <row r="103" spans="1:17" s="8" customFormat="1" ht="197.25" customHeight="1" x14ac:dyDescent="0.5">
      <c r="A103" s="52">
        <v>12</v>
      </c>
      <c r="B103" s="95" t="s">
        <v>62</v>
      </c>
      <c r="C103" s="96">
        <v>4</v>
      </c>
      <c r="D103" s="77" t="s">
        <v>18</v>
      </c>
      <c r="E103" s="17">
        <f>E104+E105+E106+E109+E107</f>
        <v>360043.49636999995</v>
      </c>
      <c r="F103" s="17">
        <f>F104+F105+F106+F109+F107</f>
        <v>15840.653649999998</v>
      </c>
      <c r="G103" s="17">
        <f>G104+G105+G106+G109+G107</f>
        <v>237918.68636999998</v>
      </c>
      <c r="H103" s="17">
        <f>H104+H105+H106+H109+H107</f>
        <v>16710.179370000002</v>
      </c>
      <c r="I103" s="23">
        <f t="shared" si="21"/>
        <v>869.52572000000328</v>
      </c>
      <c r="J103" s="17">
        <f t="shared" si="20"/>
        <v>7.0234833694454393</v>
      </c>
      <c r="K103" s="17">
        <f t="shared" si="17"/>
        <v>105.48920353422413</v>
      </c>
      <c r="L103" s="17">
        <f t="shared" si="14"/>
        <v>4.6411557321473538</v>
      </c>
      <c r="M103" s="53">
        <v>7</v>
      </c>
      <c r="N103" s="105" t="s">
        <v>38</v>
      </c>
      <c r="O103" s="12"/>
      <c r="P103" s="12"/>
      <c r="Q103" s="12"/>
    </row>
    <row r="104" spans="1:17" s="8" customFormat="1" ht="130.5" customHeight="1" x14ac:dyDescent="0.5">
      <c r="A104" s="52"/>
      <c r="B104" s="95"/>
      <c r="C104" s="96"/>
      <c r="D104" s="84" t="s">
        <v>19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1"/>
        <v>0</v>
      </c>
      <c r="J104" s="22">
        <f t="shared" si="20"/>
        <v>0</v>
      </c>
      <c r="K104" s="22">
        <f t="shared" si="17"/>
        <v>0</v>
      </c>
      <c r="L104" s="22">
        <f t="shared" si="14"/>
        <v>0</v>
      </c>
      <c r="M104" s="53"/>
      <c r="N104" s="106"/>
      <c r="O104" s="12"/>
      <c r="P104" s="12"/>
      <c r="Q104" s="12"/>
    </row>
    <row r="105" spans="1:17" s="8" customFormat="1" ht="183.75" customHeight="1" x14ac:dyDescent="0.5">
      <c r="A105" s="52"/>
      <c r="B105" s="95"/>
      <c r="C105" s="96"/>
      <c r="D105" s="84" t="s">
        <v>20</v>
      </c>
      <c r="E105" s="24">
        <v>120.6</v>
      </c>
      <c r="F105" s="19">
        <v>36</v>
      </c>
      <c r="G105" s="19">
        <v>36</v>
      </c>
      <c r="H105" s="19">
        <v>36</v>
      </c>
      <c r="I105" s="25">
        <f t="shared" si="21"/>
        <v>0</v>
      </c>
      <c r="J105" s="22">
        <f t="shared" si="20"/>
        <v>100</v>
      </c>
      <c r="K105" s="22">
        <f t="shared" si="17"/>
        <v>100</v>
      </c>
      <c r="L105" s="22">
        <f t="shared" si="14"/>
        <v>29.850746268656721</v>
      </c>
      <c r="M105" s="53"/>
      <c r="N105" s="106"/>
      <c r="O105" s="12"/>
      <c r="P105" s="12"/>
      <c r="Q105" s="12"/>
    </row>
    <row r="106" spans="1:17" s="8" customFormat="1" ht="165.75" customHeight="1" x14ac:dyDescent="0.5">
      <c r="A106" s="52"/>
      <c r="B106" s="95"/>
      <c r="C106" s="96"/>
      <c r="D106" s="84" t="s">
        <v>21</v>
      </c>
      <c r="E106" s="24">
        <v>237882.68636999998</v>
      </c>
      <c r="F106" s="19">
        <v>15804.653649999998</v>
      </c>
      <c r="G106" s="19">
        <v>237882.68636999998</v>
      </c>
      <c r="H106" s="19">
        <v>16674.179370000002</v>
      </c>
      <c r="I106" s="25">
        <f t="shared" si="21"/>
        <v>869.52572000000328</v>
      </c>
      <c r="J106" s="22">
        <f t="shared" si="20"/>
        <v>7.0094127590543414</v>
      </c>
      <c r="K106" s="22">
        <f t="shared" si="17"/>
        <v>105.50170689757572</v>
      </c>
      <c r="L106" s="22">
        <f t="shared" si="14"/>
        <v>7.0094127590543414</v>
      </c>
      <c r="M106" s="53"/>
      <c r="N106" s="106"/>
      <c r="O106" s="12"/>
      <c r="P106" s="12"/>
      <c r="Q106" s="12"/>
    </row>
    <row r="107" spans="1:17" s="8" customFormat="1" ht="234.75" customHeight="1" x14ac:dyDescent="0.5">
      <c r="A107" s="52"/>
      <c r="B107" s="95"/>
      <c r="C107" s="96"/>
      <c r="D107" s="90" t="s">
        <v>22</v>
      </c>
      <c r="E107" s="19">
        <v>0</v>
      </c>
      <c r="F107" s="19">
        <v>0</v>
      </c>
      <c r="G107" s="19">
        <v>0</v>
      </c>
      <c r="H107" s="19">
        <v>0</v>
      </c>
      <c r="I107" s="26">
        <f t="shared" si="21"/>
        <v>0</v>
      </c>
      <c r="J107" s="22">
        <f t="shared" si="20"/>
        <v>0</v>
      </c>
      <c r="K107" s="22">
        <f t="shared" si="17"/>
        <v>0</v>
      </c>
      <c r="L107" s="22">
        <f t="shared" si="14"/>
        <v>0</v>
      </c>
      <c r="M107" s="53"/>
      <c r="N107" s="106"/>
      <c r="O107" s="12"/>
      <c r="P107" s="12"/>
      <c r="Q107" s="12"/>
    </row>
    <row r="108" spans="1:17" s="8" customFormat="1" ht="174.75" customHeight="1" x14ac:dyDescent="0.5">
      <c r="A108" s="52"/>
      <c r="B108" s="95"/>
      <c r="C108" s="96"/>
      <c r="D108" s="90" t="s">
        <v>23</v>
      </c>
      <c r="E108" s="19">
        <v>0</v>
      </c>
      <c r="F108" s="19">
        <v>0</v>
      </c>
      <c r="G108" s="19">
        <v>0</v>
      </c>
      <c r="H108" s="19">
        <v>0</v>
      </c>
      <c r="I108" s="26">
        <f t="shared" si="21"/>
        <v>0</v>
      </c>
      <c r="J108" s="22">
        <f t="shared" si="20"/>
        <v>0</v>
      </c>
      <c r="K108" s="22">
        <f t="shared" si="17"/>
        <v>0</v>
      </c>
      <c r="L108" s="22">
        <f t="shared" si="14"/>
        <v>0</v>
      </c>
      <c r="M108" s="53"/>
      <c r="N108" s="106"/>
      <c r="O108" s="12"/>
      <c r="P108" s="12"/>
      <c r="Q108" s="12"/>
    </row>
    <row r="109" spans="1:17" s="8" customFormat="1" ht="130.5" customHeight="1" x14ac:dyDescent="0.5">
      <c r="A109" s="52"/>
      <c r="B109" s="95"/>
      <c r="C109" s="96"/>
      <c r="D109" s="91" t="s">
        <v>24</v>
      </c>
      <c r="E109" s="19">
        <v>122040.20999999999</v>
      </c>
      <c r="F109" s="19">
        <v>0</v>
      </c>
      <c r="G109" s="19">
        <v>0</v>
      </c>
      <c r="H109" s="19">
        <v>0</v>
      </c>
      <c r="I109" s="25">
        <f t="shared" si="21"/>
        <v>0</v>
      </c>
      <c r="J109" s="22">
        <f t="shared" si="20"/>
        <v>0</v>
      </c>
      <c r="K109" s="22">
        <f t="shared" si="17"/>
        <v>0</v>
      </c>
      <c r="L109" s="22">
        <f t="shared" si="14"/>
        <v>0</v>
      </c>
      <c r="M109" s="53"/>
      <c r="N109" s="106"/>
      <c r="O109" s="12"/>
      <c r="P109" s="12"/>
      <c r="Q109" s="12"/>
    </row>
    <row r="110" spans="1:17" s="8" customFormat="1" ht="130.5" customHeight="1" x14ac:dyDescent="0.5">
      <c r="A110" s="52"/>
      <c r="B110" s="95"/>
      <c r="C110" s="96"/>
      <c r="D110" s="92" t="s">
        <v>25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1"/>
        <v>0</v>
      </c>
      <c r="J110" s="22">
        <f t="shared" si="20"/>
        <v>0</v>
      </c>
      <c r="K110" s="22">
        <f t="shared" si="17"/>
        <v>0</v>
      </c>
      <c r="L110" s="22">
        <f t="shared" si="14"/>
        <v>0</v>
      </c>
      <c r="M110" s="53"/>
      <c r="N110" s="106"/>
      <c r="O110" s="12"/>
      <c r="P110" s="12"/>
      <c r="Q110" s="12"/>
    </row>
    <row r="111" spans="1:17" s="8" customFormat="1" ht="201.75" customHeight="1" x14ac:dyDescent="0.5">
      <c r="A111" s="52">
        <v>13</v>
      </c>
      <c r="B111" s="95" t="s">
        <v>46</v>
      </c>
      <c r="C111" s="96">
        <v>2</v>
      </c>
      <c r="D111" s="77" t="s">
        <v>18</v>
      </c>
      <c r="E111" s="17">
        <f>E112+E113+E114+E115+E117</f>
        <v>78999.130709999998</v>
      </c>
      <c r="F111" s="17">
        <f>F112+F113+F114+F115+F117</f>
        <v>19124.3</v>
      </c>
      <c r="G111" s="17">
        <f>G112+G113+G114+G115+G117</f>
        <v>57463.130709999998</v>
      </c>
      <c r="H111" s="17">
        <f>H112+H113+H114+H115+H117</f>
        <v>20454.493579999998</v>
      </c>
      <c r="I111" s="18">
        <f>H111-F111</f>
        <v>1330.1935799999992</v>
      </c>
      <c r="J111" s="17">
        <f t="shared" si="20"/>
        <v>35.595856555793979</v>
      </c>
      <c r="K111" s="17">
        <f t="shared" si="17"/>
        <v>106.95551512996553</v>
      </c>
      <c r="L111" s="17">
        <f t="shared" si="14"/>
        <v>25.892048932901478</v>
      </c>
      <c r="M111" s="53">
        <v>4</v>
      </c>
      <c r="N111" s="112" t="s">
        <v>47</v>
      </c>
      <c r="O111" s="12"/>
      <c r="P111" s="12"/>
      <c r="Q111" s="12"/>
    </row>
    <row r="112" spans="1:17" s="8" customFormat="1" ht="174.75" customHeight="1" x14ac:dyDescent="0.5">
      <c r="A112" s="52"/>
      <c r="B112" s="95"/>
      <c r="C112" s="96"/>
      <c r="D112" s="84" t="s">
        <v>19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1"/>
        <v>0</v>
      </c>
      <c r="J112" s="22">
        <f t="shared" si="20"/>
        <v>0</v>
      </c>
      <c r="K112" s="22">
        <f t="shared" si="17"/>
        <v>0</v>
      </c>
      <c r="L112" s="22">
        <f t="shared" si="14"/>
        <v>0</v>
      </c>
      <c r="M112" s="53"/>
      <c r="N112" s="112"/>
      <c r="O112" s="12"/>
      <c r="P112" s="12"/>
      <c r="Q112" s="12"/>
    </row>
    <row r="113" spans="1:17" s="8" customFormat="1" ht="170.25" customHeight="1" x14ac:dyDescent="0.5">
      <c r="A113" s="52"/>
      <c r="B113" s="95"/>
      <c r="C113" s="96"/>
      <c r="D113" s="84" t="s">
        <v>20</v>
      </c>
      <c r="E113" s="19">
        <v>0</v>
      </c>
      <c r="F113" s="19">
        <v>0</v>
      </c>
      <c r="G113" s="19">
        <v>0</v>
      </c>
      <c r="H113" s="19">
        <v>0</v>
      </c>
      <c r="I113" s="26">
        <f t="shared" si="21"/>
        <v>0</v>
      </c>
      <c r="J113" s="22">
        <f t="shared" si="20"/>
        <v>0</v>
      </c>
      <c r="K113" s="22">
        <f t="shared" si="17"/>
        <v>0</v>
      </c>
      <c r="L113" s="22">
        <f t="shared" si="14"/>
        <v>0</v>
      </c>
      <c r="M113" s="53"/>
      <c r="N113" s="112"/>
      <c r="O113" s="12"/>
      <c r="P113" s="12"/>
      <c r="Q113" s="12"/>
    </row>
    <row r="114" spans="1:17" s="8" customFormat="1" ht="179.25" customHeight="1" x14ac:dyDescent="0.5">
      <c r="A114" s="52"/>
      <c r="B114" s="95"/>
      <c r="C114" s="96"/>
      <c r="D114" s="84" t="s">
        <v>21</v>
      </c>
      <c r="E114" s="102">
        <v>57463.130709999998</v>
      </c>
      <c r="F114" s="107">
        <v>17599</v>
      </c>
      <c r="G114" s="107">
        <v>57463.130709999998</v>
      </c>
      <c r="H114" s="108">
        <v>20454.493579999998</v>
      </c>
      <c r="I114" s="30">
        <f>H114-F114</f>
        <v>2855.4935799999985</v>
      </c>
      <c r="J114" s="22">
        <f t="shared" si="20"/>
        <v>35.595856555793979</v>
      </c>
      <c r="K114" s="22">
        <f t="shared" si="17"/>
        <v>116.22531723393375</v>
      </c>
      <c r="L114" s="22">
        <f t="shared" si="14"/>
        <v>35.595856555793979</v>
      </c>
      <c r="M114" s="53"/>
      <c r="N114" s="112"/>
      <c r="O114" s="12"/>
      <c r="P114" s="12"/>
      <c r="Q114" s="12"/>
    </row>
    <row r="115" spans="1:17" s="8" customFormat="1" ht="243" customHeight="1" x14ac:dyDescent="0.5">
      <c r="A115" s="52"/>
      <c r="B115" s="95"/>
      <c r="C115" s="96"/>
      <c r="D115" s="90" t="s">
        <v>22</v>
      </c>
      <c r="E115" s="107">
        <v>0</v>
      </c>
      <c r="F115" s="19">
        <v>0</v>
      </c>
      <c r="G115" s="19">
        <v>0</v>
      </c>
      <c r="H115" s="19">
        <v>0</v>
      </c>
      <c r="I115" s="26">
        <f t="shared" si="21"/>
        <v>0</v>
      </c>
      <c r="J115" s="22">
        <f t="shared" si="20"/>
        <v>0</v>
      </c>
      <c r="K115" s="22">
        <f t="shared" si="17"/>
        <v>0</v>
      </c>
      <c r="L115" s="22">
        <f t="shared" si="14"/>
        <v>0</v>
      </c>
      <c r="M115" s="53"/>
      <c r="N115" s="112"/>
      <c r="O115" s="12"/>
      <c r="P115" s="12"/>
      <c r="Q115" s="12"/>
    </row>
    <row r="116" spans="1:17" s="8" customFormat="1" ht="165.75" customHeight="1" x14ac:dyDescent="0.5">
      <c r="A116" s="52"/>
      <c r="B116" s="95"/>
      <c r="C116" s="96"/>
      <c r="D116" s="90" t="s">
        <v>23</v>
      </c>
      <c r="E116" s="107">
        <v>0</v>
      </c>
      <c r="F116" s="19">
        <v>0</v>
      </c>
      <c r="G116" s="19">
        <v>0</v>
      </c>
      <c r="H116" s="19">
        <v>0</v>
      </c>
      <c r="I116" s="26">
        <f t="shared" si="21"/>
        <v>0</v>
      </c>
      <c r="J116" s="22">
        <f t="shared" si="20"/>
        <v>0</v>
      </c>
      <c r="K116" s="22">
        <f t="shared" si="17"/>
        <v>0</v>
      </c>
      <c r="L116" s="22">
        <f t="shared" si="14"/>
        <v>0</v>
      </c>
      <c r="M116" s="53"/>
      <c r="N116" s="112"/>
      <c r="O116" s="12"/>
      <c r="P116" s="12"/>
      <c r="Q116" s="12"/>
    </row>
    <row r="117" spans="1:17" s="8" customFormat="1" ht="130.5" customHeight="1" x14ac:dyDescent="0.5">
      <c r="A117" s="52"/>
      <c r="B117" s="95"/>
      <c r="C117" s="96"/>
      <c r="D117" s="91" t="s">
        <v>24</v>
      </c>
      <c r="E117" s="108">
        <v>21536</v>
      </c>
      <c r="F117" s="19">
        <v>1525.3</v>
      </c>
      <c r="G117" s="19">
        <v>0</v>
      </c>
      <c r="H117" s="19">
        <v>0</v>
      </c>
      <c r="I117" s="25">
        <f t="shared" si="21"/>
        <v>-1525.3</v>
      </c>
      <c r="J117" s="22">
        <f t="shared" si="20"/>
        <v>0</v>
      </c>
      <c r="K117" s="22">
        <f t="shared" si="17"/>
        <v>0</v>
      </c>
      <c r="L117" s="22">
        <f t="shared" si="14"/>
        <v>0</v>
      </c>
      <c r="M117" s="53"/>
      <c r="N117" s="112"/>
      <c r="O117" s="12"/>
      <c r="P117" s="12"/>
      <c r="Q117" s="12"/>
    </row>
    <row r="118" spans="1:17" s="8" customFormat="1" ht="130.5" customHeight="1" x14ac:dyDescent="0.5">
      <c r="A118" s="52"/>
      <c r="B118" s="95"/>
      <c r="C118" s="96"/>
      <c r="D118" s="92" t="s">
        <v>25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1"/>
        <v>0</v>
      </c>
      <c r="J118" s="22">
        <f t="shared" si="20"/>
        <v>0</v>
      </c>
      <c r="K118" s="22">
        <f t="shared" si="17"/>
        <v>0</v>
      </c>
      <c r="L118" s="22">
        <f t="shared" si="14"/>
        <v>0</v>
      </c>
      <c r="M118" s="53"/>
      <c r="N118" s="112"/>
      <c r="O118" s="12"/>
      <c r="P118" s="12"/>
      <c r="Q118" s="12"/>
    </row>
    <row r="119" spans="1:17" s="8" customFormat="1" ht="228" customHeight="1" x14ac:dyDescent="0.5">
      <c r="A119" s="52">
        <v>14</v>
      </c>
      <c r="B119" s="95" t="s">
        <v>48</v>
      </c>
      <c r="C119" s="96">
        <v>3</v>
      </c>
      <c r="D119" s="77" t="s">
        <v>18</v>
      </c>
      <c r="E119" s="17">
        <f>E120+E121+E122+E123+E125+E126</f>
        <v>5725.19</v>
      </c>
      <c r="F119" s="17">
        <f>F120+F121+F122+F123+F125+F126</f>
        <v>0</v>
      </c>
      <c r="G119" s="17">
        <f>G120+G121+G122+G123+G125+G126</f>
        <v>2847.49</v>
      </c>
      <c r="H119" s="17">
        <f>H120+H121+H122+H123+H125+H126</f>
        <v>0</v>
      </c>
      <c r="I119" s="18">
        <f t="shared" si="21"/>
        <v>0</v>
      </c>
      <c r="J119" s="17">
        <f t="shared" si="20"/>
        <v>0</v>
      </c>
      <c r="K119" s="17">
        <f>IF(F119=0,0,H119/F119*100)</f>
        <v>0</v>
      </c>
      <c r="L119" s="17">
        <f t="shared" si="14"/>
        <v>0</v>
      </c>
      <c r="M119" s="53">
        <v>6</v>
      </c>
      <c r="N119" s="100" t="s">
        <v>49</v>
      </c>
      <c r="O119" s="12"/>
      <c r="P119" s="12"/>
      <c r="Q119" s="12"/>
    </row>
    <row r="120" spans="1:17" s="8" customFormat="1" ht="147" customHeight="1" x14ac:dyDescent="0.5">
      <c r="A120" s="52"/>
      <c r="B120" s="95"/>
      <c r="C120" s="96"/>
      <c r="D120" s="84" t="s">
        <v>19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1"/>
        <v>0</v>
      </c>
      <c r="J120" s="22">
        <f t="shared" si="20"/>
        <v>0</v>
      </c>
      <c r="K120" s="22">
        <f t="shared" ref="K120:K139" si="23">IF(H120=0,0,H120/F120*100)</f>
        <v>0</v>
      </c>
      <c r="L120" s="22">
        <f t="shared" si="14"/>
        <v>0</v>
      </c>
      <c r="M120" s="53"/>
      <c r="N120" s="101"/>
      <c r="O120" s="12"/>
      <c r="P120" s="12"/>
      <c r="Q120" s="12"/>
    </row>
    <row r="121" spans="1:17" s="8" customFormat="1" ht="169.5" customHeight="1" x14ac:dyDescent="0.5">
      <c r="A121" s="52"/>
      <c r="B121" s="95"/>
      <c r="C121" s="96"/>
      <c r="D121" s="84" t="s">
        <v>20</v>
      </c>
      <c r="E121" s="102">
        <v>2477.6999999999998</v>
      </c>
      <c r="F121" s="108">
        <v>0</v>
      </c>
      <c r="G121" s="107">
        <v>0</v>
      </c>
      <c r="H121" s="20">
        <v>0</v>
      </c>
      <c r="I121" s="21">
        <f t="shared" si="21"/>
        <v>0</v>
      </c>
      <c r="J121" s="22">
        <f t="shared" si="20"/>
        <v>0</v>
      </c>
      <c r="K121" s="22">
        <f t="shared" si="23"/>
        <v>0</v>
      </c>
      <c r="L121" s="22">
        <f t="shared" si="14"/>
        <v>0</v>
      </c>
      <c r="M121" s="53"/>
      <c r="N121" s="101"/>
      <c r="O121" s="12"/>
      <c r="P121" s="12"/>
      <c r="Q121" s="12"/>
    </row>
    <row r="122" spans="1:17" s="8" customFormat="1" ht="169.5" customHeight="1" x14ac:dyDescent="0.5">
      <c r="A122" s="52"/>
      <c r="B122" s="95"/>
      <c r="C122" s="96"/>
      <c r="D122" s="84" t="s">
        <v>21</v>
      </c>
      <c r="E122" s="102">
        <v>2847.49</v>
      </c>
      <c r="F122" s="107">
        <v>0</v>
      </c>
      <c r="G122" s="107">
        <v>2847.49</v>
      </c>
      <c r="H122" s="20">
        <v>0</v>
      </c>
      <c r="I122" s="21">
        <f t="shared" si="21"/>
        <v>0</v>
      </c>
      <c r="J122" s="22">
        <f t="shared" si="20"/>
        <v>0</v>
      </c>
      <c r="K122" s="22">
        <f t="shared" si="23"/>
        <v>0</v>
      </c>
      <c r="L122" s="22">
        <f t="shared" si="14"/>
        <v>0</v>
      </c>
      <c r="M122" s="53"/>
      <c r="N122" s="101"/>
      <c r="O122" s="12"/>
      <c r="P122" s="12"/>
      <c r="Q122" s="12"/>
    </row>
    <row r="123" spans="1:17" s="8" customFormat="1" ht="231" customHeight="1" x14ac:dyDescent="0.5">
      <c r="A123" s="52"/>
      <c r="B123" s="95"/>
      <c r="C123" s="96"/>
      <c r="D123" s="90" t="s">
        <v>22</v>
      </c>
      <c r="E123" s="107">
        <v>0</v>
      </c>
      <c r="F123" s="19">
        <v>0</v>
      </c>
      <c r="G123" s="19">
        <v>0</v>
      </c>
      <c r="H123" s="20">
        <v>0</v>
      </c>
      <c r="I123" s="21">
        <f t="shared" si="21"/>
        <v>0</v>
      </c>
      <c r="J123" s="22">
        <f t="shared" si="20"/>
        <v>0</v>
      </c>
      <c r="K123" s="22">
        <f t="shared" si="23"/>
        <v>0</v>
      </c>
      <c r="L123" s="22">
        <f t="shared" si="14"/>
        <v>0</v>
      </c>
      <c r="M123" s="53"/>
      <c r="N123" s="101"/>
      <c r="O123" s="12"/>
      <c r="P123" s="12"/>
      <c r="Q123" s="12"/>
    </row>
    <row r="124" spans="1:17" s="8" customFormat="1" ht="198" customHeight="1" x14ac:dyDescent="0.5">
      <c r="A124" s="52"/>
      <c r="B124" s="95"/>
      <c r="C124" s="96"/>
      <c r="D124" s="90" t="s">
        <v>23</v>
      </c>
      <c r="E124" s="107">
        <v>0</v>
      </c>
      <c r="F124" s="19">
        <v>0</v>
      </c>
      <c r="G124" s="19">
        <v>0</v>
      </c>
      <c r="H124" s="20">
        <v>0</v>
      </c>
      <c r="I124" s="21">
        <f t="shared" si="21"/>
        <v>0</v>
      </c>
      <c r="J124" s="22">
        <f t="shared" si="20"/>
        <v>0</v>
      </c>
      <c r="K124" s="22">
        <f t="shared" si="23"/>
        <v>0</v>
      </c>
      <c r="L124" s="22">
        <f t="shared" si="14"/>
        <v>0</v>
      </c>
      <c r="M124" s="53"/>
      <c r="N124" s="101"/>
      <c r="O124" s="12"/>
      <c r="P124" s="12"/>
      <c r="Q124" s="12"/>
    </row>
    <row r="125" spans="1:17" s="8" customFormat="1" ht="128.25" customHeight="1" x14ac:dyDescent="0.5">
      <c r="A125" s="52"/>
      <c r="B125" s="95"/>
      <c r="C125" s="96"/>
      <c r="D125" s="91" t="s">
        <v>24</v>
      </c>
      <c r="E125" s="19">
        <v>400</v>
      </c>
      <c r="F125" s="19">
        <v>0</v>
      </c>
      <c r="G125" s="19">
        <v>0</v>
      </c>
      <c r="H125" s="20">
        <v>0</v>
      </c>
      <c r="I125" s="21">
        <f t="shared" si="21"/>
        <v>0</v>
      </c>
      <c r="J125" s="22">
        <f t="shared" si="20"/>
        <v>0</v>
      </c>
      <c r="K125" s="22">
        <f t="shared" si="23"/>
        <v>0</v>
      </c>
      <c r="L125" s="22">
        <f t="shared" si="14"/>
        <v>0</v>
      </c>
      <c r="M125" s="53"/>
      <c r="N125" s="101"/>
      <c r="O125" s="12"/>
      <c r="P125" s="12"/>
      <c r="Q125" s="12"/>
    </row>
    <row r="126" spans="1:17" s="8" customFormat="1" ht="128.25" customHeight="1" x14ac:dyDescent="0.5">
      <c r="A126" s="52"/>
      <c r="B126" s="95"/>
      <c r="C126" s="96"/>
      <c r="D126" s="92" t="s">
        <v>25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1"/>
        <v>0</v>
      </c>
      <c r="J126" s="22">
        <f t="shared" si="20"/>
        <v>0</v>
      </c>
      <c r="K126" s="22">
        <f t="shared" si="23"/>
        <v>0</v>
      </c>
      <c r="L126" s="22">
        <f t="shared" si="14"/>
        <v>0</v>
      </c>
      <c r="M126" s="53"/>
      <c r="N126" s="101"/>
      <c r="O126" s="12"/>
      <c r="P126" s="12"/>
      <c r="Q126" s="12"/>
    </row>
    <row r="127" spans="1:17" s="8" customFormat="1" ht="169.5" customHeight="1" x14ac:dyDescent="0.5">
      <c r="A127" s="52">
        <v>15</v>
      </c>
      <c r="B127" s="95" t="s">
        <v>50</v>
      </c>
      <c r="C127" s="96">
        <v>5</v>
      </c>
      <c r="D127" s="77" t="s">
        <v>18</v>
      </c>
      <c r="E127" s="17">
        <f>E128+E129+E130+E133</f>
        <v>347336.15051000001</v>
      </c>
      <c r="F127" s="17">
        <f>F128+F129+F130+F133</f>
        <v>5403.8431</v>
      </c>
      <c r="G127" s="17">
        <f>G128+G129+G130+G133</f>
        <v>71551.650509999992</v>
      </c>
      <c r="H127" s="17">
        <f>H128+H129+H130+H133</f>
        <v>5726.7042300000003</v>
      </c>
      <c r="I127" s="41">
        <f t="shared" si="21"/>
        <v>322.86113000000023</v>
      </c>
      <c r="J127" s="34">
        <f>IF(H127=0, ,H127/G127*100)</f>
        <v>8.0035948705329183</v>
      </c>
      <c r="K127" s="16">
        <f t="shared" si="23"/>
        <v>105.97465773941512</v>
      </c>
      <c r="L127" s="34">
        <f t="shared" si="14"/>
        <v>1.6487498412104169</v>
      </c>
      <c r="M127" s="53">
        <v>7</v>
      </c>
      <c r="N127" s="54" t="s">
        <v>65</v>
      </c>
      <c r="O127" s="12"/>
      <c r="P127" s="12"/>
      <c r="Q127" s="12"/>
    </row>
    <row r="128" spans="1:17" s="8" customFormat="1" ht="128.25" customHeight="1" x14ac:dyDescent="0.5">
      <c r="A128" s="52"/>
      <c r="B128" s="95"/>
      <c r="C128" s="96"/>
      <c r="D128" s="84" t="s">
        <v>19</v>
      </c>
      <c r="E128" s="20">
        <v>0</v>
      </c>
      <c r="F128" s="20">
        <v>0</v>
      </c>
      <c r="G128" s="20">
        <v>0</v>
      </c>
      <c r="H128" s="20">
        <v>0</v>
      </c>
      <c r="I128" s="42">
        <f t="shared" si="21"/>
        <v>0</v>
      </c>
      <c r="J128" s="43">
        <f t="shared" si="20"/>
        <v>0</v>
      </c>
      <c r="K128" s="43">
        <f t="shared" si="23"/>
        <v>0</v>
      </c>
      <c r="L128" s="43">
        <f t="shared" si="14"/>
        <v>0</v>
      </c>
      <c r="M128" s="53"/>
      <c r="N128" s="55"/>
      <c r="O128" s="12"/>
      <c r="P128" s="12"/>
      <c r="Q128" s="12"/>
    </row>
    <row r="129" spans="1:17" s="8" customFormat="1" ht="159" customHeight="1" x14ac:dyDescent="0.5">
      <c r="A129" s="52"/>
      <c r="B129" s="95"/>
      <c r="C129" s="96"/>
      <c r="D129" s="84" t="s">
        <v>20</v>
      </c>
      <c r="E129" s="20">
        <v>275784.5</v>
      </c>
      <c r="F129" s="102">
        <v>0</v>
      </c>
      <c r="G129" s="102">
        <v>0</v>
      </c>
      <c r="H129" s="102">
        <v>0</v>
      </c>
      <c r="I129" s="42">
        <f t="shared" si="21"/>
        <v>0</v>
      </c>
      <c r="J129" s="43">
        <f>IF(H129=0, ,H129/G129*100)</f>
        <v>0</v>
      </c>
      <c r="K129" s="43">
        <f t="shared" si="23"/>
        <v>0</v>
      </c>
      <c r="L129" s="43">
        <f t="shared" si="14"/>
        <v>0</v>
      </c>
      <c r="M129" s="53"/>
      <c r="N129" s="55"/>
      <c r="O129" s="12"/>
      <c r="P129" s="12"/>
      <c r="Q129" s="12"/>
    </row>
    <row r="130" spans="1:17" s="8" customFormat="1" ht="177" customHeight="1" x14ac:dyDescent="0.5">
      <c r="A130" s="52"/>
      <c r="B130" s="95"/>
      <c r="C130" s="96"/>
      <c r="D130" s="84" t="s">
        <v>21</v>
      </c>
      <c r="E130" s="102">
        <v>71551.650509999992</v>
      </c>
      <c r="F130" s="102">
        <v>5403.8431</v>
      </c>
      <c r="G130" s="102">
        <v>71551.650509999992</v>
      </c>
      <c r="H130" s="102">
        <v>5726.7042300000003</v>
      </c>
      <c r="I130" s="42">
        <f t="shared" si="21"/>
        <v>322.86113000000023</v>
      </c>
      <c r="J130" s="43">
        <f>IF(H130=0, ,H130/G130*100)</f>
        <v>8.0035948705329183</v>
      </c>
      <c r="K130" s="43">
        <f t="shared" si="23"/>
        <v>105.97465773941512</v>
      </c>
      <c r="L130" s="43">
        <f t="shared" si="14"/>
        <v>8.0035948705329183</v>
      </c>
      <c r="M130" s="53"/>
      <c r="N130" s="55"/>
      <c r="O130" s="12"/>
      <c r="P130" s="12"/>
      <c r="Q130" s="12"/>
    </row>
    <row r="131" spans="1:17" s="8" customFormat="1" ht="263.25" customHeight="1" x14ac:dyDescent="0.5">
      <c r="A131" s="52"/>
      <c r="B131" s="95"/>
      <c r="C131" s="96"/>
      <c r="D131" s="90" t="s">
        <v>22</v>
      </c>
      <c r="E131" s="102">
        <v>0</v>
      </c>
      <c r="F131" s="20">
        <v>0</v>
      </c>
      <c r="G131" s="20">
        <v>0</v>
      </c>
      <c r="H131" s="20">
        <v>0</v>
      </c>
      <c r="I131" s="44">
        <v>0</v>
      </c>
      <c r="J131" s="43">
        <f t="shared" si="20"/>
        <v>0</v>
      </c>
      <c r="K131" s="43">
        <f t="shared" si="23"/>
        <v>0</v>
      </c>
      <c r="L131" s="43">
        <f t="shared" si="14"/>
        <v>0</v>
      </c>
      <c r="M131" s="53"/>
      <c r="N131" s="55"/>
      <c r="O131" s="12"/>
      <c r="P131" s="12"/>
      <c r="Q131" s="12"/>
    </row>
    <row r="132" spans="1:17" s="8" customFormat="1" ht="201.75" customHeight="1" x14ac:dyDescent="0.5">
      <c r="A132" s="52"/>
      <c r="B132" s="95"/>
      <c r="C132" s="96"/>
      <c r="D132" s="90" t="s">
        <v>23</v>
      </c>
      <c r="E132" s="102">
        <v>0</v>
      </c>
      <c r="F132" s="20">
        <v>0</v>
      </c>
      <c r="G132" s="20">
        <v>0</v>
      </c>
      <c r="H132" s="20">
        <v>0</v>
      </c>
      <c r="I132" s="42">
        <f t="shared" ref="I132:I139" si="24">H132-F132</f>
        <v>0</v>
      </c>
      <c r="J132" s="43">
        <f t="shared" si="20"/>
        <v>0</v>
      </c>
      <c r="K132" s="43">
        <f>IF(H132=0,0,H132/F132*100)</f>
        <v>0</v>
      </c>
      <c r="L132" s="43">
        <f t="shared" si="14"/>
        <v>0</v>
      </c>
      <c r="M132" s="53"/>
      <c r="N132" s="55"/>
      <c r="O132" s="12"/>
      <c r="P132" s="12"/>
      <c r="Q132" s="12"/>
    </row>
    <row r="133" spans="1:17" s="8" customFormat="1" ht="172.5" customHeight="1" x14ac:dyDescent="0.5">
      <c r="A133" s="52"/>
      <c r="B133" s="95"/>
      <c r="C133" s="96"/>
      <c r="D133" s="91" t="s">
        <v>24</v>
      </c>
      <c r="E133" s="20">
        <v>0</v>
      </c>
      <c r="F133" s="20">
        <v>0</v>
      </c>
      <c r="G133" s="20">
        <v>0</v>
      </c>
      <c r="H133" s="20">
        <v>0</v>
      </c>
      <c r="I133" s="45">
        <f>H133-F133</f>
        <v>0</v>
      </c>
      <c r="J133" s="43">
        <f t="shared" si="20"/>
        <v>0</v>
      </c>
      <c r="K133" s="43">
        <f>IF(H133=0,0,H133/F133*100)</f>
        <v>0</v>
      </c>
      <c r="L133" s="43">
        <f t="shared" si="14"/>
        <v>0</v>
      </c>
      <c r="M133" s="53"/>
      <c r="N133" s="55"/>
      <c r="O133" s="12"/>
      <c r="P133" s="12"/>
      <c r="Q133" s="12"/>
    </row>
    <row r="134" spans="1:17" s="8" customFormat="1" ht="128.25" customHeight="1" x14ac:dyDescent="0.5">
      <c r="A134" s="52"/>
      <c r="B134" s="95"/>
      <c r="C134" s="96"/>
      <c r="D134" s="92" t="s">
        <v>25</v>
      </c>
      <c r="E134" s="20">
        <v>15365.19534</v>
      </c>
      <c r="F134" s="20">
        <v>0</v>
      </c>
      <c r="G134" s="20">
        <v>0</v>
      </c>
      <c r="H134" s="20">
        <v>0</v>
      </c>
      <c r="I134" s="42">
        <f t="shared" si="24"/>
        <v>0</v>
      </c>
      <c r="J134" s="43">
        <f t="shared" si="20"/>
        <v>0</v>
      </c>
      <c r="K134" s="43">
        <f t="shared" si="23"/>
        <v>0</v>
      </c>
      <c r="L134" s="43">
        <f t="shared" si="14"/>
        <v>0</v>
      </c>
      <c r="M134" s="53"/>
      <c r="N134" s="55"/>
      <c r="O134" s="12"/>
      <c r="P134" s="12"/>
      <c r="Q134" s="12"/>
    </row>
    <row r="135" spans="1:17" s="8" customFormat="1" ht="205.5" customHeight="1" x14ac:dyDescent="0.5">
      <c r="A135" s="52">
        <v>16</v>
      </c>
      <c r="B135" s="95" t="s">
        <v>51</v>
      </c>
      <c r="C135" s="96">
        <v>2</v>
      </c>
      <c r="D135" s="77" t="s">
        <v>18</v>
      </c>
      <c r="E135" s="17">
        <f>E136+E137+E138+E139+E141</f>
        <v>67810.367160000009</v>
      </c>
      <c r="F135" s="17">
        <f>F136+F137+F138+F141</f>
        <v>14131.69174</v>
      </c>
      <c r="G135" s="17">
        <f>G136+G137+G138+G141</f>
        <v>57975.459159999999</v>
      </c>
      <c r="H135" s="17">
        <f>H136+H137+H138+H141</f>
        <v>16177.644539999999</v>
      </c>
      <c r="I135" s="23">
        <f t="shared" si="24"/>
        <v>2045.9527999999991</v>
      </c>
      <c r="J135" s="17">
        <f t="shared" si="20"/>
        <v>27.904297394787548</v>
      </c>
      <c r="K135" s="17">
        <f t="shared" si="23"/>
        <v>114.47776273104581</v>
      </c>
      <c r="L135" s="17">
        <f t="shared" ref="L135:L140" si="25">IF(H135=0,0,H135/E135*100)</f>
        <v>23.857184701313447</v>
      </c>
      <c r="M135" s="53">
        <v>7</v>
      </c>
      <c r="N135" s="113" t="s">
        <v>66</v>
      </c>
      <c r="O135" s="12"/>
      <c r="P135" s="12"/>
      <c r="Q135" s="12"/>
    </row>
    <row r="136" spans="1:17" s="8" customFormat="1" ht="196.5" customHeight="1" x14ac:dyDescent="0.5">
      <c r="A136" s="52"/>
      <c r="B136" s="95"/>
      <c r="C136" s="96"/>
      <c r="D136" s="84" t="s">
        <v>19</v>
      </c>
      <c r="E136" s="36">
        <v>0</v>
      </c>
      <c r="F136" s="36">
        <v>0</v>
      </c>
      <c r="G136" s="36">
        <v>0</v>
      </c>
      <c r="H136" s="36">
        <v>0</v>
      </c>
      <c r="I136" s="26">
        <f t="shared" si="24"/>
        <v>0</v>
      </c>
      <c r="J136" s="22">
        <f t="shared" si="20"/>
        <v>0</v>
      </c>
      <c r="K136" s="22">
        <f t="shared" si="23"/>
        <v>0</v>
      </c>
      <c r="L136" s="22">
        <f t="shared" si="25"/>
        <v>0</v>
      </c>
      <c r="M136" s="53"/>
      <c r="N136" s="113"/>
      <c r="O136" s="12"/>
      <c r="P136" s="12"/>
      <c r="Q136" s="12"/>
    </row>
    <row r="137" spans="1:17" s="8" customFormat="1" ht="170.25" customHeight="1" x14ac:dyDescent="0.5">
      <c r="A137" s="52"/>
      <c r="B137" s="95"/>
      <c r="C137" s="96"/>
      <c r="D137" s="84" t="s">
        <v>20</v>
      </c>
      <c r="E137" s="36">
        <v>0</v>
      </c>
      <c r="F137" s="36">
        <v>0</v>
      </c>
      <c r="G137" s="36">
        <v>0</v>
      </c>
      <c r="H137" s="36">
        <v>0</v>
      </c>
      <c r="I137" s="26">
        <f t="shared" si="24"/>
        <v>0</v>
      </c>
      <c r="J137" s="22">
        <f t="shared" si="20"/>
        <v>0</v>
      </c>
      <c r="K137" s="22">
        <f t="shared" si="23"/>
        <v>0</v>
      </c>
      <c r="L137" s="22">
        <f t="shared" si="25"/>
        <v>0</v>
      </c>
      <c r="M137" s="53"/>
      <c r="N137" s="113"/>
      <c r="O137" s="12"/>
      <c r="P137" s="12"/>
      <c r="Q137" s="12"/>
    </row>
    <row r="138" spans="1:17" s="8" customFormat="1" ht="201" customHeight="1" x14ac:dyDescent="0.5">
      <c r="A138" s="52"/>
      <c r="B138" s="95"/>
      <c r="C138" s="96"/>
      <c r="D138" s="84" t="s">
        <v>21</v>
      </c>
      <c r="E138" s="38">
        <v>59290.367160000009</v>
      </c>
      <c r="F138" s="37">
        <v>14131.69174</v>
      </c>
      <c r="G138" s="38">
        <v>57975.459159999999</v>
      </c>
      <c r="H138" s="38">
        <v>16177.644539999999</v>
      </c>
      <c r="I138" s="25">
        <f t="shared" si="24"/>
        <v>2045.9527999999991</v>
      </c>
      <c r="J138" s="22">
        <f>IF(H138=0, ,H138/G138*100)</f>
        <v>27.904297394787548</v>
      </c>
      <c r="K138" s="22">
        <f t="shared" si="23"/>
        <v>114.47776273104581</v>
      </c>
      <c r="L138" s="22">
        <f t="shared" si="25"/>
        <v>27.285451777256288</v>
      </c>
      <c r="M138" s="53"/>
      <c r="N138" s="113"/>
      <c r="O138" s="12"/>
      <c r="P138" s="12"/>
      <c r="Q138" s="12"/>
    </row>
    <row r="139" spans="1:17" s="8" customFormat="1" ht="253.5" customHeight="1" x14ac:dyDescent="0.5">
      <c r="A139" s="52"/>
      <c r="B139" s="95"/>
      <c r="C139" s="96"/>
      <c r="D139" s="90" t="s">
        <v>22</v>
      </c>
      <c r="E139" s="107">
        <v>0</v>
      </c>
      <c r="F139" s="19">
        <v>0</v>
      </c>
      <c r="G139" s="19">
        <v>0</v>
      </c>
      <c r="H139" s="19">
        <v>0</v>
      </c>
      <c r="I139" s="26">
        <f t="shared" si="24"/>
        <v>0</v>
      </c>
      <c r="J139" s="22">
        <f t="shared" si="20"/>
        <v>0</v>
      </c>
      <c r="K139" s="22">
        <f t="shared" si="23"/>
        <v>0</v>
      </c>
      <c r="L139" s="22">
        <f t="shared" si="25"/>
        <v>0</v>
      </c>
      <c r="M139" s="53"/>
      <c r="N139" s="113"/>
      <c r="O139" s="12"/>
      <c r="P139" s="12"/>
      <c r="Q139" s="12"/>
    </row>
    <row r="140" spans="1:17" s="8" customFormat="1" ht="153" customHeight="1" x14ac:dyDescent="0.5">
      <c r="A140" s="52"/>
      <c r="B140" s="95"/>
      <c r="C140" s="96"/>
      <c r="D140" s="90" t="s">
        <v>23</v>
      </c>
      <c r="E140" s="107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5"/>
        <v>0</v>
      </c>
      <c r="M140" s="53"/>
      <c r="N140" s="113"/>
      <c r="O140" s="12"/>
      <c r="P140" s="12"/>
      <c r="Q140" s="12"/>
    </row>
    <row r="141" spans="1:17" s="8" customFormat="1" ht="130.5" customHeight="1" x14ac:dyDescent="0.5">
      <c r="A141" s="52"/>
      <c r="B141" s="95"/>
      <c r="C141" s="96"/>
      <c r="D141" s="91" t="s">
        <v>24</v>
      </c>
      <c r="E141" s="19">
        <v>8520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6">IF(H141=0, ,H141/G141*100)</f>
        <v>0</v>
      </c>
      <c r="K141" s="22">
        <f t="shared" ref="K141:K175" si="27">IF(H141=0,0,H141/F141*100)</f>
        <v>0</v>
      </c>
      <c r="L141" s="22">
        <f>IF(H141=0,0,H141/#REF!*100)</f>
        <v>0</v>
      </c>
      <c r="M141" s="53"/>
      <c r="N141" s="113"/>
      <c r="O141" s="12"/>
      <c r="P141" s="12"/>
      <c r="Q141" s="12"/>
    </row>
    <row r="142" spans="1:17" s="8" customFormat="1" ht="130.5" customHeight="1" x14ac:dyDescent="0.5">
      <c r="A142" s="52"/>
      <c r="B142" s="95"/>
      <c r="C142" s="96"/>
      <c r="D142" s="92" t="s">
        <v>25</v>
      </c>
      <c r="E142" s="50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6"/>
        <v>0</v>
      </c>
      <c r="K142" s="22">
        <f t="shared" si="27"/>
        <v>0</v>
      </c>
      <c r="L142" s="22">
        <f>IF(H142=0,0,H142/E141*100)</f>
        <v>0</v>
      </c>
      <c r="M142" s="53"/>
      <c r="N142" s="113"/>
      <c r="O142" s="12"/>
      <c r="P142" s="12"/>
      <c r="Q142" s="12"/>
    </row>
    <row r="143" spans="1:17" s="8" customFormat="1" ht="160.5" customHeight="1" x14ac:dyDescent="0.5">
      <c r="A143" s="52">
        <v>17</v>
      </c>
      <c r="B143" s="97" t="s">
        <v>61</v>
      </c>
      <c r="C143" s="96">
        <v>6</v>
      </c>
      <c r="D143" s="77" t="s">
        <v>18</v>
      </c>
      <c r="E143" s="17">
        <f>E144+E145+E146+E147+E149</f>
        <v>531682.74999000004</v>
      </c>
      <c r="F143" s="17">
        <f>F144+F145+F146+F147+F149</f>
        <v>150717.20000000001</v>
      </c>
      <c r="G143" s="17">
        <f>G144+G145+G146+G147+G149</f>
        <v>434463.33999000001</v>
      </c>
      <c r="H143" s="17">
        <f>H144+H145+H146+H147+H149</f>
        <v>150321.52351</v>
      </c>
      <c r="I143" s="23">
        <f t="shared" ref="I143:I154" si="28">H143-F143</f>
        <v>-395.67649000001256</v>
      </c>
      <c r="J143" s="17">
        <f t="shared" si="26"/>
        <v>34.599357338978223</v>
      </c>
      <c r="K143" s="17">
        <f t="shared" si="27"/>
        <v>99.737470912410785</v>
      </c>
      <c r="L143" s="17">
        <f t="shared" ref="L143:L190" si="29">IF(H143=0,0,H143/E143*100)</f>
        <v>28.272785512192613</v>
      </c>
      <c r="M143" s="53">
        <v>10</v>
      </c>
      <c r="N143" s="100" t="s">
        <v>52</v>
      </c>
      <c r="O143" s="12"/>
      <c r="P143" s="12"/>
      <c r="Q143" s="12"/>
    </row>
    <row r="144" spans="1:17" s="8" customFormat="1" ht="130.5" customHeight="1" x14ac:dyDescent="0.5">
      <c r="A144" s="52"/>
      <c r="B144" s="97"/>
      <c r="C144" s="96"/>
      <c r="D144" s="84" t="s">
        <v>19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8"/>
        <v>0</v>
      </c>
      <c r="J144" s="28">
        <f t="shared" si="26"/>
        <v>0</v>
      </c>
      <c r="K144" s="28">
        <f t="shared" si="27"/>
        <v>0</v>
      </c>
      <c r="L144" s="28">
        <f t="shared" si="29"/>
        <v>0</v>
      </c>
      <c r="M144" s="53"/>
      <c r="N144" s="101"/>
      <c r="O144" s="12"/>
      <c r="P144" s="12"/>
      <c r="Q144" s="12"/>
    </row>
    <row r="145" spans="1:17" s="8" customFormat="1" ht="205.5" customHeight="1" x14ac:dyDescent="0.5">
      <c r="A145" s="52"/>
      <c r="B145" s="97"/>
      <c r="C145" s="96"/>
      <c r="D145" s="84" t="s">
        <v>20</v>
      </c>
      <c r="E145" s="51">
        <v>120478.79999999999</v>
      </c>
      <c r="F145" s="51">
        <v>24095.7</v>
      </c>
      <c r="G145" s="51">
        <v>24095.7</v>
      </c>
      <c r="H145" s="51">
        <v>24095.7</v>
      </c>
      <c r="I145" s="27">
        <f t="shared" si="28"/>
        <v>0</v>
      </c>
      <c r="J145" s="29">
        <f t="shared" si="26"/>
        <v>100</v>
      </c>
      <c r="K145" s="29">
        <f t="shared" si="27"/>
        <v>100</v>
      </c>
      <c r="L145" s="29">
        <f t="shared" si="29"/>
        <v>19.999950198707161</v>
      </c>
      <c r="M145" s="53"/>
      <c r="N145" s="101"/>
      <c r="O145" s="12"/>
      <c r="P145" s="12"/>
      <c r="Q145" s="12"/>
    </row>
    <row r="146" spans="1:17" s="8" customFormat="1" ht="179.25" customHeight="1" x14ac:dyDescent="0.5">
      <c r="A146" s="52"/>
      <c r="B146" s="97"/>
      <c r="C146" s="96"/>
      <c r="D146" s="84" t="s">
        <v>21</v>
      </c>
      <c r="E146" s="51">
        <v>410367.63999</v>
      </c>
      <c r="F146" s="51">
        <v>126621.5</v>
      </c>
      <c r="G146" s="51">
        <v>410367.63999</v>
      </c>
      <c r="H146" s="51">
        <v>126225.82351</v>
      </c>
      <c r="I146" s="25">
        <f t="shared" si="28"/>
        <v>-395.67648999999801</v>
      </c>
      <c r="J146" s="29">
        <f t="shared" si="26"/>
        <v>30.759204968763115</v>
      </c>
      <c r="K146" s="29">
        <f t="shared" si="27"/>
        <v>99.687512397183724</v>
      </c>
      <c r="L146" s="29">
        <f t="shared" si="29"/>
        <v>30.759204968763115</v>
      </c>
      <c r="M146" s="53"/>
      <c r="N146" s="101"/>
      <c r="O146" s="12"/>
      <c r="P146" s="12"/>
      <c r="Q146" s="12"/>
    </row>
    <row r="147" spans="1:17" s="8" customFormat="1" ht="288.75" customHeight="1" x14ac:dyDescent="0.5">
      <c r="A147" s="52"/>
      <c r="B147" s="97"/>
      <c r="C147" s="96"/>
      <c r="D147" s="90" t="s">
        <v>22</v>
      </c>
      <c r="E147" s="51">
        <v>0</v>
      </c>
      <c r="F147" s="51">
        <v>0</v>
      </c>
      <c r="G147" s="51">
        <v>0</v>
      </c>
      <c r="H147" s="51">
        <v>0</v>
      </c>
      <c r="I147" s="27">
        <f t="shared" si="28"/>
        <v>0</v>
      </c>
      <c r="J147" s="28">
        <f t="shared" si="26"/>
        <v>0</v>
      </c>
      <c r="K147" s="28">
        <f t="shared" si="27"/>
        <v>0</v>
      </c>
      <c r="L147" s="28">
        <f t="shared" si="29"/>
        <v>0</v>
      </c>
      <c r="M147" s="53"/>
      <c r="N147" s="101"/>
      <c r="O147" s="12"/>
      <c r="P147" s="12"/>
      <c r="Q147" s="12"/>
    </row>
    <row r="148" spans="1:17" s="8" customFormat="1" ht="195.75" customHeight="1" x14ac:dyDescent="0.5">
      <c r="A148" s="52"/>
      <c r="B148" s="97"/>
      <c r="C148" s="96"/>
      <c r="D148" s="90" t="s">
        <v>23</v>
      </c>
      <c r="E148" s="51">
        <v>0</v>
      </c>
      <c r="F148" s="51">
        <v>0</v>
      </c>
      <c r="G148" s="51">
        <v>0</v>
      </c>
      <c r="H148" s="51">
        <v>0</v>
      </c>
      <c r="I148" s="27">
        <f t="shared" si="28"/>
        <v>0</v>
      </c>
      <c r="J148" s="28">
        <f t="shared" si="26"/>
        <v>0</v>
      </c>
      <c r="K148" s="28">
        <f t="shared" si="27"/>
        <v>0</v>
      </c>
      <c r="L148" s="28">
        <f t="shared" si="29"/>
        <v>0</v>
      </c>
      <c r="M148" s="53"/>
      <c r="N148" s="101"/>
      <c r="O148" s="12"/>
      <c r="P148" s="12"/>
      <c r="Q148" s="12"/>
    </row>
    <row r="149" spans="1:17" s="8" customFormat="1" ht="130.5" customHeight="1" x14ac:dyDescent="0.5">
      <c r="A149" s="52"/>
      <c r="B149" s="97"/>
      <c r="C149" s="96"/>
      <c r="D149" s="91" t="s">
        <v>24</v>
      </c>
      <c r="E149" s="51">
        <v>836.31</v>
      </c>
      <c r="F149" s="51">
        <v>0</v>
      </c>
      <c r="G149" s="51">
        <v>0</v>
      </c>
      <c r="H149" s="51">
        <v>0</v>
      </c>
      <c r="I149" s="25">
        <f t="shared" si="28"/>
        <v>0</v>
      </c>
      <c r="J149" s="28">
        <f t="shared" si="26"/>
        <v>0</v>
      </c>
      <c r="K149" s="28">
        <f t="shared" si="27"/>
        <v>0</v>
      </c>
      <c r="L149" s="28">
        <f t="shared" si="29"/>
        <v>0</v>
      </c>
      <c r="M149" s="53"/>
      <c r="N149" s="101"/>
      <c r="O149" s="12"/>
      <c r="P149" s="12"/>
      <c r="Q149" s="12"/>
    </row>
    <row r="150" spans="1:17" s="8" customFormat="1" ht="130.5" customHeight="1" x14ac:dyDescent="0.5">
      <c r="A150" s="52"/>
      <c r="B150" s="97"/>
      <c r="C150" s="96"/>
      <c r="D150" s="92" t="s">
        <v>25</v>
      </c>
      <c r="E150" s="51">
        <v>0</v>
      </c>
      <c r="F150" s="51">
        <v>0</v>
      </c>
      <c r="G150" s="51">
        <v>0</v>
      </c>
      <c r="H150" s="51">
        <v>0</v>
      </c>
      <c r="I150" s="27">
        <f t="shared" si="28"/>
        <v>0</v>
      </c>
      <c r="J150" s="28">
        <f t="shared" si="26"/>
        <v>0</v>
      </c>
      <c r="K150" s="28">
        <f t="shared" si="27"/>
        <v>0</v>
      </c>
      <c r="L150" s="28">
        <f t="shared" si="29"/>
        <v>0</v>
      </c>
      <c r="M150" s="53"/>
      <c r="N150" s="101"/>
      <c r="O150" s="12"/>
      <c r="P150" s="12"/>
      <c r="Q150" s="12"/>
    </row>
    <row r="151" spans="1:17" s="8" customFormat="1" ht="172.5" customHeight="1" x14ac:dyDescent="0.5">
      <c r="A151" s="52">
        <v>18</v>
      </c>
      <c r="B151" s="95" t="s">
        <v>53</v>
      </c>
      <c r="C151" s="96">
        <v>3</v>
      </c>
      <c r="D151" s="77" t="s">
        <v>18</v>
      </c>
      <c r="E151" s="17">
        <f>E152+E153+E154+E155+E157</f>
        <v>5022.3</v>
      </c>
      <c r="F151" s="17">
        <f>F152+F153+F154+F155+F157</f>
        <v>563.89625000000001</v>
      </c>
      <c r="G151" s="17">
        <f>G152+G153+G154+G155+G157</f>
        <v>954.60500000000002</v>
      </c>
      <c r="H151" s="17">
        <f>H152+H153+H154+H155+H157</f>
        <v>716.66217000000006</v>
      </c>
      <c r="I151" s="23">
        <f t="shared" si="28"/>
        <v>152.76592000000005</v>
      </c>
      <c r="J151" s="17">
        <f t="shared" si="26"/>
        <v>75.074210799231096</v>
      </c>
      <c r="K151" s="17">
        <f t="shared" si="27"/>
        <v>127.09113954916353</v>
      </c>
      <c r="L151" s="17">
        <f t="shared" si="29"/>
        <v>14.269600979630848</v>
      </c>
      <c r="M151" s="53">
        <v>4</v>
      </c>
      <c r="N151" s="98" t="s">
        <v>67</v>
      </c>
      <c r="O151" s="12"/>
      <c r="P151" s="12"/>
      <c r="Q151" s="12"/>
    </row>
    <row r="152" spans="1:17" s="8" customFormat="1" ht="131.25" customHeight="1" x14ac:dyDescent="0.5">
      <c r="A152" s="52"/>
      <c r="B152" s="95"/>
      <c r="C152" s="96"/>
      <c r="D152" s="84" t="s">
        <v>19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6"/>
        <v>0</v>
      </c>
      <c r="K152" s="19">
        <f t="shared" si="27"/>
        <v>0</v>
      </c>
      <c r="L152" s="19">
        <f t="shared" si="29"/>
        <v>0</v>
      </c>
      <c r="M152" s="53"/>
      <c r="N152" s="99"/>
      <c r="O152" s="12"/>
      <c r="P152" s="12"/>
      <c r="Q152" s="12"/>
    </row>
    <row r="153" spans="1:17" s="8" customFormat="1" ht="157.5" customHeight="1" x14ac:dyDescent="0.5">
      <c r="A153" s="52"/>
      <c r="B153" s="95"/>
      <c r="C153" s="96"/>
      <c r="D153" s="84" t="s">
        <v>20</v>
      </c>
      <c r="E153" s="108">
        <v>4602.3</v>
      </c>
      <c r="F153" s="107">
        <v>563.89625000000001</v>
      </c>
      <c r="G153" s="107">
        <v>784.60500000000002</v>
      </c>
      <c r="H153" s="107">
        <v>716.66217000000006</v>
      </c>
      <c r="I153" s="25">
        <f t="shared" si="28"/>
        <v>152.76592000000005</v>
      </c>
      <c r="J153" s="39">
        <f t="shared" si="26"/>
        <v>91.340505094920374</v>
      </c>
      <c r="K153" s="39">
        <f t="shared" si="27"/>
        <v>127.09113954916353</v>
      </c>
      <c r="L153" s="39">
        <f t="shared" si="29"/>
        <v>15.571826478065315</v>
      </c>
      <c r="M153" s="53"/>
      <c r="N153" s="99"/>
      <c r="O153" s="12"/>
      <c r="P153" s="12"/>
      <c r="Q153" s="12"/>
    </row>
    <row r="154" spans="1:17" s="8" customFormat="1" ht="138.75" customHeight="1" x14ac:dyDescent="0.5">
      <c r="A154" s="52"/>
      <c r="B154" s="95"/>
      <c r="C154" s="96"/>
      <c r="D154" s="84" t="s">
        <v>21</v>
      </c>
      <c r="E154" s="102">
        <v>170</v>
      </c>
      <c r="F154" s="107">
        <v>0</v>
      </c>
      <c r="G154" s="107">
        <v>170</v>
      </c>
      <c r="H154" s="107">
        <v>0</v>
      </c>
      <c r="I154" s="25">
        <f t="shared" si="28"/>
        <v>0</v>
      </c>
      <c r="J154" s="39">
        <f t="shared" si="26"/>
        <v>0</v>
      </c>
      <c r="K154" s="39">
        <f t="shared" si="27"/>
        <v>0</v>
      </c>
      <c r="L154" s="39">
        <f t="shared" si="29"/>
        <v>0</v>
      </c>
      <c r="M154" s="53"/>
      <c r="N154" s="99"/>
      <c r="O154" s="12"/>
      <c r="P154" s="12"/>
      <c r="Q154" s="12"/>
    </row>
    <row r="155" spans="1:17" s="8" customFormat="1" ht="234" customHeight="1" x14ac:dyDescent="0.5">
      <c r="A155" s="52"/>
      <c r="B155" s="95"/>
      <c r="C155" s="96"/>
      <c r="D155" s="90" t="s">
        <v>22</v>
      </c>
      <c r="E155" s="107">
        <v>0</v>
      </c>
      <c r="F155" s="107">
        <v>0</v>
      </c>
      <c r="G155" s="107">
        <v>0</v>
      </c>
      <c r="H155" s="107">
        <v>0</v>
      </c>
      <c r="I155" s="31">
        <v>0</v>
      </c>
      <c r="J155" s="39">
        <f t="shared" si="26"/>
        <v>0</v>
      </c>
      <c r="K155" s="19">
        <f t="shared" si="27"/>
        <v>0</v>
      </c>
      <c r="L155" s="19">
        <f t="shared" si="29"/>
        <v>0</v>
      </c>
      <c r="M155" s="53"/>
      <c r="N155" s="99"/>
      <c r="O155" s="12"/>
      <c r="P155" s="12"/>
      <c r="Q155" s="12"/>
    </row>
    <row r="156" spans="1:17" s="8" customFormat="1" ht="204" customHeight="1" x14ac:dyDescent="0.5">
      <c r="A156" s="52"/>
      <c r="B156" s="95"/>
      <c r="C156" s="96"/>
      <c r="D156" s="90" t="s">
        <v>23</v>
      </c>
      <c r="E156" s="107">
        <v>0</v>
      </c>
      <c r="F156" s="107">
        <v>0</v>
      </c>
      <c r="G156" s="107">
        <v>0</v>
      </c>
      <c r="H156" s="107">
        <v>0</v>
      </c>
      <c r="I156" s="31">
        <v>0</v>
      </c>
      <c r="J156" s="39">
        <f t="shared" si="26"/>
        <v>0</v>
      </c>
      <c r="K156" s="19">
        <f t="shared" si="27"/>
        <v>0</v>
      </c>
      <c r="L156" s="19">
        <f t="shared" si="29"/>
        <v>0</v>
      </c>
      <c r="M156" s="53"/>
      <c r="N156" s="99"/>
      <c r="O156" s="12"/>
      <c r="P156" s="12"/>
      <c r="Q156" s="12"/>
    </row>
    <row r="157" spans="1:17" s="8" customFormat="1" ht="157.5" customHeight="1" x14ac:dyDescent="0.5">
      <c r="A157" s="52"/>
      <c r="B157" s="95"/>
      <c r="C157" s="96"/>
      <c r="D157" s="91" t="s">
        <v>24</v>
      </c>
      <c r="E157" s="19">
        <v>250</v>
      </c>
      <c r="F157" s="19">
        <v>0</v>
      </c>
      <c r="G157" s="19">
        <v>0</v>
      </c>
      <c r="H157" s="19">
        <v>0</v>
      </c>
      <c r="I157" s="40">
        <v>0</v>
      </c>
      <c r="J157" s="39">
        <f t="shared" si="26"/>
        <v>0</v>
      </c>
      <c r="K157" s="39">
        <f t="shared" si="27"/>
        <v>0</v>
      </c>
      <c r="L157" s="39">
        <f t="shared" si="29"/>
        <v>0</v>
      </c>
      <c r="M157" s="53"/>
      <c r="N157" s="99"/>
      <c r="O157" s="12"/>
      <c r="P157" s="12"/>
      <c r="Q157" s="12"/>
    </row>
    <row r="158" spans="1:17" s="8" customFormat="1" ht="131.25" customHeight="1" x14ac:dyDescent="0.5">
      <c r="A158" s="52"/>
      <c r="B158" s="95"/>
      <c r="C158" s="96"/>
      <c r="D158" s="92" t="s">
        <v>25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6"/>
        <v>0</v>
      </c>
      <c r="K158" s="19">
        <f t="shared" si="27"/>
        <v>0</v>
      </c>
      <c r="L158" s="19">
        <f t="shared" si="29"/>
        <v>0</v>
      </c>
      <c r="M158" s="53"/>
      <c r="N158" s="99"/>
      <c r="O158" s="12"/>
      <c r="P158" s="12"/>
      <c r="Q158" s="12"/>
    </row>
    <row r="159" spans="1:17" s="8" customFormat="1" ht="176.25" customHeight="1" x14ac:dyDescent="0.5">
      <c r="A159" s="52">
        <v>19</v>
      </c>
      <c r="B159" s="95" t="s">
        <v>54</v>
      </c>
      <c r="C159" s="96">
        <v>3</v>
      </c>
      <c r="D159" s="77" t="s">
        <v>18</v>
      </c>
      <c r="E159" s="17">
        <f>E160+E161+E162+E165</f>
        <v>77029.600000000006</v>
      </c>
      <c r="F159" s="17">
        <f>F160+F161+F162+F165</f>
        <v>16131.311470000001</v>
      </c>
      <c r="G159" s="17">
        <f>G160+G161+G162+G165</f>
        <v>13313.487000000001</v>
      </c>
      <c r="H159" s="17">
        <f>H160+H161+H162+H165</f>
        <v>12339.46917</v>
      </c>
      <c r="I159" s="23">
        <f t="shared" ref="I159:I185" si="30">H159-F159</f>
        <v>-3791.8423000000003</v>
      </c>
      <c r="J159" s="17">
        <f t="shared" si="26"/>
        <v>92.683976557005693</v>
      </c>
      <c r="K159" s="17">
        <f t="shared" si="27"/>
        <v>76.493899413870778</v>
      </c>
      <c r="L159" s="17">
        <f t="shared" si="29"/>
        <v>16.019126634436631</v>
      </c>
      <c r="M159" s="53">
        <v>4</v>
      </c>
      <c r="N159" s="100" t="s">
        <v>55</v>
      </c>
      <c r="O159" s="12"/>
      <c r="P159" s="12"/>
      <c r="Q159" s="12"/>
    </row>
    <row r="160" spans="1:17" s="8" customFormat="1" ht="165" customHeight="1" x14ac:dyDescent="0.5">
      <c r="A160" s="52"/>
      <c r="B160" s="95"/>
      <c r="C160" s="96"/>
      <c r="D160" s="84" t="s">
        <v>19</v>
      </c>
      <c r="E160" s="107">
        <v>0</v>
      </c>
      <c r="F160" s="107">
        <v>0</v>
      </c>
      <c r="G160" s="107">
        <v>0</v>
      </c>
      <c r="H160" s="107">
        <v>0</v>
      </c>
      <c r="I160" s="32">
        <f t="shared" si="30"/>
        <v>0</v>
      </c>
      <c r="J160" s="22">
        <f t="shared" si="26"/>
        <v>0</v>
      </c>
      <c r="K160" s="22">
        <f t="shared" si="27"/>
        <v>0</v>
      </c>
      <c r="L160" s="22">
        <f t="shared" si="29"/>
        <v>0</v>
      </c>
      <c r="M160" s="53"/>
      <c r="N160" s="101"/>
      <c r="O160" s="12"/>
      <c r="P160" s="12"/>
      <c r="Q160" s="12"/>
    </row>
    <row r="161" spans="1:17" s="8" customFormat="1" ht="162" customHeight="1" x14ac:dyDescent="0.5">
      <c r="A161" s="52"/>
      <c r="B161" s="95"/>
      <c r="C161" s="96"/>
      <c r="D161" s="84" t="s">
        <v>20</v>
      </c>
      <c r="E161" s="114">
        <v>76609.600000000006</v>
      </c>
      <c r="F161" s="115">
        <v>15711.311470000001</v>
      </c>
      <c r="G161" s="114">
        <v>12893.487000000001</v>
      </c>
      <c r="H161" s="115">
        <v>11919.46917</v>
      </c>
      <c r="I161" s="32">
        <f t="shared" si="30"/>
        <v>-3791.8423000000003</v>
      </c>
      <c r="J161" s="22">
        <f t="shared" si="26"/>
        <v>92.445660122820144</v>
      </c>
      <c r="K161" s="22">
        <f t="shared" si="27"/>
        <v>75.86552652055596</v>
      </c>
      <c r="L161" s="22">
        <f t="shared" si="29"/>
        <v>15.558714795534762</v>
      </c>
      <c r="M161" s="53"/>
      <c r="N161" s="101"/>
      <c r="O161" s="12"/>
      <c r="P161" s="12"/>
      <c r="Q161" s="12"/>
    </row>
    <row r="162" spans="1:17" s="8" customFormat="1" ht="131.25" customHeight="1" x14ac:dyDescent="0.5">
      <c r="A162" s="52"/>
      <c r="B162" s="95"/>
      <c r="C162" s="96"/>
      <c r="D162" s="84" t="s">
        <v>21</v>
      </c>
      <c r="E162" s="114">
        <v>420</v>
      </c>
      <c r="F162" s="114">
        <v>420</v>
      </c>
      <c r="G162" s="116">
        <v>420</v>
      </c>
      <c r="H162" s="114">
        <v>420</v>
      </c>
      <c r="I162" s="40">
        <f t="shared" si="30"/>
        <v>0</v>
      </c>
      <c r="J162" s="22">
        <f t="shared" si="26"/>
        <v>100</v>
      </c>
      <c r="K162" s="22">
        <f t="shared" si="27"/>
        <v>100</v>
      </c>
      <c r="L162" s="22">
        <f t="shared" si="29"/>
        <v>100</v>
      </c>
      <c r="M162" s="53"/>
      <c r="N162" s="101"/>
      <c r="O162" s="12"/>
      <c r="P162" s="12"/>
      <c r="Q162" s="12"/>
    </row>
    <row r="163" spans="1:17" s="8" customFormat="1" ht="245.25" customHeight="1" x14ac:dyDescent="0.5">
      <c r="A163" s="52"/>
      <c r="B163" s="95"/>
      <c r="C163" s="96"/>
      <c r="D163" s="90" t="s">
        <v>22</v>
      </c>
      <c r="E163" s="107">
        <v>0</v>
      </c>
      <c r="F163" s="107">
        <v>0</v>
      </c>
      <c r="G163" s="107">
        <v>0</v>
      </c>
      <c r="H163" s="107">
        <v>0</v>
      </c>
      <c r="I163" s="32">
        <f t="shared" si="30"/>
        <v>0</v>
      </c>
      <c r="J163" s="22">
        <f t="shared" si="26"/>
        <v>0</v>
      </c>
      <c r="K163" s="22">
        <f t="shared" si="27"/>
        <v>0</v>
      </c>
      <c r="L163" s="22">
        <f t="shared" si="29"/>
        <v>0</v>
      </c>
      <c r="M163" s="53"/>
      <c r="N163" s="101"/>
      <c r="O163" s="12"/>
      <c r="P163" s="12"/>
      <c r="Q163" s="12"/>
    </row>
    <row r="164" spans="1:17" s="8" customFormat="1" ht="191.25" customHeight="1" x14ac:dyDescent="0.5">
      <c r="A164" s="52"/>
      <c r="B164" s="95"/>
      <c r="C164" s="96"/>
      <c r="D164" s="90" t="s">
        <v>23</v>
      </c>
      <c r="E164" s="107">
        <v>0</v>
      </c>
      <c r="F164" s="107">
        <v>0</v>
      </c>
      <c r="G164" s="107">
        <v>0</v>
      </c>
      <c r="H164" s="107">
        <v>0</v>
      </c>
      <c r="I164" s="32">
        <f t="shared" si="30"/>
        <v>0</v>
      </c>
      <c r="J164" s="22">
        <f t="shared" si="26"/>
        <v>0</v>
      </c>
      <c r="K164" s="22">
        <f t="shared" si="27"/>
        <v>0</v>
      </c>
      <c r="L164" s="22">
        <f t="shared" si="29"/>
        <v>0</v>
      </c>
      <c r="M164" s="53"/>
      <c r="N164" s="101"/>
      <c r="O164" s="12"/>
      <c r="P164" s="12"/>
      <c r="Q164" s="12"/>
    </row>
    <row r="165" spans="1:17" s="8" customFormat="1" ht="131.25" customHeight="1" x14ac:dyDescent="0.5">
      <c r="A165" s="52"/>
      <c r="B165" s="95"/>
      <c r="C165" s="96"/>
      <c r="D165" s="91" t="s">
        <v>24</v>
      </c>
      <c r="E165" s="19">
        <v>0</v>
      </c>
      <c r="F165" s="19">
        <v>0</v>
      </c>
      <c r="G165" s="19">
        <v>0</v>
      </c>
      <c r="H165" s="19">
        <v>0</v>
      </c>
      <c r="I165" s="40">
        <f t="shared" si="30"/>
        <v>0</v>
      </c>
      <c r="J165" s="22">
        <f t="shared" si="26"/>
        <v>0</v>
      </c>
      <c r="K165" s="22">
        <f t="shared" si="27"/>
        <v>0</v>
      </c>
      <c r="L165" s="22">
        <f t="shared" si="29"/>
        <v>0</v>
      </c>
      <c r="M165" s="53"/>
      <c r="N165" s="101"/>
      <c r="O165" s="12"/>
      <c r="P165" s="12"/>
      <c r="Q165" s="12"/>
    </row>
    <row r="166" spans="1:17" s="8" customFormat="1" ht="131.25" customHeight="1" x14ac:dyDescent="0.5">
      <c r="A166" s="52"/>
      <c r="B166" s="95"/>
      <c r="C166" s="96"/>
      <c r="D166" s="92" t="s">
        <v>25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0"/>
        <v>0</v>
      </c>
      <c r="J166" s="22">
        <f t="shared" si="26"/>
        <v>0</v>
      </c>
      <c r="K166" s="22">
        <f t="shared" si="27"/>
        <v>0</v>
      </c>
      <c r="L166" s="22">
        <f t="shared" si="29"/>
        <v>0</v>
      </c>
      <c r="M166" s="53"/>
      <c r="N166" s="101"/>
      <c r="O166" s="12"/>
      <c r="P166" s="12"/>
      <c r="Q166" s="12"/>
    </row>
    <row r="167" spans="1:17" s="8" customFormat="1" ht="222.75" customHeight="1" x14ac:dyDescent="0.5">
      <c r="A167" s="52">
        <v>20</v>
      </c>
      <c r="B167" s="95" t="s">
        <v>56</v>
      </c>
      <c r="C167" s="96">
        <v>10</v>
      </c>
      <c r="D167" s="77" t="s">
        <v>18</v>
      </c>
      <c r="E167" s="17">
        <f>E168+E169+E170+E171+E173</f>
        <v>679577.49044999992</v>
      </c>
      <c r="F167" s="17">
        <f>F168+F169+F170+F171+F173</f>
        <v>151527.60258000001</v>
      </c>
      <c r="G167" s="17">
        <f>G168+G169+G170+G171+G173</f>
        <v>543822.34964999999</v>
      </c>
      <c r="H167" s="17">
        <f>H168+H169+H170+H171+H173</f>
        <v>152800.20819999999</v>
      </c>
      <c r="I167" s="23">
        <f t="shared" si="30"/>
        <v>1272.6056199999875</v>
      </c>
      <c r="J167" s="17">
        <f t="shared" si="26"/>
        <v>28.097449157494371</v>
      </c>
      <c r="K167" s="17">
        <f t="shared" si="27"/>
        <v>100.83985069276609</v>
      </c>
      <c r="L167" s="17">
        <f t="shared" si="29"/>
        <v>22.484589373144093</v>
      </c>
      <c r="M167" s="53">
        <v>11</v>
      </c>
      <c r="N167" s="100" t="s">
        <v>57</v>
      </c>
      <c r="O167" s="12"/>
      <c r="P167" s="12"/>
      <c r="Q167" s="12"/>
    </row>
    <row r="168" spans="1:17" s="8" customFormat="1" ht="172.5" customHeight="1" x14ac:dyDescent="0.5">
      <c r="A168" s="52"/>
      <c r="B168" s="95"/>
      <c r="C168" s="96"/>
      <c r="D168" s="84" t="s">
        <v>19</v>
      </c>
      <c r="E168" s="117">
        <v>4644.0999999999995</v>
      </c>
      <c r="F168" s="117">
        <v>1542.8037100000001</v>
      </c>
      <c r="G168" s="117">
        <v>1507.9872500000001</v>
      </c>
      <c r="H168" s="117">
        <v>1507.9872500000001</v>
      </c>
      <c r="I168" s="32">
        <f t="shared" si="30"/>
        <v>-34.816460000000006</v>
      </c>
      <c r="J168" s="28">
        <f t="shared" si="26"/>
        <v>100</v>
      </c>
      <c r="K168" s="28">
        <f t="shared" si="27"/>
        <v>97.743299437619328</v>
      </c>
      <c r="L168" s="28">
        <f t="shared" si="29"/>
        <v>32.471033138821312</v>
      </c>
      <c r="M168" s="53"/>
      <c r="N168" s="101"/>
      <c r="O168" s="12"/>
      <c r="P168" s="12"/>
      <c r="Q168" s="12"/>
    </row>
    <row r="169" spans="1:17" s="8" customFormat="1" ht="146.25" customHeight="1" x14ac:dyDescent="0.5">
      <c r="A169" s="52"/>
      <c r="B169" s="95"/>
      <c r="C169" s="96"/>
      <c r="D169" s="84" t="s">
        <v>20</v>
      </c>
      <c r="E169" s="117">
        <v>107028.3</v>
      </c>
      <c r="F169" s="117">
        <v>25780.452249999998</v>
      </c>
      <c r="G169" s="117">
        <v>31327.31625</v>
      </c>
      <c r="H169" s="117">
        <v>31327.278309999998</v>
      </c>
      <c r="I169" s="32">
        <f t="shared" si="30"/>
        <v>5546.8260599999994</v>
      </c>
      <c r="J169" s="28">
        <f t="shared" si="26"/>
        <v>99.999878891636612</v>
      </c>
      <c r="K169" s="28">
        <f t="shared" si="27"/>
        <v>121.51562744598479</v>
      </c>
      <c r="L169" s="28">
        <f t="shared" si="29"/>
        <v>29.270088668137301</v>
      </c>
      <c r="M169" s="53"/>
      <c r="N169" s="101"/>
      <c r="O169" s="12"/>
      <c r="P169" s="12"/>
      <c r="Q169" s="12"/>
    </row>
    <row r="170" spans="1:17" s="8" customFormat="1" ht="159" customHeight="1" x14ac:dyDescent="0.5">
      <c r="A170" s="52"/>
      <c r="B170" s="95"/>
      <c r="C170" s="96"/>
      <c r="D170" s="84" t="s">
        <v>21</v>
      </c>
      <c r="E170" s="108">
        <v>511672.85151999997</v>
      </c>
      <c r="F170" s="108">
        <v>124204.34662000001</v>
      </c>
      <c r="G170" s="108">
        <v>510987.04615000001</v>
      </c>
      <c r="H170" s="108">
        <v>119964.94263999999</v>
      </c>
      <c r="I170" s="32">
        <f t="shared" si="30"/>
        <v>-4239.4039800000173</v>
      </c>
      <c r="J170" s="28">
        <f t="shared" si="26"/>
        <v>23.477100553500989</v>
      </c>
      <c r="K170" s="28">
        <f t="shared" si="27"/>
        <v>96.586750709320697</v>
      </c>
      <c r="L170" s="28">
        <f t="shared" si="29"/>
        <v>23.445633725460784</v>
      </c>
      <c r="M170" s="53"/>
      <c r="N170" s="101"/>
      <c r="O170" s="12"/>
      <c r="P170" s="12"/>
      <c r="Q170" s="12"/>
    </row>
    <row r="171" spans="1:17" s="8" customFormat="1" ht="234" customHeight="1" x14ac:dyDescent="0.5">
      <c r="A171" s="52"/>
      <c r="B171" s="95"/>
      <c r="C171" s="96"/>
      <c r="D171" s="90" t="s">
        <v>22</v>
      </c>
      <c r="E171" s="108">
        <v>0</v>
      </c>
      <c r="F171" s="24">
        <v>0</v>
      </c>
      <c r="G171" s="24">
        <v>0</v>
      </c>
      <c r="H171" s="24">
        <v>0</v>
      </c>
      <c r="I171" s="32">
        <f t="shared" si="30"/>
        <v>0</v>
      </c>
      <c r="J171" s="28">
        <f t="shared" si="26"/>
        <v>0</v>
      </c>
      <c r="K171" s="28">
        <f t="shared" si="27"/>
        <v>0</v>
      </c>
      <c r="L171" s="28">
        <f t="shared" si="29"/>
        <v>0</v>
      </c>
      <c r="M171" s="53"/>
      <c r="N171" s="101"/>
      <c r="O171" s="12"/>
      <c r="P171" s="12"/>
      <c r="Q171" s="12"/>
    </row>
    <row r="172" spans="1:17" s="8" customFormat="1" ht="234.75" customHeight="1" x14ac:dyDescent="0.5">
      <c r="A172" s="52"/>
      <c r="B172" s="95"/>
      <c r="C172" s="96"/>
      <c r="D172" s="90" t="s">
        <v>23</v>
      </c>
      <c r="E172" s="108">
        <v>0</v>
      </c>
      <c r="F172" s="24">
        <v>0</v>
      </c>
      <c r="G172" s="24">
        <v>0</v>
      </c>
      <c r="H172" s="24">
        <v>0</v>
      </c>
      <c r="I172" s="32">
        <f t="shared" si="30"/>
        <v>0</v>
      </c>
      <c r="J172" s="28">
        <f t="shared" si="26"/>
        <v>0</v>
      </c>
      <c r="K172" s="28">
        <f t="shared" si="27"/>
        <v>0</v>
      </c>
      <c r="L172" s="28">
        <f t="shared" si="29"/>
        <v>0</v>
      </c>
      <c r="M172" s="53"/>
      <c r="N172" s="101"/>
      <c r="O172" s="12"/>
      <c r="P172" s="12"/>
      <c r="Q172" s="12"/>
    </row>
    <row r="173" spans="1:17" s="8" customFormat="1" ht="141.75" customHeight="1" x14ac:dyDescent="0.5">
      <c r="A173" s="52"/>
      <c r="B173" s="95"/>
      <c r="C173" s="96"/>
      <c r="D173" s="91" t="s">
        <v>24</v>
      </c>
      <c r="E173" s="108">
        <v>56232.238930000007</v>
      </c>
      <c r="F173" s="108">
        <v>0</v>
      </c>
      <c r="G173" s="108">
        <v>0</v>
      </c>
      <c r="H173" s="108">
        <v>0</v>
      </c>
      <c r="I173" s="40">
        <f t="shared" si="30"/>
        <v>0</v>
      </c>
      <c r="J173" s="28">
        <f t="shared" si="26"/>
        <v>0</v>
      </c>
      <c r="K173" s="28">
        <f t="shared" si="27"/>
        <v>0</v>
      </c>
      <c r="L173" s="28">
        <f t="shared" si="29"/>
        <v>0</v>
      </c>
      <c r="M173" s="53"/>
      <c r="N173" s="101"/>
      <c r="O173" s="12"/>
      <c r="P173" s="12"/>
      <c r="Q173" s="12"/>
    </row>
    <row r="174" spans="1:17" s="8" customFormat="1" ht="128.25" customHeight="1" x14ac:dyDescent="0.5">
      <c r="A174" s="52"/>
      <c r="B174" s="95"/>
      <c r="C174" s="96"/>
      <c r="D174" s="92" t="s">
        <v>25</v>
      </c>
      <c r="E174" s="108">
        <v>0</v>
      </c>
      <c r="F174" s="108">
        <v>0</v>
      </c>
      <c r="G174" s="108">
        <v>0</v>
      </c>
      <c r="H174" s="108">
        <v>0</v>
      </c>
      <c r="I174" s="32">
        <f t="shared" si="30"/>
        <v>0</v>
      </c>
      <c r="J174" s="28">
        <f t="shared" si="26"/>
        <v>0</v>
      </c>
      <c r="K174" s="28">
        <f t="shared" si="27"/>
        <v>0</v>
      </c>
      <c r="L174" s="28">
        <f t="shared" si="29"/>
        <v>0</v>
      </c>
      <c r="M174" s="53"/>
      <c r="N174" s="101"/>
      <c r="O174" s="12"/>
      <c r="P174" s="12"/>
      <c r="Q174" s="12"/>
    </row>
    <row r="175" spans="1:17" s="8" customFormat="1" ht="210.75" customHeight="1" x14ac:dyDescent="0.5">
      <c r="A175" s="52">
        <v>21</v>
      </c>
      <c r="B175" s="95" t="s">
        <v>58</v>
      </c>
      <c r="C175" s="96">
        <v>14</v>
      </c>
      <c r="D175" s="77" t="s">
        <v>18</v>
      </c>
      <c r="E175" s="17">
        <f>E176+E177+E178+E179+E181</f>
        <v>2680.7</v>
      </c>
      <c r="F175" s="17">
        <f>F176+F177+F178+F179+F181</f>
        <v>726.904</v>
      </c>
      <c r="G175" s="17">
        <f>G176+G177+G178+G179+G181</f>
        <v>2004</v>
      </c>
      <c r="H175" s="17">
        <f>H176+H177+H178+H179+H181</f>
        <v>779.404</v>
      </c>
      <c r="I175" s="18">
        <f t="shared" si="30"/>
        <v>52.5</v>
      </c>
      <c r="J175" s="17">
        <f t="shared" si="26"/>
        <v>38.89241516966068</v>
      </c>
      <c r="K175" s="17">
        <f t="shared" si="27"/>
        <v>107.22241176276373</v>
      </c>
      <c r="L175" s="17">
        <f t="shared" si="29"/>
        <v>29.074644682359086</v>
      </c>
      <c r="M175" s="53">
        <v>3</v>
      </c>
      <c r="N175" s="54" t="s">
        <v>59</v>
      </c>
      <c r="O175" s="12"/>
      <c r="P175" s="12"/>
      <c r="Q175" s="12"/>
    </row>
    <row r="176" spans="1:17" s="8" customFormat="1" ht="169.5" customHeight="1" x14ac:dyDescent="0.5">
      <c r="A176" s="52"/>
      <c r="B176" s="95"/>
      <c r="C176" s="96"/>
      <c r="D176" s="84" t="s">
        <v>19</v>
      </c>
      <c r="E176" s="19">
        <v>0</v>
      </c>
      <c r="F176" s="19">
        <v>0</v>
      </c>
      <c r="G176" s="19">
        <v>0</v>
      </c>
      <c r="H176" s="19">
        <v>0</v>
      </c>
      <c r="I176" s="32">
        <f t="shared" si="30"/>
        <v>0</v>
      </c>
      <c r="J176" s="22">
        <f t="shared" ref="J176:J182" si="31">IF(G176=0,0,H176/G176)*100</f>
        <v>0</v>
      </c>
      <c r="K176" s="22">
        <f t="shared" ref="K176:K182" si="32">IF(F176=0,0,H176/F176*100)</f>
        <v>0</v>
      </c>
      <c r="L176" s="22">
        <f t="shared" si="29"/>
        <v>0</v>
      </c>
      <c r="M176" s="53"/>
      <c r="N176" s="55"/>
      <c r="O176" s="12"/>
      <c r="P176" s="12"/>
      <c r="Q176" s="12"/>
    </row>
    <row r="177" spans="1:17" s="8" customFormat="1" ht="154.5" customHeight="1" x14ac:dyDescent="0.5">
      <c r="A177" s="52"/>
      <c r="B177" s="95"/>
      <c r="C177" s="96"/>
      <c r="D177" s="84" t="s">
        <v>20</v>
      </c>
      <c r="E177" s="19">
        <v>106.7</v>
      </c>
      <c r="F177" s="19">
        <v>0</v>
      </c>
      <c r="G177" s="19">
        <v>0</v>
      </c>
      <c r="H177" s="19">
        <v>0</v>
      </c>
      <c r="I177" s="32">
        <f t="shared" si="30"/>
        <v>0</v>
      </c>
      <c r="J177" s="22">
        <f t="shared" si="31"/>
        <v>0</v>
      </c>
      <c r="K177" s="22">
        <f t="shared" si="32"/>
        <v>0</v>
      </c>
      <c r="L177" s="22">
        <f t="shared" si="29"/>
        <v>0</v>
      </c>
      <c r="M177" s="53"/>
      <c r="N177" s="55"/>
      <c r="O177" s="12"/>
      <c r="P177" s="12"/>
      <c r="Q177" s="12"/>
    </row>
    <row r="178" spans="1:17" s="8" customFormat="1" ht="184.5" customHeight="1" x14ac:dyDescent="0.5">
      <c r="A178" s="52"/>
      <c r="B178" s="95"/>
      <c r="C178" s="96"/>
      <c r="D178" s="84" t="s">
        <v>21</v>
      </c>
      <c r="E178" s="102">
        <v>2004</v>
      </c>
      <c r="F178" s="107">
        <v>726.904</v>
      </c>
      <c r="G178" s="19">
        <v>2004</v>
      </c>
      <c r="H178" s="19">
        <v>779.404</v>
      </c>
      <c r="I178" s="32">
        <f>H178-F178</f>
        <v>52.5</v>
      </c>
      <c r="J178" s="22">
        <f t="shared" si="31"/>
        <v>38.89241516966068</v>
      </c>
      <c r="K178" s="22">
        <f t="shared" si="32"/>
        <v>107.22241176276373</v>
      </c>
      <c r="L178" s="22">
        <f t="shared" si="29"/>
        <v>38.89241516966068</v>
      </c>
      <c r="M178" s="53"/>
      <c r="N178" s="55"/>
      <c r="O178" s="12"/>
      <c r="P178" s="12"/>
      <c r="Q178" s="12"/>
    </row>
    <row r="179" spans="1:17" s="8" customFormat="1" ht="247.5" customHeight="1" x14ac:dyDescent="0.5">
      <c r="A179" s="52"/>
      <c r="B179" s="95"/>
      <c r="C179" s="96"/>
      <c r="D179" s="90" t="s">
        <v>22</v>
      </c>
      <c r="E179" s="107">
        <v>0</v>
      </c>
      <c r="F179" s="19">
        <v>0</v>
      </c>
      <c r="G179" s="19">
        <v>0</v>
      </c>
      <c r="H179" s="19">
        <v>0</v>
      </c>
      <c r="I179" s="26">
        <f t="shared" si="30"/>
        <v>0</v>
      </c>
      <c r="J179" s="22">
        <f t="shared" si="31"/>
        <v>0</v>
      </c>
      <c r="K179" s="22">
        <f t="shared" si="32"/>
        <v>0</v>
      </c>
      <c r="L179" s="22">
        <f t="shared" si="29"/>
        <v>0</v>
      </c>
      <c r="M179" s="53"/>
      <c r="N179" s="55"/>
      <c r="O179" s="12"/>
      <c r="P179" s="12"/>
      <c r="Q179" s="12"/>
    </row>
    <row r="180" spans="1:17" s="8" customFormat="1" ht="183" customHeight="1" x14ac:dyDescent="0.5">
      <c r="A180" s="52"/>
      <c r="B180" s="95"/>
      <c r="C180" s="96"/>
      <c r="D180" s="90" t="s">
        <v>23</v>
      </c>
      <c r="E180" s="107">
        <v>0</v>
      </c>
      <c r="F180" s="19">
        <v>0</v>
      </c>
      <c r="G180" s="19">
        <v>0</v>
      </c>
      <c r="H180" s="19">
        <v>0</v>
      </c>
      <c r="I180" s="26">
        <f t="shared" si="30"/>
        <v>0</v>
      </c>
      <c r="J180" s="22">
        <f t="shared" si="31"/>
        <v>0</v>
      </c>
      <c r="K180" s="22">
        <f t="shared" si="32"/>
        <v>0</v>
      </c>
      <c r="L180" s="22">
        <f t="shared" si="29"/>
        <v>0</v>
      </c>
      <c r="M180" s="53"/>
      <c r="N180" s="55"/>
      <c r="O180" s="12"/>
      <c r="P180" s="12"/>
      <c r="Q180" s="12"/>
    </row>
    <row r="181" spans="1:17" s="8" customFormat="1" ht="128.25" customHeight="1" x14ac:dyDescent="0.5">
      <c r="A181" s="52"/>
      <c r="B181" s="95"/>
      <c r="C181" s="96"/>
      <c r="D181" s="91" t="s">
        <v>24</v>
      </c>
      <c r="E181" s="108">
        <v>570</v>
      </c>
      <c r="F181" s="19">
        <v>0</v>
      </c>
      <c r="G181" s="19">
        <v>0</v>
      </c>
      <c r="H181" s="19">
        <v>0</v>
      </c>
      <c r="I181" s="26">
        <f t="shared" si="30"/>
        <v>0</v>
      </c>
      <c r="J181" s="22">
        <f t="shared" si="31"/>
        <v>0</v>
      </c>
      <c r="K181" s="22">
        <f t="shared" si="32"/>
        <v>0</v>
      </c>
      <c r="L181" s="22">
        <f t="shared" si="29"/>
        <v>0</v>
      </c>
      <c r="M181" s="53"/>
      <c r="N181" s="55"/>
      <c r="O181" s="12"/>
      <c r="P181" s="12"/>
      <c r="Q181" s="12"/>
    </row>
    <row r="182" spans="1:17" s="8" customFormat="1" ht="128.25" customHeight="1" x14ac:dyDescent="0.5">
      <c r="A182" s="52"/>
      <c r="B182" s="95"/>
      <c r="C182" s="96"/>
      <c r="D182" s="92" t="s">
        <v>25</v>
      </c>
      <c r="E182" s="19">
        <v>0</v>
      </c>
      <c r="F182" s="19">
        <v>0</v>
      </c>
      <c r="G182" s="19">
        <v>0</v>
      </c>
      <c r="H182" s="19">
        <v>0</v>
      </c>
      <c r="I182" s="26">
        <f t="shared" si="30"/>
        <v>0</v>
      </c>
      <c r="J182" s="22">
        <f t="shared" si="31"/>
        <v>0</v>
      </c>
      <c r="K182" s="22">
        <f t="shared" si="32"/>
        <v>0</v>
      </c>
      <c r="L182" s="22">
        <f t="shared" si="29"/>
        <v>0</v>
      </c>
      <c r="M182" s="53"/>
      <c r="N182" s="55"/>
      <c r="O182" s="12"/>
      <c r="P182" s="12"/>
      <c r="Q182" s="12"/>
    </row>
    <row r="183" spans="1:17" s="8" customFormat="1" ht="210.75" customHeight="1" x14ac:dyDescent="0.5">
      <c r="A183" s="52">
        <v>22</v>
      </c>
      <c r="B183" s="95" t="s">
        <v>60</v>
      </c>
      <c r="C183" s="96">
        <v>3</v>
      </c>
      <c r="D183" s="77" t="s">
        <v>18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0"/>
        <v>0</v>
      </c>
      <c r="J183" s="17">
        <f t="shared" ref="J183" si="33">IF(H183=0, ,H183/G183*100)</f>
        <v>0</v>
      </c>
      <c r="K183" s="17">
        <f t="shared" ref="K183" si="34">IF(H183=0,0,H183/F183*100)</f>
        <v>0</v>
      </c>
      <c r="L183" s="17">
        <f t="shared" si="29"/>
        <v>0</v>
      </c>
      <c r="M183" s="53">
        <v>3</v>
      </c>
      <c r="N183" s="54" t="s">
        <v>63</v>
      </c>
      <c r="O183" s="12"/>
      <c r="P183" s="12"/>
      <c r="Q183" s="12"/>
    </row>
    <row r="184" spans="1:17" s="8" customFormat="1" ht="169.5" customHeight="1" x14ac:dyDescent="0.5">
      <c r="A184" s="52"/>
      <c r="B184" s="95"/>
      <c r="C184" s="96"/>
      <c r="D184" s="84" t="s">
        <v>19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0"/>
        <v>0</v>
      </c>
      <c r="J184" s="22">
        <f t="shared" ref="J184:J190" si="35">IF(G184=0,0,H184/G184)*100</f>
        <v>0</v>
      </c>
      <c r="K184" s="22">
        <f t="shared" ref="K184:K190" si="36">IF(F184=0,0,H184/F184*100)</f>
        <v>0</v>
      </c>
      <c r="L184" s="22">
        <f t="shared" si="29"/>
        <v>0</v>
      </c>
      <c r="M184" s="53"/>
      <c r="N184" s="55"/>
      <c r="O184" s="12"/>
      <c r="P184" s="12"/>
      <c r="Q184" s="12"/>
    </row>
    <row r="185" spans="1:17" s="8" customFormat="1" ht="154.5" customHeight="1" x14ac:dyDescent="0.5">
      <c r="A185" s="52"/>
      <c r="B185" s="95"/>
      <c r="C185" s="96"/>
      <c r="D185" s="84" t="s">
        <v>20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0"/>
        <v>0</v>
      </c>
      <c r="J185" s="22">
        <f t="shared" si="35"/>
        <v>0</v>
      </c>
      <c r="K185" s="22">
        <f t="shared" si="36"/>
        <v>0</v>
      </c>
      <c r="L185" s="22">
        <f t="shared" si="29"/>
        <v>0</v>
      </c>
      <c r="M185" s="53"/>
      <c r="N185" s="55"/>
      <c r="O185" s="12"/>
      <c r="P185" s="12"/>
      <c r="Q185" s="12"/>
    </row>
    <row r="186" spans="1:17" s="8" customFormat="1" ht="184.5" customHeight="1" x14ac:dyDescent="0.5">
      <c r="A186" s="52"/>
      <c r="B186" s="95"/>
      <c r="C186" s="96"/>
      <c r="D186" s="84" t="s">
        <v>21</v>
      </c>
      <c r="E186" s="118">
        <v>1500</v>
      </c>
      <c r="F186" s="118">
        <v>0</v>
      </c>
      <c r="G186" s="118">
        <v>1500</v>
      </c>
      <c r="H186" s="19">
        <v>0</v>
      </c>
      <c r="I186" s="25">
        <v>0</v>
      </c>
      <c r="J186" s="22">
        <f t="shared" si="35"/>
        <v>0</v>
      </c>
      <c r="K186" s="22">
        <f t="shared" si="36"/>
        <v>0</v>
      </c>
      <c r="L186" s="22">
        <f t="shared" si="29"/>
        <v>0</v>
      </c>
      <c r="M186" s="53"/>
      <c r="N186" s="55"/>
      <c r="O186" s="12"/>
      <c r="P186" s="12"/>
      <c r="Q186" s="12"/>
    </row>
    <row r="187" spans="1:17" s="8" customFormat="1" ht="236.25" customHeight="1" x14ac:dyDescent="0.5">
      <c r="A187" s="52"/>
      <c r="B187" s="95"/>
      <c r="C187" s="96"/>
      <c r="D187" s="90" t="s">
        <v>22</v>
      </c>
      <c r="E187" s="107">
        <v>0</v>
      </c>
      <c r="F187" s="19">
        <v>0</v>
      </c>
      <c r="G187" s="19">
        <v>0</v>
      </c>
      <c r="H187" s="19">
        <v>0</v>
      </c>
      <c r="I187" s="26">
        <f t="shared" ref="I187:I190" si="37">H187-F187</f>
        <v>0</v>
      </c>
      <c r="J187" s="22">
        <f t="shared" si="35"/>
        <v>0</v>
      </c>
      <c r="K187" s="22">
        <f t="shared" si="36"/>
        <v>0</v>
      </c>
      <c r="L187" s="22">
        <f t="shared" si="29"/>
        <v>0</v>
      </c>
      <c r="M187" s="53"/>
      <c r="N187" s="55"/>
      <c r="O187" s="12"/>
      <c r="P187" s="12"/>
      <c r="Q187" s="12"/>
    </row>
    <row r="188" spans="1:17" s="8" customFormat="1" ht="183" customHeight="1" x14ac:dyDescent="0.5">
      <c r="A188" s="52"/>
      <c r="B188" s="95"/>
      <c r="C188" s="96"/>
      <c r="D188" s="90" t="s">
        <v>23</v>
      </c>
      <c r="E188" s="107">
        <v>0</v>
      </c>
      <c r="F188" s="19">
        <v>0</v>
      </c>
      <c r="G188" s="19">
        <v>0</v>
      </c>
      <c r="H188" s="19">
        <v>0</v>
      </c>
      <c r="I188" s="26">
        <f t="shared" si="37"/>
        <v>0</v>
      </c>
      <c r="J188" s="22">
        <f t="shared" si="35"/>
        <v>0</v>
      </c>
      <c r="K188" s="22">
        <f t="shared" si="36"/>
        <v>0</v>
      </c>
      <c r="L188" s="22">
        <f t="shared" si="29"/>
        <v>0</v>
      </c>
      <c r="M188" s="53"/>
      <c r="N188" s="55"/>
      <c r="O188" s="12"/>
      <c r="P188" s="12"/>
      <c r="Q188" s="12"/>
    </row>
    <row r="189" spans="1:17" s="8" customFormat="1" ht="128.25" customHeight="1" x14ac:dyDescent="0.5">
      <c r="A189" s="52"/>
      <c r="B189" s="95"/>
      <c r="C189" s="96"/>
      <c r="D189" s="91" t="s">
        <v>24</v>
      </c>
      <c r="E189" s="108">
        <v>0</v>
      </c>
      <c r="F189" s="19">
        <v>0</v>
      </c>
      <c r="G189" s="19">
        <v>0</v>
      </c>
      <c r="H189" s="19">
        <v>0</v>
      </c>
      <c r="I189" s="26">
        <f t="shared" si="37"/>
        <v>0</v>
      </c>
      <c r="J189" s="22">
        <f t="shared" si="35"/>
        <v>0</v>
      </c>
      <c r="K189" s="22">
        <f t="shared" si="36"/>
        <v>0</v>
      </c>
      <c r="L189" s="22">
        <f t="shared" si="29"/>
        <v>0</v>
      </c>
      <c r="M189" s="53"/>
      <c r="N189" s="55"/>
      <c r="O189" s="12"/>
      <c r="P189" s="12"/>
      <c r="Q189" s="12"/>
    </row>
    <row r="190" spans="1:17" s="8" customFormat="1" ht="128.25" customHeight="1" x14ac:dyDescent="0.5">
      <c r="A190" s="52"/>
      <c r="B190" s="95"/>
      <c r="C190" s="96"/>
      <c r="D190" s="92" t="s">
        <v>25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7"/>
        <v>0</v>
      </c>
      <c r="J190" s="22">
        <f t="shared" si="35"/>
        <v>0</v>
      </c>
      <c r="K190" s="22">
        <f t="shared" si="36"/>
        <v>0</v>
      </c>
      <c r="L190" s="22">
        <f t="shared" si="29"/>
        <v>0</v>
      </c>
      <c r="M190" s="53"/>
      <c r="N190" s="55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СВОД(март)</vt:lpstr>
      <vt:lpstr>'СВОД(март)'!Заголовки_для_печати</vt:lpstr>
      <vt:lpstr>'СВОД(март)'!Область_печати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2020-04-13T04:53:50Z</dcterms:modified>
</cp:coreProperties>
</file>