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shafikovani\Desktop\"/>
    </mc:Choice>
  </mc:AlternateContent>
  <xr:revisionPtr revIDLastSave="0" documentId="13_ncr:1_{5D5D8FA0-8F95-46C0-B9CB-890700D9856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СВОД(август)" sheetId="2" r:id="rId1"/>
  </sheets>
  <definedNames>
    <definedName name="_xlnm._FilterDatabase" localSheetId="0" hidden="1">'СВОД(август)'!$A$6:$AC$182</definedName>
    <definedName name="_xlnm.Print_Titles" localSheetId="0">'СВОД(август)'!$4:$6</definedName>
    <definedName name="_xlnm.Print_Area" localSheetId="0">'СВОД(август)'!$A$1:$N$182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82" i="2" l="1"/>
  <c r="K182" i="2"/>
  <c r="J182" i="2"/>
  <c r="I182" i="2"/>
  <c r="L181" i="2"/>
  <c r="K181" i="2"/>
  <c r="J181" i="2"/>
  <c r="I181" i="2"/>
  <c r="L180" i="2"/>
  <c r="K180" i="2"/>
  <c r="J180" i="2"/>
  <c r="I180" i="2"/>
  <c r="L179" i="2"/>
  <c r="K179" i="2"/>
  <c r="J179" i="2"/>
  <c r="I179" i="2"/>
  <c r="L178" i="2"/>
  <c r="K178" i="2"/>
  <c r="J178" i="2"/>
  <c r="I178" i="2"/>
  <c r="L177" i="2"/>
  <c r="K177" i="2"/>
  <c r="J177" i="2"/>
  <c r="I177" i="2"/>
  <c r="L176" i="2"/>
  <c r="K176" i="2"/>
  <c r="J176" i="2"/>
  <c r="I176" i="2"/>
  <c r="I175" i="2"/>
  <c r="H175" i="2"/>
  <c r="L175" i="2" s="1"/>
  <c r="G175" i="2"/>
  <c r="F175" i="2"/>
  <c r="E175" i="2"/>
  <c r="L174" i="2"/>
  <c r="K174" i="2"/>
  <c r="J174" i="2"/>
  <c r="I174" i="2"/>
  <c r="L173" i="2"/>
  <c r="K173" i="2"/>
  <c r="J173" i="2"/>
  <c r="I173" i="2"/>
  <c r="L172" i="2"/>
  <c r="K172" i="2"/>
  <c r="J172" i="2"/>
  <c r="I172" i="2"/>
  <c r="L171" i="2"/>
  <c r="K171" i="2"/>
  <c r="J171" i="2"/>
  <c r="I171" i="2"/>
  <c r="L170" i="2"/>
  <c r="K170" i="2"/>
  <c r="J170" i="2"/>
  <c r="I170" i="2"/>
  <c r="L169" i="2"/>
  <c r="K169" i="2"/>
  <c r="J169" i="2"/>
  <c r="I169" i="2"/>
  <c r="L168" i="2"/>
  <c r="K168" i="2"/>
  <c r="J168" i="2"/>
  <c r="I168" i="2"/>
  <c r="J167" i="2"/>
  <c r="I167" i="2"/>
  <c r="H167" i="2"/>
  <c r="L167" i="2" s="1"/>
  <c r="G167" i="2"/>
  <c r="F167" i="2"/>
  <c r="E167" i="2"/>
  <c r="L166" i="2"/>
  <c r="K166" i="2"/>
  <c r="J166" i="2"/>
  <c r="I166" i="2"/>
  <c r="L165" i="2"/>
  <c r="K165" i="2"/>
  <c r="J165" i="2"/>
  <c r="I165" i="2"/>
  <c r="L164" i="2"/>
  <c r="K164" i="2"/>
  <c r="J164" i="2"/>
  <c r="I164" i="2"/>
  <c r="L163" i="2"/>
  <c r="K163" i="2"/>
  <c r="J163" i="2"/>
  <c r="I163" i="2"/>
  <c r="L162" i="2"/>
  <c r="K162" i="2"/>
  <c r="J162" i="2"/>
  <c r="I162" i="2"/>
  <c r="L161" i="2"/>
  <c r="K161" i="2"/>
  <c r="J161" i="2"/>
  <c r="I161" i="2"/>
  <c r="L160" i="2"/>
  <c r="K160" i="2"/>
  <c r="J160" i="2"/>
  <c r="I160" i="2"/>
  <c r="J159" i="2"/>
  <c r="I159" i="2"/>
  <c r="H159" i="2"/>
  <c r="L159" i="2" s="1"/>
  <c r="G159" i="2"/>
  <c r="F159" i="2"/>
  <c r="E159" i="2"/>
  <c r="L158" i="2"/>
  <c r="K158" i="2"/>
  <c r="J158" i="2"/>
  <c r="L157" i="2"/>
  <c r="K157" i="2"/>
  <c r="J157" i="2"/>
  <c r="L156" i="2"/>
  <c r="K156" i="2"/>
  <c r="J156" i="2"/>
  <c r="L155" i="2"/>
  <c r="K155" i="2"/>
  <c r="J155" i="2"/>
  <c r="L154" i="2"/>
  <c r="K154" i="2"/>
  <c r="J154" i="2"/>
  <c r="I154" i="2"/>
  <c r="L153" i="2"/>
  <c r="K153" i="2"/>
  <c r="J153" i="2"/>
  <c r="I153" i="2"/>
  <c r="L152" i="2"/>
  <c r="K152" i="2"/>
  <c r="J152" i="2"/>
  <c r="I152" i="2"/>
  <c r="J151" i="2"/>
  <c r="I151" i="2"/>
  <c r="H151" i="2"/>
  <c r="L151" i="2" s="1"/>
  <c r="G151" i="2"/>
  <c r="F151" i="2"/>
  <c r="E151" i="2"/>
  <c r="L150" i="2"/>
  <c r="K150" i="2"/>
  <c r="J150" i="2"/>
  <c r="I150" i="2"/>
  <c r="L149" i="2"/>
  <c r="K149" i="2"/>
  <c r="J149" i="2"/>
  <c r="I149" i="2"/>
  <c r="L148" i="2"/>
  <c r="K148" i="2"/>
  <c r="J148" i="2"/>
  <c r="I148" i="2"/>
  <c r="L147" i="2"/>
  <c r="K147" i="2"/>
  <c r="J147" i="2"/>
  <c r="I147" i="2"/>
  <c r="L146" i="2"/>
  <c r="K146" i="2"/>
  <c r="J146" i="2"/>
  <c r="I146" i="2"/>
  <c r="L145" i="2"/>
  <c r="K145" i="2"/>
  <c r="J145" i="2"/>
  <c r="I145" i="2"/>
  <c r="L144" i="2"/>
  <c r="K144" i="2"/>
  <c r="J144" i="2"/>
  <c r="I144" i="2"/>
  <c r="J143" i="2"/>
  <c r="I143" i="2"/>
  <c r="H143" i="2"/>
  <c r="L143" i="2" s="1"/>
  <c r="G143" i="2"/>
  <c r="F143" i="2"/>
  <c r="E143" i="2"/>
  <c r="L142" i="2"/>
  <c r="K142" i="2"/>
  <c r="J142" i="2"/>
  <c r="L141" i="2"/>
  <c r="K141" i="2"/>
  <c r="J141" i="2"/>
  <c r="I141" i="2"/>
  <c r="L140" i="2"/>
  <c r="L139" i="2"/>
  <c r="K139" i="2"/>
  <c r="J139" i="2"/>
  <c r="I139" i="2"/>
  <c r="L138" i="2"/>
  <c r="K138" i="2"/>
  <c r="J138" i="2"/>
  <c r="I138" i="2"/>
  <c r="L137" i="2"/>
  <c r="K137" i="2"/>
  <c r="J137" i="2"/>
  <c r="I137" i="2"/>
  <c r="L136" i="2"/>
  <c r="K136" i="2"/>
  <c r="J136" i="2"/>
  <c r="I136" i="2"/>
  <c r="J135" i="2"/>
  <c r="I135" i="2"/>
  <c r="H135" i="2"/>
  <c r="L135" i="2" s="1"/>
  <c r="G135" i="2"/>
  <c r="F135" i="2"/>
  <c r="E135" i="2"/>
  <c r="L134" i="2"/>
  <c r="K134" i="2"/>
  <c r="J134" i="2"/>
  <c r="I134" i="2"/>
  <c r="L133" i="2"/>
  <c r="I133" i="2"/>
  <c r="L132" i="2"/>
  <c r="J132" i="2"/>
  <c r="I132" i="2"/>
  <c r="L131" i="2"/>
  <c r="K131" i="2"/>
  <c r="J131" i="2"/>
  <c r="L130" i="2"/>
  <c r="K130" i="2"/>
  <c r="J130" i="2"/>
  <c r="I130" i="2"/>
  <c r="L129" i="2"/>
  <c r="K129" i="2"/>
  <c r="J129" i="2"/>
  <c r="I129" i="2"/>
  <c r="L128" i="2"/>
  <c r="K128" i="2"/>
  <c r="J128" i="2"/>
  <c r="I128" i="2"/>
  <c r="I127" i="2"/>
  <c r="H127" i="2"/>
  <c r="L127" i="2" s="1"/>
  <c r="G127" i="2"/>
  <c r="F127" i="2"/>
  <c r="E127" i="2"/>
  <c r="L126" i="2"/>
  <c r="K126" i="2"/>
  <c r="J126" i="2"/>
  <c r="I126" i="2"/>
  <c r="L125" i="2"/>
  <c r="K125" i="2"/>
  <c r="J125" i="2"/>
  <c r="I125" i="2"/>
  <c r="L124" i="2"/>
  <c r="K124" i="2"/>
  <c r="J124" i="2"/>
  <c r="I124" i="2"/>
  <c r="L123" i="2"/>
  <c r="K123" i="2"/>
  <c r="J123" i="2"/>
  <c r="I123" i="2"/>
  <c r="L122" i="2"/>
  <c r="K122" i="2"/>
  <c r="J122" i="2"/>
  <c r="I122" i="2"/>
  <c r="L121" i="2"/>
  <c r="K121" i="2"/>
  <c r="J121" i="2"/>
  <c r="I121" i="2"/>
  <c r="L120" i="2"/>
  <c r="K120" i="2"/>
  <c r="J120" i="2"/>
  <c r="I120" i="2"/>
  <c r="I119" i="2"/>
  <c r="H119" i="2"/>
  <c r="L119" i="2" s="1"/>
  <c r="G119" i="2"/>
  <c r="F119" i="2"/>
  <c r="K119" i="2" s="1"/>
  <c r="E119" i="2"/>
  <c r="L118" i="2"/>
  <c r="K118" i="2"/>
  <c r="J118" i="2"/>
  <c r="I118" i="2"/>
  <c r="L117" i="2"/>
  <c r="K117" i="2"/>
  <c r="J117" i="2"/>
  <c r="I117" i="2"/>
  <c r="L116" i="2"/>
  <c r="K116" i="2"/>
  <c r="J116" i="2"/>
  <c r="I116" i="2"/>
  <c r="L115" i="2"/>
  <c r="K115" i="2"/>
  <c r="J115" i="2"/>
  <c r="I115" i="2"/>
  <c r="L114" i="2"/>
  <c r="K114" i="2"/>
  <c r="J114" i="2"/>
  <c r="I114" i="2"/>
  <c r="L113" i="2"/>
  <c r="K113" i="2"/>
  <c r="J113" i="2"/>
  <c r="I113" i="2"/>
  <c r="L112" i="2"/>
  <c r="K112" i="2"/>
  <c r="J112" i="2"/>
  <c r="I112" i="2"/>
  <c r="I111" i="2"/>
  <c r="H111" i="2"/>
  <c r="L111" i="2" s="1"/>
  <c r="G111" i="2"/>
  <c r="F111" i="2"/>
  <c r="E111" i="2"/>
  <c r="L110" i="2"/>
  <c r="K110" i="2"/>
  <c r="J110" i="2"/>
  <c r="I110" i="2"/>
  <c r="L109" i="2"/>
  <c r="K109" i="2"/>
  <c r="J109" i="2"/>
  <c r="I109" i="2"/>
  <c r="L108" i="2"/>
  <c r="K108" i="2"/>
  <c r="J108" i="2"/>
  <c r="I108" i="2"/>
  <c r="L107" i="2"/>
  <c r="K107" i="2"/>
  <c r="J107" i="2"/>
  <c r="I107" i="2"/>
  <c r="L106" i="2"/>
  <c r="K106" i="2"/>
  <c r="J106" i="2"/>
  <c r="I106" i="2"/>
  <c r="L105" i="2"/>
  <c r="K105" i="2"/>
  <c r="J105" i="2"/>
  <c r="I105" i="2"/>
  <c r="L104" i="2"/>
  <c r="K104" i="2"/>
  <c r="J104" i="2"/>
  <c r="I104" i="2"/>
  <c r="I103" i="2"/>
  <c r="H103" i="2"/>
  <c r="L103" i="2" s="1"/>
  <c r="G103" i="2"/>
  <c r="F103" i="2"/>
  <c r="E103" i="2"/>
  <c r="L102" i="2"/>
  <c r="K102" i="2"/>
  <c r="J102" i="2"/>
  <c r="I102" i="2"/>
  <c r="L101" i="2"/>
  <c r="K101" i="2"/>
  <c r="J101" i="2"/>
  <c r="I101" i="2"/>
  <c r="L100" i="2"/>
  <c r="K100" i="2"/>
  <c r="J100" i="2"/>
  <c r="I100" i="2"/>
  <c r="J99" i="2"/>
  <c r="I99" i="2"/>
  <c r="L98" i="2"/>
  <c r="K98" i="2"/>
  <c r="J98" i="2"/>
  <c r="I98" i="2"/>
  <c r="L97" i="2"/>
  <c r="K97" i="2"/>
  <c r="J97" i="2"/>
  <c r="I97" i="2"/>
  <c r="L96" i="2"/>
  <c r="K96" i="2"/>
  <c r="J96" i="2"/>
  <c r="I96" i="2"/>
  <c r="K95" i="2"/>
  <c r="H95" i="2"/>
  <c r="L95" i="2" s="1"/>
  <c r="G95" i="2"/>
  <c r="J95" i="2" s="1"/>
  <c r="F95" i="2"/>
  <c r="I95" i="2" s="1"/>
  <c r="E95" i="2"/>
  <c r="L94" i="2"/>
  <c r="K94" i="2"/>
  <c r="J94" i="2"/>
  <c r="I94" i="2"/>
  <c r="L93" i="2"/>
  <c r="K93" i="2"/>
  <c r="J93" i="2"/>
  <c r="I93" i="2"/>
  <c r="L92" i="2"/>
  <c r="K92" i="2"/>
  <c r="J92" i="2"/>
  <c r="I92" i="2"/>
  <c r="L91" i="2"/>
  <c r="K91" i="2"/>
  <c r="J91" i="2"/>
  <c r="I91" i="2"/>
  <c r="L90" i="2"/>
  <c r="K90" i="2"/>
  <c r="J90" i="2"/>
  <c r="I90" i="2"/>
  <c r="L89" i="2"/>
  <c r="K89" i="2"/>
  <c r="J89" i="2"/>
  <c r="I89" i="2"/>
  <c r="L88" i="2"/>
  <c r="K88" i="2"/>
  <c r="J88" i="2"/>
  <c r="I88" i="2"/>
  <c r="K87" i="2"/>
  <c r="H87" i="2"/>
  <c r="L87" i="2" s="1"/>
  <c r="G87" i="2"/>
  <c r="J87" i="2" s="1"/>
  <c r="F87" i="2"/>
  <c r="I87" i="2" s="1"/>
  <c r="E87" i="2"/>
  <c r="L86" i="2"/>
  <c r="K86" i="2"/>
  <c r="J86" i="2"/>
  <c r="L85" i="2"/>
  <c r="K85" i="2"/>
  <c r="L84" i="2"/>
  <c r="K84" i="2"/>
  <c r="J84" i="2"/>
  <c r="L83" i="2"/>
  <c r="K83" i="2"/>
  <c r="J83" i="2"/>
  <c r="L82" i="2"/>
  <c r="K82" i="2"/>
  <c r="J82" i="2"/>
  <c r="I82" i="2"/>
  <c r="L81" i="2"/>
  <c r="K81" i="2"/>
  <c r="J81" i="2"/>
  <c r="I81" i="2"/>
  <c r="O80" i="2"/>
  <c r="L80" i="2"/>
  <c r="K80" i="2"/>
  <c r="J80" i="2"/>
  <c r="J79" i="2"/>
  <c r="H79" i="2"/>
  <c r="L79" i="2" s="1"/>
  <c r="G79" i="2"/>
  <c r="F79" i="2"/>
  <c r="I79" i="2" s="1"/>
  <c r="E79" i="2"/>
  <c r="L78" i="2"/>
  <c r="L77" i="2"/>
  <c r="K77" i="2"/>
  <c r="L76" i="2"/>
  <c r="K76" i="2"/>
  <c r="J76" i="2"/>
  <c r="L75" i="2"/>
  <c r="K75" i="2"/>
  <c r="J75" i="2"/>
  <c r="L74" i="2"/>
  <c r="K74" i="2"/>
  <c r="J74" i="2"/>
  <c r="I74" i="2"/>
  <c r="L73" i="2"/>
  <c r="K73" i="2"/>
  <c r="J73" i="2"/>
  <c r="I73" i="2"/>
  <c r="L72" i="2"/>
  <c r="K72" i="2"/>
  <c r="J72" i="2"/>
  <c r="I72" i="2"/>
  <c r="K71" i="2"/>
  <c r="H71" i="2"/>
  <c r="L71" i="2" s="1"/>
  <c r="G71" i="2"/>
  <c r="J71" i="2" s="1"/>
  <c r="F71" i="2"/>
  <c r="I71" i="2" s="1"/>
  <c r="E71" i="2"/>
  <c r="L70" i="2"/>
  <c r="K70" i="2"/>
  <c r="J70" i="2"/>
  <c r="I70" i="2"/>
  <c r="L69" i="2"/>
  <c r="K69" i="2"/>
  <c r="J69" i="2"/>
  <c r="I69" i="2"/>
  <c r="L68" i="2"/>
  <c r="L67" i="2"/>
  <c r="K67" i="2"/>
  <c r="J67" i="2"/>
  <c r="L66" i="2"/>
  <c r="K66" i="2"/>
  <c r="J66" i="2"/>
  <c r="I66" i="2"/>
  <c r="L65" i="2"/>
  <c r="K65" i="2"/>
  <c r="J65" i="2"/>
  <c r="I65" i="2"/>
  <c r="L64" i="2"/>
  <c r="K64" i="2"/>
  <c r="J64" i="2"/>
  <c r="I64" i="2"/>
  <c r="K63" i="2"/>
  <c r="H63" i="2"/>
  <c r="L63" i="2" s="1"/>
  <c r="G63" i="2"/>
  <c r="J63" i="2" s="1"/>
  <c r="F63" i="2"/>
  <c r="I63" i="2" s="1"/>
  <c r="E63" i="2"/>
  <c r="L62" i="2"/>
  <c r="K62" i="2"/>
  <c r="J62" i="2"/>
  <c r="L61" i="2"/>
  <c r="K61" i="2"/>
  <c r="J61" i="2"/>
  <c r="L60" i="2"/>
  <c r="K60" i="2"/>
  <c r="J60" i="2"/>
  <c r="L59" i="2"/>
  <c r="K59" i="2"/>
  <c r="J59" i="2"/>
  <c r="L58" i="2"/>
  <c r="K58" i="2"/>
  <c r="J58" i="2"/>
  <c r="L57" i="2"/>
  <c r="K57" i="2"/>
  <c r="J57" i="2"/>
  <c r="L56" i="2"/>
  <c r="K56" i="2"/>
  <c r="J56" i="2"/>
  <c r="H55" i="2"/>
  <c r="K55" i="2" s="1"/>
  <c r="G55" i="2"/>
  <c r="F55" i="2"/>
  <c r="E55" i="2"/>
  <c r="L54" i="2"/>
  <c r="K54" i="2"/>
  <c r="J54" i="2"/>
  <c r="I54" i="2"/>
  <c r="L53" i="2"/>
  <c r="K53" i="2"/>
  <c r="J53" i="2"/>
  <c r="I53" i="2"/>
  <c r="L52" i="2"/>
  <c r="I52" i="2"/>
  <c r="L51" i="2"/>
  <c r="K51" i="2"/>
  <c r="J51" i="2"/>
  <c r="I51" i="2"/>
  <c r="L50" i="2"/>
  <c r="K50" i="2"/>
  <c r="J50" i="2"/>
  <c r="I50" i="2"/>
  <c r="L49" i="2"/>
  <c r="K49" i="2"/>
  <c r="J49" i="2"/>
  <c r="I49" i="2"/>
  <c r="L48" i="2"/>
  <c r="K48" i="2"/>
  <c r="J48" i="2"/>
  <c r="I48" i="2"/>
  <c r="J47" i="2"/>
  <c r="H47" i="2"/>
  <c r="L47" i="2" s="1"/>
  <c r="G47" i="2"/>
  <c r="F47" i="2"/>
  <c r="I47" i="2" s="1"/>
  <c r="E47" i="2"/>
  <c r="L46" i="2"/>
  <c r="K46" i="2"/>
  <c r="J46" i="2"/>
  <c r="I46" i="2"/>
  <c r="L45" i="2"/>
  <c r="K45" i="2"/>
  <c r="J45" i="2"/>
  <c r="I45" i="2"/>
  <c r="L44" i="2"/>
  <c r="L43" i="2"/>
  <c r="K43" i="2"/>
  <c r="J43" i="2"/>
  <c r="I43" i="2"/>
  <c r="L42" i="2"/>
  <c r="K42" i="2"/>
  <c r="J42" i="2"/>
  <c r="I42" i="2"/>
  <c r="L41" i="2"/>
  <c r="J41" i="2"/>
  <c r="I41" i="2"/>
  <c r="L40" i="2"/>
  <c r="K40" i="2"/>
  <c r="J40" i="2"/>
  <c r="I40" i="2"/>
  <c r="J39" i="2"/>
  <c r="H39" i="2"/>
  <c r="L39" i="2" s="1"/>
  <c r="G39" i="2"/>
  <c r="F39" i="2"/>
  <c r="I39" i="2" s="1"/>
  <c r="E39" i="2"/>
  <c r="L38" i="2"/>
  <c r="K38" i="2"/>
  <c r="J38" i="2"/>
  <c r="I38" i="2"/>
  <c r="L37" i="2"/>
  <c r="K37" i="2"/>
  <c r="J37" i="2"/>
  <c r="I37" i="2"/>
  <c r="L36" i="2"/>
  <c r="K36" i="2"/>
  <c r="J36" i="2"/>
  <c r="I36" i="2"/>
  <c r="L35" i="2"/>
  <c r="K35" i="2"/>
  <c r="J35" i="2"/>
  <c r="I35" i="2"/>
  <c r="L34" i="2"/>
  <c r="K34" i="2"/>
  <c r="J34" i="2"/>
  <c r="I34" i="2"/>
  <c r="L33" i="2"/>
  <c r="K33" i="2"/>
  <c r="J33" i="2"/>
  <c r="I33" i="2"/>
  <c r="L32" i="2"/>
  <c r="K32" i="2"/>
  <c r="J32" i="2"/>
  <c r="I32" i="2"/>
  <c r="J31" i="2"/>
  <c r="H31" i="2"/>
  <c r="L31" i="2" s="1"/>
  <c r="G31" i="2"/>
  <c r="F31" i="2"/>
  <c r="I31" i="2" s="1"/>
  <c r="E31" i="2"/>
  <c r="L30" i="2"/>
  <c r="K30" i="2"/>
  <c r="J30" i="2"/>
  <c r="I30" i="2"/>
  <c r="L29" i="2"/>
  <c r="K29" i="2"/>
  <c r="J29" i="2"/>
  <c r="L28" i="2"/>
  <c r="K28" i="2"/>
  <c r="J28" i="2"/>
  <c r="L27" i="2"/>
  <c r="K27" i="2"/>
  <c r="J27" i="2"/>
  <c r="L26" i="2"/>
  <c r="K26" i="2"/>
  <c r="J26" i="2"/>
  <c r="I26" i="2"/>
  <c r="L25" i="2"/>
  <c r="K25" i="2"/>
  <c r="J25" i="2"/>
  <c r="I25" i="2"/>
  <c r="L24" i="2"/>
  <c r="K24" i="2"/>
  <c r="J24" i="2"/>
  <c r="I24" i="2"/>
  <c r="K23" i="2"/>
  <c r="H23" i="2"/>
  <c r="L23" i="2" s="1"/>
  <c r="G23" i="2"/>
  <c r="J23" i="2" s="1"/>
  <c r="F23" i="2"/>
  <c r="I23" i="2" s="1"/>
  <c r="E23" i="2"/>
  <c r="L22" i="2"/>
  <c r="K22" i="2"/>
  <c r="J22" i="2"/>
  <c r="I22" i="2"/>
  <c r="L21" i="2"/>
  <c r="K21" i="2"/>
  <c r="J21" i="2"/>
  <c r="I21" i="2"/>
  <c r="L20" i="2"/>
  <c r="K20" i="2"/>
  <c r="J20" i="2"/>
  <c r="I20" i="2"/>
  <c r="L19" i="2"/>
  <c r="K19" i="2"/>
  <c r="J19" i="2"/>
  <c r="I19" i="2"/>
  <c r="L18" i="2"/>
  <c r="K18" i="2"/>
  <c r="J18" i="2"/>
  <c r="I18" i="2"/>
  <c r="L17" i="2"/>
  <c r="K17" i="2"/>
  <c r="J17" i="2"/>
  <c r="I17" i="2"/>
  <c r="L16" i="2"/>
  <c r="K16" i="2"/>
  <c r="J16" i="2"/>
  <c r="I16" i="2"/>
  <c r="K15" i="2"/>
  <c r="H15" i="2"/>
  <c r="L15" i="2" s="1"/>
  <c r="G15" i="2"/>
  <c r="J15" i="2" s="1"/>
  <c r="F15" i="2"/>
  <c r="I15" i="2" s="1"/>
  <c r="E15" i="2"/>
  <c r="K14" i="2"/>
  <c r="J14" i="2"/>
  <c r="H14" i="2"/>
  <c r="L14" i="2" s="1"/>
  <c r="G14" i="2"/>
  <c r="F14" i="2"/>
  <c r="I14" i="2" s="1"/>
  <c r="E14" i="2"/>
  <c r="H13" i="2"/>
  <c r="L13" i="2" s="1"/>
  <c r="G13" i="2"/>
  <c r="F13" i="2"/>
  <c r="I13" i="2" s="1"/>
  <c r="E13" i="2"/>
  <c r="H12" i="2"/>
  <c r="L12" i="2" s="1"/>
  <c r="G12" i="2"/>
  <c r="F12" i="2"/>
  <c r="E12" i="2"/>
  <c r="H11" i="2"/>
  <c r="K11" i="2" s="1"/>
  <c r="G11" i="2"/>
  <c r="F11" i="2"/>
  <c r="E11" i="2"/>
  <c r="H10" i="2"/>
  <c r="K10" i="2" s="1"/>
  <c r="G10" i="2"/>
  <c r="F10" i="2"/>
  <c r="E10" i="2"/>
  <c r="H9" i="2"/>
  <c r="K9" i="2" s="1"/>
  <c r="G9" i="2"/>
  <c r="F9" i="2"/>
  <c r="E9" i="2"/>
  <c r="H8" i="2"/>
  <c r="K8" i="2" s="1"/>
  <c r="G8" i="2"/>
  <c r="G7" i="2" s="1"/>
  <c r="F8" i="2"/>
  <c r="F7" i="2" s="1"/>
  <c r="E8" i="2"/>
  <c r="M7" i="2"/>
  <c r="E7" i="2"/>
  <c r="C7" i="2"/>
  <c r="L10" i="2" l="1"/>
  <c r="L55" i="2"/>
  <c r="I8" i="2"/>
  <c r="I9" i="2"/>
  <c r="I10" i="2"/>
  <c r="I11" i="2"/>
  <c r="J12" i="2"/>
  <c r="K31" i="2"/>
  <c r="K39" i="2"/>
  <c r="K47" i="2"/>
  <c r="I55" i="2"/>
  <c r="K79" i="2"/>
  <c r="J103" i="2"/>
  <c r="J111" i="2"/>
  <c r="J119" i="2"/>
  <c r="J127" i="2"/>
  <c r="J175" i="2"/>
  <c r="L9" i="2"/>
  <c r="K13" i="2"/>
  <c r="J8" i="2"/>
  <c r="J9" i="2"/>
  <c r="J10" i="2"/>
  <c r="J11" i="2"/>
  <c r="J55" i="2"/>
  <c r="K103" i="2"/>
  <c r="K111" i="2"/>
  <c r="K127" i="2"/>
  <c r="K135" i="2"/>
  <c r="K143" i="2"/>
  <c r="K151" i="2"/>
  <c r="K159" i="2"/>
  <c r="K167" i="2"/>
  <c r="K175" i="2"/>
  <c r="L8" i="2"/>
  <c r="L11" i="2"/>
  <c r="H7" i="2"/>
  <c r="L7" i="2" l="1"/>
  <c r="K7" i="2"/>
  <c r="I7" i="2"/>
  <c r="J7" i="2"/>
</calcChain>
</file>

<file path=xl/sharedStrings.xml><?xml version="1.0" encoding="utf-8"?>
<sst xmlns="http://schemas.openxmlformats.org/spreadsheetml/2006/main" count="240" uniqueCount="70">
  <si>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</si>
  <si>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</si>
  <si>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</si>
  <si>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</si>
  <si>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</si>
  <si>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на 30.08.2019 год</t>
  </si>
  <si>
    <t>Количество целевых показателей</t>
  </si>
  <si>
    <t>Ответственные исполнители              (Ф.И.О. телефон)</t>
  </si>
  <si>
    <t>Утвержденный/уточненный  план на 2019 год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</si>
  <si>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</si>
  <si>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</si>
  <si>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</si>
  <si>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</si>
  <si>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</si>
  <si>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</si>
  <si>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 xml:space="preserve">% исполнения к утвержденному/уточненному  плану на 2019 год </t>
  </si>
  <si>
    <t>9
= гр.8 - гр.6</t>
  </si>
  <si>
    <t>10
= гр.8/гр.7*100</t>
  </si>
  <si>
    <t>11
= гр.8/гр.6*100</t>
  </si>
  <si>
    <t>12
= гр.8/гр.5*100</t>
  </si>
  <si>
    <t>Всего 21</t>
  </si>
  <si>
    <t>всего:</t>
  </si>
  <si>
    <r>
      <rPr>
        <b/>
        <u/>
        <sz val="32"/>
        <rFont val="Times New Roman"/>
        <family val="1"/>
        <charset val="204"/>
      </rPr>
      <t>Исполнение без иных источников составляет:</t>
    </r>
    <r>
      <rPr>
        <sz val="32"/>
        <rFont val="Times New Roman"/>
        <family val="1"/>
        <charset val="204"/>
      </rPr>
      <t xml:space="preserve">
51,7%к утвержденному/уточненному  плану на 2019 год, 
86,3% к комплексному плану,
67,4% к лимитам финансирования.</t>
    </r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</si>
  <si>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</si>
  <si>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</si>
  <si>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</si>
  <si>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</si>
  <si>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</si>
  <si>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</si>
  <si>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</si>
  <si>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</si>
  <si>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</si>
  <si>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</si>
  <si>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И.о.начальника отдела социально-трудовых отношений,
Захаров О.А.
225561</t>
  </si>
  <si>
    <t>"Развитие культуры Нефтеюганского района на 2019-2024 годы и на период до 2030 года"</t>
  </si>
  <si>
    <t>Заместитель председателя комитета по культуре
Аликова Е.С.
220543</t>
  </si>
  <si>
    <t>"Развитие информационного общества Нефтеюганского района на 2019-2024 годы и на период до 2030 года"</t>
  </si>
  <si>
    <t>Начальник УИТиАР
Гимазетдинов И.М.
250177</t>
  </si>
  <si>
    <t xml:space="preserve">"Развитие физической культуры и спорта в Нефтеюганском районе на 2019-2024 годы и на период до 2030 года" </t>
  </si>
  <si>
    <t>Председатель комитета ФКиС 
Смирнов М.А. 
278107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</si>
  <si>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</si>
  <si>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</si>
  <si>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2019–2024 годы и на период до 2030 года"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</si>
  <si>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</si>
  <si>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</si>
  <si>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 xml:space="preserve">Гл.специалит отдела по реализации жилищных программ комитета  жилищной политике
Гончаренко Т.Л.
250159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</si>
  <si>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</si>
  <si>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</si>
  <si>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</si>
  <si>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</si>
  <si>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</si>
  <si>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Председатель комитета гражданской защиты населения Нефтеюганского района, 
Сычёв А.М. 
250162</t>
  </si>
  <si>
    <t>«Обеспечение экологической безопасности Нефтеюганского района на 2019-2024 годы и на период до 2030 года»</t>
  </si>
  <si>
    <t>"Развитие гражданского общества Нефтеюганского района на 2019-2024 годы и на период до 2030 года"</t>
  </si>
  <si>
    <t>Начальник управления по связям с общественностью
Федорова А.Н.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</si>
  <si>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</si>
  <si>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</si>
  <si>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2019-2024 годы и на период до 2030 года"</t>
  </si>
  <si>
    <t xml:space="preserve">
Начальник отдела по транспорту и дорогам,
Василевская М.Б.
250186</t>
  </si>
  <si>
    <t>"Управление имуществом муниципального образования Нефтеюганский район на 2019-2024 годы и на период до 2030 года"</t>
  </si>
  <si>
    <t>Председатель комитета по управлению муниципальным имуществом,
 Большакова О.Н.
290043</t>
  </si>
  <si>
    <t>«Управление муниципальными финансами в Нефтеюганском районе на 2019-2024 годы и период до 2030 года»</t>
  </si>
  <si>
    <t>Заместители директора департамента финансов:
Московкина Л.Д.
250146
Курова Н.В.
250196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</si>
  <si>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</si>
  <si>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</si>
  <si>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</si>
  <si>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</si>
  <si>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 xml:space="preserve">Зам.начальника управления по учету и отчетности –  зам.главного бухгалтера АНР,
Пятигор Т.А.,
256821
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</si>
  <si>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</si>
  <si>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Начальник управления по связям с 
общественностью,
Федорова А.Н.
256815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</si>
</sst>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#,##0.0_ ;\-#,##0.0\ "/>
    <numFmt numFmtId="168" formatCode="_-* #,##0.00\ _₽_-;\-* #,##0.00\ _₽_-;_-* &quot;-&quot;??\ _₽_-;_-@_-"/>
    <numFmt numFmtId="169" formatCode="_-* #,##0.0\ _₽_-;\-* #,##0.0\ _₽_-;_-* &quot;-&quot;??\ _₽_-;_-@_-"/>
    <numFmt numFmtId="170" formatCode="#,##0.0"/>
    <numFmt numFmtId="171" formatCode="_-* #,##0.0_р_._-;\-* #,##0.0_р_._-;_-* &quot;-&quot;?_р_._-;_-@_-"/>
    <numFmt numFmtId="172" formatCode="#,##0.00_ ;\-#,##0.00\ "/>
    <numFmt numFmtId="173" formatCode="_-* #,##0.000_р_._-;\-* #,##0.000_р_._-;_-* &quot;-&quot;???_р_.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2"/>
      <color theme="1"/>
      <name val="Calibri"/>
      <family val="2"/>
      <scheme val="minor"/>
    </font>
    <font>
      <sz val="34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scheme val="minor"/>
    </font>
    <font>
      <sz val="42"/>
      <color theme="1"/>
      <name val="Times New Roman"/>
      <family val="1"/>
      <charset val="204"/>
    </font>
    <font>
      <sz val="34"/>
      <color theme="1"/>
      <name val="Calibri"/>
      <family val="2"/>
      <scheme val="minor"/>
    </font>
    <font>
      <sz val="3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30"/>
      <color indexed="8"/>
      <name val="Times New Roman"/>
      <family val="1"/>
      <charset val="204"/>
    </font>
    <font>
      <sz val="3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sz val="42"/>
      <name val="Times New Roman"/>
      <family val="1"/>
      <charset val="204"/>
    </font>
    <font>
      <b/>
      <sz val="42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40"/>
      <name val="Times New Roman"/>
      <family val="1"/>
      <charset val="204"/>
    </font>
    <font>
      <sz val="32"/>
      <name val="Times New Roman"/>
      <family val="1"/>
      <charset val="204"/>
    </font>
    <font>
      <b/>
      <u/>
      <sz val="3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40"/>
      <name val="Times New Roman"/>
      <family val="1"/>
      <charset val="204"/>
    </font>
    <font>
      <sz val="36"/>
      <name val="Times New Roman"/>
      <family val="1"/>
      <charset val="204"/>
    </font>
    <font>
      <sz val="48"/>
      <name val="Times New Roman"/>
      <family val="1"/>
      <charset val="204"/>
    </font>
    <font>
      <sz val="4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1" fillId="0" borderId="0"/>
    <xf numFmtId="165" fontId="11" fillId="0" borderId="0" applyFont="0" applyFill="0" applyBorder="0" applyAlignment="0" applyProtection="0"/>
    <xf numFmtId="0" fontId="1" fillId="0" borderId="0"/>
    <xf numFmtId="168" fontId="2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1" xfId="1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/>
    <xf numFmtId="0" fontId="1" fillId="0" borderId="0" xfId="1"/>
    <xf numFmtId="0" fontId="10" fillId="2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/>
    </xf>
    <xf numFmtId="0" fontId="14" fillId="0" borderId="0" xfId="1" applyFont="1"/>
    <xf numFmtId="0" fontId="15" fillId="0" borderId="0" xfId="1" applyFont="1"/>
    <xf numFmtId="0" fontId="16" fillId="0" borderId="0" xfId="1" applyFont="1"/>
    <xf numFmtId="0" fontId="17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textRotation="90" wrapText="1"/>
    </xf>
    <xf numFmtId="166" fontId="20" fillId="4" borderId="1" xfId="3" applyNumberFormat="1" applyFont="1" applyFill="1" applyBorder="1" applyAlignment="1">
      <alignment horizontal="right" vertical="center" wrapText="1"/>
    </xf>
    <xf numFmtId="167" fontId="20" fillId="4" borderId="1" xfId="3" applyNumberFormat="1" applyFont="1" applyFill="1" applyBorder="1" applyAlignment="1">
      <alignment horizontal="right" vertical="center" wrapText="1"/>
    </xf>
    <xf numFmtId="1" fontId="18" fillId="3" borderId="1" xfId="1" applyNumberFormat="1" applyFont="1" applyFill="1" applyBorder="1" applyAlignment="1">
      <alignment horizontal="center" vertical="center" wrapText="1"/>
    </xf>
    <xf numFmtId="0" fontId="21" fillId="0" borderId="2" xfId="1" applyFont="1" applyBorder="1" applyAlignment="1">
      <alignment horizontal="left" vertical="center" wrapText="1"/>
    </xf>
    <xf numFmtId="0" fontId="23" fillId="0" borderId="0" xfId="1" applyFont="1"/>
    <xf numFmtId="0" fontId="18" fillId="0" borderId="1" xfId="1" applyFont="1" applyBorder="1" applyAlignment="1">
      <alignment horizontal="center" vertical="center"/>
    </xf>
    <xf numFmtId="16" fontId="21" fillId="5" borderId="1" xfId="1" applyNumberFormat="1" applyFont="1" applyFill="1" applyBorder="1" applyAlignment="1">
      <alignment horizontal="center" vertical="center" textRotation="90" wrapText="1"/>
    </xf>
    <xf numFmtId="166" fontId="24" fillId="2" borderId="1" xfId="1" applyNumberFormat="1" applyFont="1" applyFill="1" applyBorder="1" applyAlignment="1">
      <alignment horizontal="right" vertical="center" wrapText="1"/>
    </xf>
    <xf numFmtId="167" fontId="24" fillId="2" borderId="1" xfId="1" applyNumberFormat="1" applyFont="1" applyFill="1" applyBorder="1" applyAlignment="1">
      <alignment horizontal="right" vertical="center" wrapText="1"/>
    </xf>
    <xf numFmtId="166" fontId="20" fillId="2" borderId="1" xfId="1" applyNumberFormat="1" applyFont="1" applyFill="1" applyBorder="1" applyAlignment="1">
      <alignment horizontal="right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left" vertical="center" wrapText="1"/>
    </xf>
    <xf numFmtId="16" fontId="21" fillId="5" borderId="1" xfId="4" applyNumberFormat="1" applyFont="1" applyFill="1" applyBorder="1" applyAlignment="1">
      <alignment horizontal="center" vertical="center" textRotation="90" wrapText="1"/>
    </xf>
    <xf numFmtId="168" fontId="24" fillId="2" borderId="1" xfId="5" applyFont="1" applyFill="1" applyBorder="1" applyAlignment="1">
      <alignment horizontal="right" vertical="center" wrapText="1"/>
    </xf>
    <xf numFmtId="0" fontId="21" fillId="5" borderId="1" xfId="4" applyFont="1" applyFill="1" applyBorder="1" applyAlignment="1">
      <alignment horizontal="center" vertical="center" textRotation="90" wrapText="1"/>
    </xf>
    <xf numFmtId="0" fontId="21" fillId="5" borderId="1" xfId="1" applyFont="1" applyFill="1" applyBorder="1" applyAlignment="1">
      <alignment horizontal="center" vertical="center" textRotation="90" wrapText="1"/>
    </xf>
    <xf numFmtId="0" fontId="21" fillId="0" borderId="4" xfId="1" applyFont="1" applyBorder="1" applyAlignment="1">
      <alignment horizontal="left" vertical="center" wrapText="1"/>
    </xf>
    <xf numFmtId="0" fontId="17" fillId="5" borderId="1" xfId="1" applyFont="1" applyFill="1" applyBorder="1" applyAlignment="1">
      <alignment horizontal="center" vertical="center"/>
    </xf>
    <xf numFmtId="0" fontId="17" fillId="5" borderId="1" xfId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/>
    </xf>
    <xf numFmtId="169" fontId="20" fillId="4" borderId="1" xfId="3" applyNumberFormat="1" applyFont="1" applyFill="1" applyBorder="1" applyAlignment="1">
      <alignment horizontal="right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69" fontId="24" fillId="3" borderId="1" xfId="3" applyNumberFormat="1" applyFont="1" applyFill="1" applyBorder="1" applyAlignment="1">
      <alignment horizontal="right" vertical="center" wrapText="1"/>
    </xf>
    <xf numFmtId="169" fontId="20" fillId="3" borderId="1" xfId="3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/>
    </xf>
    <xf numFmtId="167" fontId="20" fillId="3" borderId="1" xfId="3" applyNumberFormat="1" applyFont="1" applyFill="1" applyBorder="1" applyAlignment="1">
      <alignment horizontal="right" vertical="center" wrapText="1"/>
    </xf>
    <xf numFmtId="0" fontId="25" fillId="0" borderId="1" xfId="6" applyFont="1" applyBorder="1" applyAlignment="1">
      <alignment horizontal="center" vertical="center" wrapText="1"/>
    </xf>
    <xf numFmtId="166" fontId="24" fillId="5" borderId="1" xfId="3" applyNumberFormat="1" applyFont="1" applyFill="1" applyBorder="1" applyAlignment="1">
      <alignment horizontal="right" vertical="center" wrapText="1"/>
    </xf>
    <xf numFmtId="166" fontId="20" fillId="3" borderId="1" xfId="3" applyNumberFormat="1" applyFont="1" applyFill="1" applyBorder="1" applyAlignment="1">
      <alignment horizontal="right" vertical="center" wrapText="1"/>
    </xf>
    <xf numFmtId="166" fontId="24" fillId="3" borderId="1" xfId="3" applyNumberFormat="1" applyFont="1" applyFill="1" applyBorder="1" applyAlignment="1">
      <alignment horizontal="right" vertical="center" wrapText="1"/>
    </xf>
    <xf numFmtId="167" fontId="24" fillId="5" borderId="1" xfId="3" applyNumberFormat="1" applyFont="1" applyFill="1" applyBorder="1" applyAlignment="1">
      <alignment horizontal="right" vertical="center" wrapText="1"/>
    </xf>
    <xf numFmtId="170" fontId="20" fillId="4" borderId="1" xfId="3" applyNumberFormat="1" applyFont="1" applyFill="1" applyBorder="1" applyAlignment="1">
      <alignment horizontal="right" vertical="center" wrapText="1"/>
    </xf>
    <xf numFmtId="0" fontId="25" fillId="0" borderId="1" xfId="1" applyFont="1" applyBorder="1" applyAlignment="1">
      <alignment horizontal="center" vertical="center" wrapText="1"/>
    </xf>
    <xf numFmtId="171" fontId="24" fillId="0" borderId="1" xfId="7" applyNumberFormat="1" applyFont="1" applyBorder="1" applyAlignment="1">
      <alignment horizontal="right" vertical="center" wrapText="1"/>
    </xf>
    <xf numFmtId="166" fontId="24" fillId="5" borderId="1" xfId="5" applyNumberFormat="1" applyFont="1" applyFill="1" applyBorder="1" applyAlignment="1">
      <alignment horizontal="right" vertical="center" wrapText="1"/>
    </xf>
    <xf numFmtId="166" fontId="20" fillId="0" borderId="1" xfId="3" applyNumberFormat="1" applyFont="1" applyBorder="1" applyAlignment="1">
      <alignment horizontal="right" vertical="center" wrapText="1"/>
    </xf>
    <xf numFmtId="170" fontId="24" fillId="5" borderId="1" xfId="3" applyNumberFormat="1" applyFont="1" applyFill="1" applyBorder="1" applyAlignment="1">
      <alignment horizontal="right" vertical="center" wrapText="1"/>
    </xf>
    <xf numFmtId="166" fontId="24" fillId="5" borderId="1" xfId="8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166" fontId="24" fillId="0" borderId="1" xfId="3" applyNumberFormat="1" applyFont="1" applyBorder="1" applyAlignment="1">
      <alignment horizontal="right" vertical="center" wrapText="1"/>
    </xf>
    <xf numFmtId="166" fontId="24" fillId="0" borderId="1" xfId="1" applyNumberFormat="1" applyFont="1" applyBorder="1" applyAlignment="1">
      <alignment horizontal="right" vertical="center" wrapText="1"/>
    </xf>
    <xf numFmtId="167" fontId="20" fillId="4" borderId="1" xfId="5" applyNumberFormat="1" applyFont="1" applyFill="1" applyBorder="1" applyAlignment="1">
      <alignment horizontal="right" vertical="center" wrapText="1"/>
    </xf>
    <xf numFmtId="167" fontId="24" fillId="5" borderId="1" xfId="5" applyNumberFormat="1" applyFont="1" applyFill="1" applyBorder="1" applyAlignment="1">
      <alignment horizontal="right" vertical="center" wrapText="1"/>
    </xf>
    <xf numFmtId="1" fontId="17" fillId="3" borderId="1" xfId="1" applyNumberFormat="1" applyFont="1" applyFill="1" applyBorder="1" applyAlignment="1">
      <alignment horizontal="center" vertical="center" wrapText="1"/>
    </xf>
    <xf numFmtId="0" fontId="25" fillId="0" borderId="1" xfId="9" applyFont="1" applyBorder="1" applyAlignment="1">
      <alignment horizontal="center" vertical="center" wrapText="1"/>
    </xf>
    <xf numFmtId="166" fontId="26" fillId="0" borderId="1" xfId="7" applyNumberFormat="1" applyFont="1" applyBorder="1" applyAlignment="1">
      <alignment horizontal="right" vertical="center" wrapText="1"/>
    </xf>
    <xf numFmtId="166" fontId="26" fillId="3" borderId="1" xfId="7" applyNumberFormat="1" applyFont="1" applyFill="1" applyBorder="1" applyAlignment="1">
      <alignment horizontal="right" vertical="center" wrapText="1"/>
    </xf>
    <xf numFmtId="172" fontId="24" fillId="0" borderId="1" xfId="5" applyNumberFormat="1" applyFont="1" applyBorder="1" applyAlignment="1">
      <alignment horizontal="right" vertical="center" wrapText="1"/>
    </xf>
    <xf numFmtId="168" fontId="24" fillId="5" borderId="1" xfId="5" applyFont="1" applyFill="1" applyBorder="1" applyAlignment="1">
      <alignment horizontal="right" vertical="center" wrapText="1"/>
    </xf>
    <xf numFmtId="166" fontId="24" fillId="3" borderId="1" xfId="1" applyNumberFormat="1" applyFont="1" applyFill="1" applyBorder="1" applyAlignment="1">
      <alignment horizontal="right" vertical="center" wrapText="1"/>
    </xf>
    <xf numFmtId="166" fontId="24" fillId="5" borderId="1" xfId="1" applyNumberFormat="1" applyFont="1" applyFill="1" applyBorder="1" applyAlignment="1">
      <alignment horizontal="right" vertical="center" wrapText="1"/>
    </xf>
    <xf numFmtId="1" fontId="17" fillId="3" borderId="1" xfId="3" applyNumberFormat="1" applyFont="1" applyFill="1" applyBorder="1" applyAlignment="1">
      <alignment horizontal="center" vertical="center" wrapText="1"/>
    </xf>
    <xf numFmtId="166" fontId="6" fillId="0" borderId="0" xfId="0" applyNumberFormat="1" applyFont="1"/>
    <xf numFmtId="164" fontId="17" fillId="0" borderId="1" xfId="1" applyNumberFormat="1" applyFont="1" applyBorder="1" applyAlignment="1">
      <alignment horizontal="center" vertical="center"/>
    </xf>
    <xf numFmtId="173" fontId="25" fillId="0" borderId="1" xfId="2" applyNumberFormat="1" applyFont="1" applyBorder="1" applyAlignment="1">
      <alignment horizontal="center" vertical="center" wrapText="1"/>
    </xf>
    <xf numFmtId="166" fontId="20" fillId="4" borderId="1" xfId="5" applyNumberFormat="1" applyFont="1" applyFill="1" applyBorder="1" applyAlignment="1">
      <alignment horizontal="right" vertical="center" wrapText="1"/>
    </xf>
    <xf numFmtId="0" fontId="25" fillId="3" borderId="1" xfId="4" applyFont="1" applyFill="1" applyBorder="1" applyAlignment="1">
      <alignment horizontal="center" vertical="center" wrapText="1"/>
    </xf>
    <xf numFmtId="170" fontId="20" fillId="4" borderId="1" xfId="5" applyNumberFormat="1" applyFont="1" applyFill="1" applyBorder="1" applyAlignment="1">
      <alignment horizontal="right" vertical="center" wrapText="1"/>
    </xf>
    <xf numFmtId="166" fontId="24" fillId="0" borderId="1" xfId="8" applyNumberFormat="1" applyFont="1" applyBorder="1" applyAlignment="1">
      <alignment horizontal="right" vertical="center" wrapText="1"/>
    </xf>
    <xf numFmtId="170" fontId="24" fillId="0" borderId="1" xfId="8" applyNumberFormat="1" applyFont="1" applyBorder="1" applyAlignment="1">
      <alignment horizontal="right" vertical="center" wrapText="1"/>
    </xf>
    <xf numFmtId="0" fontId="25" fillId="3" borderId="1" xfId="1" applyFont="1" applyFill="1" applyBorder="1" applyAlignment="1">
      <alignment horizontal="center" vertical="center" wrapText="1"/>
    </xf>
    <xf numFmtId="166" fontId="24" fillId="0" borderId="1" xfId="3" applyNumberFormat="1" applyFont="1" applyBorder="1" applyAlignment="1">
      <alignment horizontal="center" vertical="center" wrapText="1"/>
    </xf>
    <xf numFmtId="166" fontId="27" fillId="0" borderId="1" xfId="0" applyNumberFormat="1" applyFont="1" applyBorder="1" applyAlignment="1">
      <alignment vertical="center"/>
    </xf>
    <xf numFmtId="166" fontId="24" fillId="3" borderId="1" xfId="8" applyNumberFormat="1" applyFont="1" applyFill="1" applyBorder="1" applyAlignment="1">
      <alignment horizontal="right" vertical="center" wrapText="1"/>
    </xf>
    <xf numFmtId="168" fontId="24" fillId="3" borderId="1" xfId="7" applyNumberFormat="1" applyFont="1" applyFill="1" applyBorder="1" applyAlignment="1">
      <alignment horizontal="center" vertical="center" wrapText="1"/>
    </xf>
    <xf numFmtId="166" fontId="20" fillId="5" borderId="1" xfId="3" applyNumberFormat="1" applyFont="1" applyFill="1" applyBorder="1" applyAlignment="1">
      <alignment horizontal="right" vertical="center" wrapText="1"/>
    </xf>
    <xf numFmtId="168" fontId="24" fillId="3" borderId="1" xfId="5" applyFont="1" applyFill="1" applyBorder="1" applyAlignment="1">
      <alignment horizontal="right" vertical="center" wrapText="1"/>
    </xf>
    <xf numFmtId="167" fontId="24" fillId="3" borderId="1" xfId="3" applyNumberFormat="1" applyFont="1" applyFill="1" applyBorder="1" applyAlignment="1">
      <alignment horizontal="right" vertical="center" wrapText="1"/>
    </xf>
    <xf numFmtId="166" fontId="24" fillId="3" borderId="1" xfId="5" applyNumberFormat="1" applyFont="1" applyFill="1" applyBorder="1" applyAlignment="1">
      <alignment horizontal="right" vertical="center" wrapText="1"/>
    </xf>
    <xf numFmtId="166" fontId="24" fillId="3" borderId="1" xfId="1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11">
    <cellStyle name="Обычный" xfId="0" builtinId="0"/>
    <cellStyle name="Обычный 2 2 11 3 2" xfId="9" xr:uid="{8B6C776A-ECA1-4E0B-9B6A-8135445CDF06}"/>
    <cellStyle name="Обычный 2 2 12 2 2" xfId="10" xr:uid="{F11A4F66-DAF0-4B85-81DB-63D983DB386A}"/>
    <cellStyle name="Обычный 2 2 14 2" xfId="1" xr:uid="{A8226872-0939-4A8F-896A-AB6B97881522}"/>
    <cellStyle name="Обычный 2 2 6 8 2" xfId="6" xr:uid="{F23756F1-68F0-4290-BDB0-8F999ED91FC3}"/>
    <cellStyle name="Обычный 2 2 7 7 2" xfId="4" xr:uid="{52E13AE7-8E28-435F-95F6-F0D0455237CA}"/>
    <cellStyle name="Обычный 2 2_30-ра" xfId="2" xr:uid="{6FF20E29-B8DA-4D5F-83E0-04D2FDEE3CC7}"/>
    <cellStyle name="Финансовый 2" xfId="5" xr:uid="{8B1E6B1B-4E07-43DC-8550-0539ED79418F}"/>
    <cellStyle name="Финансовый 2 2" xfId="3" xr:uid="{77416B88-95BA-4148-BAF5-B4B0E4FB2962}"/>
    <cellStyle name="Финансовый 2 2 2" xfId="7" xr:uid="{01387619-301B-421C-8135-7DB13D98DB1C}"/>
    <cellStyle name="Финансовый 2 3" xfId="8" xr:uid="{ED5832CD-0F77-43BA-8A2B-780679E0F3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82D94-DD5A-4EB2-86CC-B3CD0907B2BA}">
  <sheetPr>
    <tabColor rgb="FFFFFF00"/>
  </sheetPr>
  <dimension ref="A1:AC286"/>
  <sheetViews>
    <sheetView tabSelected="1" view="pageBreakPreview" zoomScale="20" zoomScaleNormal="30" zoomScaleSheetLayoutView="20" workbookViewId="0">
      <selection activeCell="AN15" sqref="AJ15:AN15"/>
    </sheetView>
  </sheetViews>
  <sheetFormatPr defaultRowHeight="43.5" x14ac:dyDescent="0.65"/>
  <cols>
    <col min="1" max="1" width="13.42578125" style="1" customWidth="1"/>
    <col min="2" max="2" width="91.140625" customWidth="1"/>
    <col min="3" max="3" width="44.5703125" style="2" customWidth="1"/>
    <col min="4" max="4" width="32.42578125" style="3" customWidth="1"/>
    <col min="5" max="5" width="60.28515625" customWidth="1"/>
    <col min="6" max="6" width="55.5703125" customWidth="1"/>
    <col min="7" max="7" width="58.5703125" customWidth="1"/>
    <col min="8" max="8" width="54.85546875" customWidth="1"/>
    <col min="9" max="9" width="56.28515625" customWidth="1"/>
    <col min="10" max="10" width="43.42578125" customWidth="1"/>
    <col min="11" max="11" width="48.7109375" customWidth="1"/>
    <col min="12" max="12" width="49.140625" customWidth="1"/>
    <col min="13" max="13" width="43.7109375" customWidth="1"/>
    <col min="14" max="14" width="84.5703125" style="8" customWidth="1"/>
    <col min="15" max="15" width="37.7109375" customWidth="1"/>
  </cols>
  <sheetData>
    <row r="1" spans="1:29" ht="16.5" customHeight="1" x14ac:dyDescent="0.65">
      <c r="N1" s="4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74.25" customHeight="1" x14ac:dyDescent="0.7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5"/>
      <c r="P2" s="5"/>
      <c r="Q2" s="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54" customHeight="1" x14ac:dyDescent="0.65">
      <c r="O3" s="5"/>
      <c r="P3" s="5"/>
      <c r="Q3" s="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s="14" customFormat="1" ht="87" customHeight="1" x14ac:dyDescent="0.5">
      <c r="A4" s="9" t="s">
        <v>1</v>
      </c>
      <c r="B4" s="9" t="s">
        <v>2</v>
      </c>
      <c r="C4" s="9" t="s">
        <v>3</v>
      </c>
      <c r="D4" s="9" t="s">
        <v>4</v>
      </c>
      <c r="E4" s="10" t="s">
        <v>5</v>
      </c>
      <c r="F4" s="10"/>
      <c r="G4" s="10"/>
      <c r="H4" s="10"/>
      <c r="I4" s="10"/>
      <c r="J4" s="10"/>
      <c r="K4" s="10"/>
      <c r="L4" s="10"/>
      <c r="M4" s="11" t="s">
        <v>6</v>
      </c>
      <c r="N4" s="9" t="s">
        <v>7</v>
      </c>
      <c r="O4" s="12"/>
      <c r="P4" s="12"/>
      <c r="Q4" s="12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s="14" customFormat="1" ht="259.5" customHeight="1" x14ac:dyDescent="0.5">
      <c r="A5" s="9"/>
      <c r="B5" s="9"/>
      <c r="C5" s="9"/>
      <c r="D5" s="9"/>
      <c r="E5" s="15" t="s">
        <v>8</v>
      </c>
      <c r="F5" s="15" t="s">
        <v>9</v>
      </c>
      <c r="G5" s="15" t="s">
        <v>10</v>
      </c>
      <c r="H5" s="15" t="s">
        <v>11</v>
      </c>
      <c r="I5" s="15" t="s">
        <v>12</v>
      </c>
      <c r="J5" s="15" t="s">
        <v>13</v>
      </c>
      <c r="K5" s="15" t="s">
        <v>14</v>
      </c>
      <c r="L5" s="15" t="s">
        <v>15</v>
      </c>
      <c r="M5" s="11"/>
      <c r="N5" s="9"/>
      <c r="O5" s="12"/>
      <c r="P5" s="12"/>
      <c r="Q5" s="12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s="23" customFormat="1" ht="130.5" customHeight="1" x14ac:dyDescent="0.4">
      <c r="A6" s="16">
        <v>1</v>
      </c>
      <c r="B6" s="16">
        <v>2</v>
      </c>
      <c r="C6" s="16">
        <v>3</v>
      </c>
      <c r="D6" s="17">
        <v>4</v>
      </c>
      <c r="E6" s="18">
        <v>5</v>
      </c>
      <c r="F6" s="18">
        <v>6</v>
      </c>
      <c r="G6" s="18">
        <v>7</v>
      </c>
      <c r="H6" s="18">
        <v>8</v>
      </c>
      <c r="I6" s="19" t="s">
        <v>16</v>
      </c>
      <c r="J6" s="19" t="s">
        <v>17</v>
      </c>
      <c r="K6" s="19" t="s">
        <v>18</v>
      </c>
      <c r="L6" s="19" t="s">
        <v>19</v>
      </c>
      <c r="M6" s="20">
        <v>13</v>
      </c>
      <c r="N6" s="16">
        <v>14</v>
      </c>
      <c r="O6" s="21"/>
      <c r="P6" s="21"/>
      <c r="Q6" s="21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s="32" customFormat="1" ht="154.5" customHeight="1" x14ac:dyDescent="0.5">
      <c r="A7" s="24"/>
      <c r="B7" s="25" t="s">
        <v>20</v>
      </c>
      <c r="C7" s="26">
        <f>C15+C23+C31+C39+C47+C55+C63+C71+C79+C87+C95+C103+C111+C119+C127+C135+C143++C151+C159+C167+C175</f>
        <v>139</v>
      </c>
      <c r="D7" s="27" t="s">
        <v>21</v>
      </c>
      <c r="E7" s="28">
        <f>E8+E9+E10+E11+E13</f>
        <v>9057992.4013800006</v>
      </c>
      <c r="F7" s="28">
        <f>F8+F9+F10+F11+F13</f>
        <v>4299561.6990799997</v>
      </c>
      <c r="G7" s="28">
        <f>G8+G9+G10+G11+G13</f>
        <v>5479285.8845700007</v>
      </c>
      <c r="H7" s="28">
        <f>H8+H9+H10+H11+H13</f>
        <v>3696610.1266199998</v>
      </c>
      <c r="I7" s="29">
        <f t="shared" ref="I7:I26" si="0">H7-F7</f>
        <v>-602951.57245999994</v>
      </c>
      <c r="J7" s="28">
        <f t="shared" ref="J7:J15" si="1">IF(H7=0, ,H7/G7*100)</f>
        <v>67.465180764337859</v>
      </c>
      <c r="K7" s="28">
        <f t="shared" ref="K7:K15" si="2">IF(H7=0,0,H7/F7*100)</f>
        <v>85.976440980274418</v>
      </c>
      <c r="L7" s="28">
        <f t="shared" ref="L7:L70" si="3">IF(H7=0,0,H7/E7*100)</f>
        <v>40.8104794397577</v>
      </c>
      <c r="M7" s="30">
        <f>M15+M23+M31+M39+M47+M55+M63+M71+M79+M87+M95+M103+M111+M119+M127+M135+M143+M151+M159+M167+M175</f>
        <v>134</v>
      </c>
      <c r="N7" s="31" t="s">
        <v>22</v>
      </c>
      <c r="O7" s="12"/>
      <c r="P7" s="12"/>
      <c r="Q7" s="12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s="32" customFormat="1" ht="124.5" customHeight="1" x14ac:dyDescent="0.5">
      <c r="A8" s="24"/>
      <c r="B8" s="25"/>
      <c r="C8" s="33"/>
      <c r="D8" s="34" t="s">
        <v>23</v>
      </c>
      <c r="E8" s="35">
        <f t="shared" ref="E8:H14" si="4">E16+E24+E32+E40+E48+E56+E64+E72+E80+E88+E96+E104+E112+E120+E128+E136+E144+E152+E160+E168+E176</f>
        <v>22089.745859999999</v>
      </c>
      <c r="F8" s="35">
        <f t="shared" si="4"/>
        <v>14635.719420000001</v>
      </c>
      <c r="G8" s="35">
        <f t="shared" si="4"/>
        <v>10309.871160000001</v>
      </c>
      <c r="H8" s="35">
        <f t="shared" si="4"/>
        <v>10309.871160000001</v>
      </c>
      <c r="I8" s="36">
        <f t="shared" si="0"/>
        <v>-4325.8482600000007</v>
      </c>
      <c r="J8" s="37">
        <f t="shared" si="1"/>
        <v>100</v>
      </c>
      <c r="K8" s="37">
        <f t="shared" si="2"/>
        <v>70.443214058280972</v>
      </c>
      <c r="L8" s="37">
        <f t="shared" si="3"/>
        <v>46.67265628740919</v>
      </c>
      <c r="M8" s="38"/>
      <c r="N8" s="39"/>
      <c r="O8" s="12"/>
      <c r="P8" s="12"/>
      <c r="Q8" s="12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 s="32" customFormat="1" ht="124.5" customHeight="1" x14ac:dyDescent="0.5">
      <c r="A9" s="24"/>
      <c r="B9" s="25"/>
      <c r="C9" s="33"/>
      <c r="D9" s="34" t="s">
        <v>24</v>
      </c>
      <c r="E9" s="35">
        <f t="shared" si="4"/>
        <v>3275954.36748</v>
      </c>
      <c r="F9" s="35">
        <f t="shared" si="4"/>
        <v>2028044.7961600004</v>
      </c>
      <c r="G9" s="35">
        <f t="shared" si="4"/>
        <v>1627009.4729399998</v>
      </c>
      <c r="H9" s="35">
        <f t="shared" si="4"/>
        <v>1613537.5558599997</v>
      </c>
      <c r="I9" s="36">
        <f t="shared" si="0"/>
        <v>-414507.24030000065</v>
      </c>
      <c r="J9" s="37">
        <f t="shared" si="1"/>
        <v>99.17198287385159</v>
      </c>
      <c r="K9" s="37">
        <f t="shared" si="2"/>
        <v>79.561238435913793</v>
      </c>
      <c r="L9" s="37">
        <f t="shared" si="3"/>
        <v>49.253969221225745</v>
      </c>
      <c r="M9" s="38"/>
      <c r="N9" s="39"/>
      <c r="O9" s="12"/>
      <c r="P9" s="12"/>
      <c r="Q9" s="12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s="32" customFormat="1" ht="124.5" customHeight="1" x14ac:dyDescent="0.5">
      <c r="A10" s="24"/>
      <c r="B10" s="25"/>
      <c r="C10" s="33"/>
      <c r="D10" s="34" t="s">
        <v>25</v>
      </c>
      <c r="E10" s="35">
        <f t="shared" si="4"/>
        <v>3833233.1420000005</v>
      </c>
      <c r="F10" s="35">
        <f t="shared" si="4"/>
        <v>2224006.7101799999</v>
      </c>
      <c r="G10" s="35">
        <f t="shared" si="4"/>
        <v>3825870.6862300001</v>
      </c>
      <c r="H10" s="35">
        <f t="shared" si="4"/>
        <v>2066716.8391499999</v>
      </c>
      <c r="I10" s="36">
        <f t="shared" si="0"/>
        <v>-157289.87103000004</v>
      </c>
      <c r="J10" s="37">
        <f t="shared" si="1"/>
        <v>54.019516304837154</v>
      </c>
      <c r="K10" s="37">
        <f t="shared" si="2"/>
        <v>92.927635051187877</v>
      </c>
      <c r="L10" s="37">
        <f t="shared" si="3"/>
        <v>53.91576151487839</v>
      </c>
      <c r="M10" s="38"/>
      <c r="N10" s="39"/>
      <c r="O10" s="12"/>
      <c r="P10" s="12"/>
      <c r="Q10" s="12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s="32" customFormat="1" ht="189" customHeight="1" x14ac:dyDescent="0.5">
      <c r="A11" s="24"/>
      <c r="B11" s="25"/>
      <c r="C11" s="33"/>
      <c r="D11" s="40" t="s">
        <v>26</v>
      </c>
      <c r="E11" s="35">
        <f t="shared" si="4"/>
        <v>23091.38438</v>
      </c>
      <c r="F11" s="35">
        <f t="shared" si="4"/>
        <v>15279.223840000001</v>
      </c>
      <c r="G11" s="35">
        <f t="shared" si="4"/>
        <v>16095.854240000001</v>
      </c>
      <c r="H11" s="35">
        <f t="shared" si="4"/>
        <v>5200.1824500000002</v>
      </c>
      <c r="I11" s="41">
        <f t="shared" si="0"/>
        <v>-10079.04139</v>
      </c>
      <c r="J11" s="37">
        <f t="shared" si="1"/>
        <v>32.307589100036481</v>
      </c>
      <c r="K11" s="37">
        <f t="shared" si="2"/>
        <v>34.034336458807971</v>
      </c>
      <c r="L11" s="37">
        <f t="shared" si="3"/>
        <v>22.520011639076966</v>
      </c>
      <c r="M11" s="38"/>
      <c r="N11" s="39"/>
      <c r="O11" s="12"/>
      <c r="P11" s="12"/>
      <c r="Q11" s="12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s="32" customFormat="1" ht="154.5" customHeight="1" x14ac:dyDescent="0.5">
      <c r="A12" s="24"/>
      <c r="B12" s="25"/>
      <c r="C12" s="33"/>
      <c r="D12" s="40" t="s">
        <v>27</v>
      </c>
      <c r="E12" s="35">
        <f t="shared" si="4"/>
        <v>3776.7</v>
      </c>
      <c r="F12" s="35">
        <f t="shared" si="4"/>
        <v>3628.7</v>
      </c>
      <c r="G12" s="35">
        <f t="shared" si="4"/>
        <v>989.47410000000002</v>
      </c>
      <c r="H12" s="35">
        <f t="shared" si="4"/>
        <v>989.47410000000002</v>
      </c>
      <c r="I12" s="41">
        <v>0</v>
      </c>
      <c r="J12" s="37">
        <f t="shared" si="1"/>
        <v>100</v>
      </c>
      <c r="K12" s="37">
        <v>0</v>
      </c>
      <c r="L12" s="37">
        <f t="shared" si="3"/>
        <v>26.199436015569148</v>
      </c>
      <c r="M12" s="38"/>
      <c r="N12" s="39"/>
      <c r="O12" s="12"/>
      <c r="P12" s="12"/>
      <c r="Q12" s="12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s="32" customFormat="1" ht="124.5" customHeight="1" x14ac:dyDescent="0.5">
      <c r="A13" s="24"/>
      <c r="B13" s="25"/>
      <c r="C13" s="33"/>
      <c r="D13" s="42" t="s">
        <v>28</v>
      </c>
      <c r="E13" s="35">
        <f t="shared" si="4"/>
        <v>1903623.7616600003</v>
      </c>
      <c r="F13" s="35">
        <f t="shared" si="4"/>
        <v>17595.249479999999</v>
      </c>
      <c r="G13" s="35">
        <f t="shared" si="4"/>
        <v>0</v>
      </c>
      <c r="H13" s="35">
        <f t="shared" si="4"/>
        <v>845.678</v>
      </c>
      <c r="I13" s="41">
        <f t="shared" si="0"/>
        <v>-16749.571479999999</v>
      </c>
      <c r="J13" s="37">
        <v>0</v>
      </c>
      <c r="K13" s="37">
        <f t="shared" si="2"/>
        <v>4.8062859293996212</v>
      </c>
      <c r="L13" s="37">
        <f t="shared" si="3"/>
        <v>4.4424639838628134E-2</v>
      </c>
      <c r="M13" s="38"/>
      <c r="N13" s="39"/>
      <c r="O13" s="12"/>
      <c r="P13" s="12"/>
      <c r="Q13" s="12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s="32" customFormat="1" ht="124.5" customHeight="1" x14ac:dyDescent="0.5">
      <c r="A14" s="24"/>
      <c r="B14" s="25"/>
      <c r="C14" s="33"/>
      <c r="D14" s="43" t="s">
        <v>29</v>
      </c>
      <c r="E14" s="35">
        <f t="shared" si="4"/>
        <v>2885.2</v>
      </c>
      <c r="F14" s="35">
        <f t="shared" si="4"/>
        <v>0</v>
      </c>
      <c r="G14" s="35">
        <f t="shared" si="4"/>
        <v>0</v>
      </c>
      <c r="H14" s="35">
        <f t="shared" si="4"/>
        <v>0</v>
      </c>
      <c r="I14" s="41">
        <f t="shared" si="0"/>
        <v>0</v>
      </c>
      <c r="J14" s="37">
        <f t="shared" si="1"/>
        <v>0</v>
      </c>
      <c r="K14" s="37">
        <f t="shared" si="2"/>
        <v>0</v>
      </c>
      <c r="L14" s="37">
        <f t="shared" si="3"/>
        <v>0</v>
      </c>
      <c r="M14" s="38"/>
      <c r="N14" s="44"/>
      <c r="O14" s="12"/>
      <c r="P14" s="12"/>
      <c r="Q14" s="12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1:29" s="6" customFormat="1" ht="180.75" customHeight="1" x14ac:dyDescent="0.5">
      <c r="A15" s="45">
        <v>1</v>
      </c>
      <c r="B15" s="46" t="s">
        <v>30</v>
      </c>
      <c r="C15" s="47">
        <v>10</v>
      </c>
      <c r="D15" s="27" t="s">
        <v>21</v>
      </c>
      <c r="E15" s="48">
        <f>E16+E17+E18+E21</f>
        <v>2305939.3180000004</v>
      </c>
      <c r="F15" s="48">
        <f>F16+F17+F18+F21</f>
        <v>1426390.5233100001</v>
      </c>
      <c r="G15" s="48">
        <f>G16+G17+G18+G21</f>
        <v>1627004.9992399998</v>
      </c>
      <c r="H15" s="48">
        <f>H16+H17+H18+H21</f>
        <v>1384382.4510199998</v>
      </c>
      <c r="I15" s="29">
        <f t="shared" si="0"/>
        <v>-42008.072290000273</v>
      </c>
      <c r="J15" s="48">
        <f t="shared" si="1"/>
        <v>85.087781025053218</v>
      </c>
      <c r="K15" s="48">
        <f t="shared" si="2"/>
        <v>97.054938910241859</v>
      </c>
      <c r="L15" s="48">
        <f t="shared" si="3"/>
        <v>60.035510917985036</v>
      </c>
      <c r="M15" s="49">
        <v>12</v>
      </c>
      <c r="N15" s="50" t="s">
        <v>31</v>
      </c>
      <c r="O15" s="5"/>
      <c r="P15" s="5"/>
      <c r="Q15" s="5"/>
    </row>
    <row r="16" spans="1:29" s="6" customFormat="1" ht="124.5" customHeight="1" x14ac:dyDescent="0.5">
      <c r="A16" s="45"/>
      <c r="B16" s="46"/>
      <c r="C16" s="47"/>
      <c r="D16" s="34" t="s">
        <v>23</v>
      </c>
      <c r="E16" s="51">
        <v>0</v>
      </c>
      <c r="F16" s="51">
        <v>0</v>
      </c>
      <c r="G16" s="51">
        <v>0</v>
      </c>
      <c r="H16" s="51">
        <v>0</v>
      </c>
      <c r="I16" s="52">
        <f t="shared" si="0"/>
        <v>0</v>
      </c>
      <c r="J16" s="52">
        <f t="shared" ref="J16:J30" si="5">IF(G16=0,0,H16/G16)*100</f>
        <v>0</v>
      </c>
      <c r="K16" s="52">
        <f t="shared" ref="K16:K30" si="6">IF(F16=0,0,H16/F16*100)</f>
        <v>0</v>
      </c>
      <c r="L16" s="52">
        <f t="shared" si="3"/>
        <v>0</v>
      </c>
      <c r="M16" s="49"/>
      <c r="N16" s="53"/>
      <c r="O16" s="5"/>
      <c r="P16" s="5"/>
      <c r="Q16" s="5"/>
    </row>
    <row r="17" spans="1:29" s="6" customFormat="1" ht="124.5" customHeight="1" x14ac:dyDescent="0.5">
      <c r="A17" s="45"/>
      <c r="B17" s="46"/>
      <c r="C17" s="47"/>
      <c r="D17" s="34" t="s">
        <v>24</v>
      </c>
      <c r="E17" s="51">
        <v>1563778.3000000003</v>
      </c>
      <c r="F17" s="51">
        <v>1007182.8256400001</v>
      </c>
      <c r="G17" s="51">
        <v>971412.93724</v>
      </c>
      <c r="H17" s="51">
        <v>970733.05254999991</v>
      </c>
      <c r="I17" s="54">
        <f t="shared" si="0"/>
        <v>-36449.773090000148</v>
      </c>
      <c r="J17" s="52">
        <f t="shared" si="5"/>
        <v>99.930010743738734</v>
      </c>
      <c r="K17" s="52">
        <f t="shared" si="6"/>
        <v>96.381017213350646</v>
      </c>
      <c r="L17" s="52">
        <f t="shared" si="3"/>
        <v>62.076130136221977</v>
      </c>
      <c r="M17" s="49"/>
      <c r="N17" s="53"/>
      <c r="O17" s="5"/>
      <c r="P17" s="5"/>
      <c r="Q17" s="5"/>
    </row>
    <row r="18" spans="1:29" s="6" customFormat="1" ht="124.5" customHeight="1" x14ac:dyDescent="0.5">
      <c r="A18" s="45"/>
      <c r="B18" s="46"/>
      <c r="C18" s="47"/>
      <c r="D18" s="34" t="s">
        <v>25</v>
      </c>
      <c r="E18" s="51">
        <v>649515.36199999996</v>
      </c>
      <c r="F18" s="51">
        <v>419207.69767000002</v>
      </c>
      <c r="G18" s="51">
        <v>655592.06199999992</v>
      </c>
      <c r="H18" s="51">
        <v>413649.39846999996</v>
      </c>
      <c r="I18" s="54">
        <f t="shared" si="0"/>
        <v>-5558.2992000000668</v>
      </c>
      <c r="J18" s="52">
        <f t="shared" si="5"/>
        <v>63.095547131563656</v>
      </c>
      <c r="K18" s="52">
        <f t="shared" si="6"/>
        <v>98.674094194621503</v>
      </c>
      <c r="L18" s="52">
        <f t="shared" si="3"/>
        <v>63.685852971403619</v>
      </c>
      <c r="M18" s="49"/>
      <c r="N18" s="53"/>
      <c r="O18" s="5"/>
      <c r="P18" s="5"/>
      <c r="Q18" s="5"/>
    </row>
    <row r="19" spans="1:29" s="6" customFormat="1" ht="189" customHeight="1" x14ac:dyDescent="0.5">
      <c r="A19" s="45"/>
      <c r="B19" s="46"/>
      <c r="C19" s="47"/>
      <c r="D19" s="40" t="s">
        <v>26</v>
      </c>
      <c r="E19" s="51">
        <v>0</v>
      </c>
      <c r="F19" s="51">
        <v>0</v>
      </c>
      <c r="G19" s="51">
        <v>0</v>
      </c>
      <c r="H19" s="51">
        <v>0</v>
      </c>
      <c r="I19" s="52">
        <f t="shared" si="0"/>
        <v>0</v>
      </c>
      <c r="J19" s="52">
        <f t="shared" si="5"/>
        <v>0</v>
      </c>
      <c r="K19" s="52">
        <f t="shared" si="6"/>
        <v>0</v>
      </c>
      <c r="L19" s="52">
        <f t="shared" si="3"/>
        <v>0</v>
      </c>
      <c r="M19" s="49"/>
      <c r="N19" s="53"/>
      <c r="O19" s="5"/>
      <c r="P19" s="5"/>
      <c r="Q19" s="5"/>
    </row>
    <row r="20" spans="1:29" s="6" customFormat="1" ht="164.25" customHeight="1" x14ac:dyDescent="0.5">
      <c r="A20" s="45"/>
      <c r="B20" s="46"/>
      <c r="C20" s="47"/>
      <c r="D20" s="40" t="s">
        <v>27</v>
      </c>
      <c r="E20" s="51">
        <v>0</v>
      </c>
      <c r="F20" s="51">
        <v>0</v>
      </c>
      <c r="G20" s="51">
        <v>0</v>
      </c>
      <c r="H20" s="51">
        <v>0</v>
      </c>
      <c r="I20" s="52">
        <f t="shared" si="0"/>
        <v>0</v>
      </c>
      <c r="J20" s="52">
        <f t="shared" si="5"/>
        <v>0</v>
      </c>
      <c r="K20" s="52">
        <f t="shared" si="6"/>
        <v>0</v>
      </c>
      <c r="L20" s="52">
        <f t="shared" si="3"/>
        <v>0</v>
      </c>
      <c r="M20" s="49"/>
      <c r="N20" s="53"/>
      <c r="O20" s="5"/>
      <c r="P20" s="5"/>
      <c r="Q20" s="5"/>
    </row>
    <row r="21" spans="1:29" s="6" customFormat="1" ht="124.5" customHeight="1" x14ac:dyDescent="0.5">
      <c r="A21" s="45"/>
      <c r="B21" s="46"/>
      <c r="C21" s="47"/>
      <c r="D21" s="42" t="s">
        <v>28</v>
      </c>
      <c r="E21" s="51">
        <v>92645.656000000003</v>
      </c>
      <c r="F21" s="51">
        <v>0</v>
      </c>
      <c r="G21" s="51">
        <v>0</v>
      </c>
      <c r="H21" s="51">
        <v>0</v>
      </c>
      <c r="I21" s="52">
        <f t="shared" si="0"/>
        <v>0</v>
      </c>
      <c r="J21" s="52">
        <f t="shared" si="5"/>
        <v>0</v>
      </c>
      <c r="K21" s="52">
        <f t="shared" si="6"/>
        <v>0</v>
      </c>
      <c r="L21" s="52">
        <f t="shared" si="3"/>
        <v>0</v>
      </c>
      <c r="M21" s="49"/>
      <c r="N21" s="53"/>
      <c r="O21" s="5"/>
      <c r="P21" s="5"/>
      <c r="Q21" s="5"/>
    </row>
    <row r="22" spans="1:29" s="6" customFormat="1" ht="124.5" customHeight="1" x14ac:dyDescent="0.5">
      <c r="A22" s="45"/>
      <c r="B22" s="46"/>
      <c r="C22" s="47"/>
      <c r="D22" s="43" t="s">
        <v>29</v>
      </c>
      <c r="E22" s="51">
        <v>0</v>
      </c>
      <c r="F22" s="51">
        <v>0</v>
      </c>
      <c r="G22" s="51">
        <v>0</v>
      </c>
      <c r="H22" s="51">
        <v>0</v>
      </c>
      <c r="I22" s="52">
        <f t="shared" si="0"/>
        <v>0</v>
      </c>
      <c r="J22" s="52">
        <f t="shared" si="5"/>
        <v>0</v>
      </c>
      <c r="K22" s="52">
        <f t="shared" si="6"/>
        <v>0</v>
      </c>
      <c r="L22" s="52">
        <f t="shared" si="3"/>
        <v>0</v>
      </c>
      <c r="M22" s="49"/>
      <c r="N22" s="53"/>
      <c r="O22" s="5"/>
      <c r="P22" s="5"/>
      <c r="Q22" s="5"/>
    </row>
    <row r="23" spans="1:29" ht="162" customHeight="1" x14ac:dyDescent="0.5">
      <c r="A23" s="45">
        <v>2</v>
      </c>
      <c r="B23" s="46" t="s">
        <v>32</v>
      </c>
      <c r="C23" s="47">
        <v>2</v>
      </c>
      <c r="D23" s="27" t="s">
        <v>21</v>
      </c>
      <c r="E23" s="28">
        <f>E24+E25+E26+E29</f>
        <v>4902</v>
      </c>
      <c r="F23" s="28">
        <f>F24+F25+F26+F29</f>
        <v>4791.6000000000004</v>
      </c>
      <c r="G23" s="28">
        <f>G24+G25+G26+G29</f>
        <v>4902</v>
      </c>
      <c r="H23" s="28">
        <f>H24+H25+H26+H29</f>
        <v>4800.8</v>
      </c>
      <c r="I23" s="29">
        <f t="shared" si="0"/>
        <v>9.1999999999998181</v>
      </c>
      <c r="J23" s="28">
        <f t="shared" si="5"/>
        <v>97.935536515707881</v>
      </c>
      <c r="K23" s="28">
        <f t="shared" si="6"/>
        <v>100.19200267134151</v>
      </c>
      <c r="L23" s="28">
        <f t="shared" si="3"/>
        <v>97.935536515707881</v>
      </c>
      <c r="M23" s="49">
        <v>4</v>
      </c>
      <c r="N23" s="55" t="s">
        <v>33</v>
      </c>
      <c r="O23" s="5"/>
      <c r="P23" s="5"/>
      <c r="Q23" s="5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132" customHeight="1" x14ac:dyDescent="0.5">
      <c r="A24" s="45"/>
      <c r="B24" s="46"/>
      <c r="C24" s="47"/>
      <c r="D24" s="34" t="s">
        <v>23</v>
      </c>
      <c r="E24" s="56">
        <v>0</v>
      </c>
      <c r="F24" s="56">
        <v>0</v>
      </c>
      <c r="G24" s="56">
        <v>0</v>
      </c>
      <c r="H24" s="56">
        <v>0</v>
      </c>
      <c r="I24" s="57">
        <f t="shared" si="0"/>
        <v>0</v>
      </c>
      <c r="J24" s="57">
        <f t="shared" si="5"/>
        <v>0</v>
      </c>
      <c r="K24" s="57">
        <f t="shared" si="6"/>
        <v>0</v>
      </c>
      <c r="L24" s="57">
        <f t="shared" si="3"/>
        <v>0</v>
      </c>
      <c r="M24" s="49"/>
      <c r="N24" s="55"/>
      <c r="O24" s="5"/>
      <c r="P24" s="5"/>
      <c r="Q24" s="5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ht="132" customHeight="1" x14ac:dyDescent="0.5">
      <c r="A25" s="45"/>
      <c r="B25" s="46"/>
      <c r="C25" s="47"/>
      <c r="D25" s="34" t="s">
        <v>24</v>
      </c>
      <c r="E25" s="56">
        <v>0</v>
      </c>
      <c r="F25" s="56">
        <v>0</v>
      </c>
      <c r="G25" s="56">
        <v>0</v>
      </c>
      <c r="H25" s="56">
        <v>0</v>
      </c>
      <c r="I25" s="57">
        <f t="shared" si="0"/>
        <v>0</v>
      </c>
      <c r="J25" s="57">
        <f t="shared" si="5"/>
        <v>0</v>
      </c>
      <c r="K25" s="57">
        <f t="shared" si="6"/>
        <v>0</v>
      </c>
      <c r="L25" s="57">
        <f t="shared" si="3"/>
        <v>0</v>
      </c>
      <c r="M25" s="49"/>
      <c r="N25" s="55"/>
      <c r="O25" s="5"/>
      <c r="P25" s="5"/>
      <c r="Q25" s="5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132" customHeight="1" x14ac:dyDescent="0.5">
      <c r="A26" s="45"/>
      <c r="B26" s="46"/>
      <c r="C26" s="47"/>
      <c r="D26" s="34" t="s">
        <v>25</v>
      </c>
      <c r="E26" s="58">
        <v>4902</v>
      </c>
      <c r="F26" s="56">
        <v>4791.6000000000004</v>
      </c>
      <c r="G26" s="56">
        <v>4902</v>
      </c>
      <c r="H26" s="56">
        <v>4800.8</v>
      </c>
      <c r="I26" s="59">
        <f t="shared" si="0"/>
        <v>9.1999999999998181</v>
      </c>
      <c r="J26" s="57">
        <f t="shared" si="5"/>
        <v>97.935536515707881</v>
      </c>
      <c r="K26" s="57">
        <f t="shared" si="6"/>
        <v>100.19200267134151</v>
      </c>
      <c r="L26" s="57">
        <f t="shared" si="3"/>
        <v>97.935536515707881</v>
      </c>
      <c r="M26" s="49"/>
      <c r="N26" s="55"/>
      <c r="O26" s="5"/>
      <c r="P26" s="5"/>
      <c r="Q26" s="5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ht="214.5" customHeight="1" x14ac:dyDescent="0.5">
      <c r="A27" s="45"/>
      <c r="B27" s="46"/>
      <c r="C27" s="47"/>
      <c r="D27" s="40" t="s">
        <v>26</v>
      </c>
      <c r="E27" s="56">
        <v>0</v>
      </c>
      <c r="F27" s="56">
        <v>0</v>
      </c>
      <c r="G27" s="56">
        <v>0</v>
      </c>
      <c r="H27" s="56">
        <v>0</v>
      </c>
      <c r="I27" s="57">
        <v>0</v>
      </c>
      <c r="J27" s="57">
        <f t="shared" si="5"/>
        <v>0</v>
      </c>
      <c r="K27" s="57">
        <f t="shared" si="6"/>
        <v>0</v>
      </c>
      <c r="L27" s="57">
        <f t="shared" si="3"/>
        <v>0</v>
      </c>
      <c r="M27" s="49"/>
      <c r="N27" s="55"/>
      <c r="O27" s="5"/>
      <c r="P27" s="5"/>
      <c r="Q27" s="5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ht="177" customHeight="1" x14ac:dyDescent="0.5">
      <c r="A28" s="45"/>
      <c r="B28" s="46"/>
      <c r="C28" s="47"/>
      <c r="D28" s="40" t="s">
        <v>27</v>
      </c>
      <c r="E28" s="56">
        <v>0</v>
      </c>
      <c r="F28" s="56">
        <v>0</v>
      </c>
      <c r="G28" s="56">
        <v>0</v>
      </c>
      <c r="H28" s="56">
        <v>0</v>
      </c>
      <c r="I28" s="57">
        <v>0</v>
      </c>
      <c r="J28" s="57">
        <f t="shared" si="5"/>
        <v>0</v>
      </c>
      <c r="K28" s="57">
        <f t="shared" si="6"/>
        <v>0</v>
      </c>
      <c r="L28" s="57">
        <f t="shared" si="3"/>
        <v>0</v>
      </c>
      <c r="M28" s="49"/>
      <c r="N28" s="55"/>
      <c r="O28" s="5"/>
      <c r="P28" s="5"/>
      <c r="Q28" s="5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ht="132" customHeight="1" x14ac:dyDescent="0.5">
      <c r="A29" s="45"/>
      <c r="B29" s="46"/>
      <c r="C29" s="47"/>
      <c r="D29" s="42" t="s">
        <v>28</v>
      </c>
      <c r="E29" s="58">
        <v>0</v>
      </c>
      <c r="F29" s="56">
        <v>0</v>
      </c>
      <c r="G29" s="56">
        <v>0</v>
      </c>
      <c r="H29" s="56">
        <v>0</v>
      </c>
      <c r="I29" s="57">
        <v>0</v>
      </c>
      <c r="J29" s="57">
        <f t="shared" si="5"/>
        <v>0</v>
      </c>
      <c r="K29" s="57">
        <f t="shared" si="6"/>
        <v>0</v>
      </c>
      <c r="L29" s="57">
        <f t="shared" si="3"/>
        <v>0</v>
      </c>
      <c r="M29" s="49"/>
      <c r="N29" s="55"/>
      <c r="O29" s="5"/>
      <c r="P29" s="5"/>
      <c r="Q29" s="5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ht="132" customHeight="1" x14ac:dyDescent="0.5">
      <c r="A30" s="45"/>
      <c r="B30" s="46"/>
      <c r="C30" s="47"/>
      <c r="D30" s="43" t="s">
        <v>29</v>
      </c>
      <c r="E30" s="56">
        <v>0</v>
      </c>
      <c r="F30" s="56">
        <v>0</v>
      </c>
      <c r="G30" s="56">
        <v>0</v>
      </c>
      <c r="H30" s="56">
        <v>0</v>
      </c>
      <c r="I30" s="57">
        <f t="shared" ref="I30:I43" si="7">H30-F30</f>
        <v>0</v>
      </c>
      <c r="J30" s="57">
        <f t="shared" si="5"/>
        <v>0</v>
      </c>
      <c r="K30" s="57">
        <f t="shared" si="6"/>
        <v>0</v>
      </c>
      <c r="L30" s="57">
        <f t="shared" si="3"/>
        <v>0</v>
      </c>
      <c r="M30" s="49"/>
      <c r="N30" s="55"/>
      <c r="O30" s="5"/>
      <c r="P30" s="5"/>
      <c r="Q30" s="5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ht="165.75" customHeight="1" x14ac:dyDescent="0.5">
      <c r="A31" s="45">
        <v>3</v>
      </c>
      <c r="B31" s="46" t="s">
        <v>34</v>
      </c>
      <c r="C31" s="47">
        <v>9</v>
      </c>
      <c r="D31" s="27" t="s">
        <v>21</v>
      </c>
      <c r="E31" s="28">
        <f>E32+E33+E34+E35+E37</f>
        <v>729584.74344000011</v>
      </c>
      <c r="F31" s="28">
        <f>F32+F33+F34+F35+F37</f>
        <v>288763.27620000002</v>
      </c>
      <c r="G31" s="28">
        <f>G32+G33+G34+G35+G37</f>
        <v>668526.80469000002</v>
      </c>
      <c r="H31" s="28">
        <f>H32+H33+H34+H35+H37</f>
        <v>248618.75069000002</v>
      </c>
      <c r="I31" s="60">
        <f t="shared" si="7"/>
        <v>-40144.525510000007</v>
      </c>
      <c r="J31" s="28">
        <f t="shared" ref="J31:J43" si="8">IF(H31=0, ,H31/G31*100)</f>
        <v>37.189047461647561</v>
      </c>
      <c r="K31" s="28">
        <f t="shared" ref="K31:K40" si="9">IF(H31=0,0,H31/F31*100)</f>
        <v>86.09777322162131</v>
      </c>
      <c r="L31" s="28">
        <f t="shared" si="3"/>
        <v>34.076747482103293</v>
      </c>
      <c r="M31" s="49">
        <v>6</v>
      </c>
      <c r="N31" s="61" t="s">
        <v>35</v>
      </c>
      <c r="O31" s="5"/>
      <c r="P31" s="5"/>
      <c r="Q31" s="5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ht="132" customHeight="1" x14ac:dyDescent="0.5">
      <c r="A32" s="45"/>
      <c r="B32" s="46"/>
      <c r="C32" s="47"/>
      <c r="D32" s="34" t="s">
        <v>23</v>
      </c>
      <c r="E32" s="62">
        <v>13.6</v>
      </c>
      <c r="F32" s="62">
        <v>13.6</v>
      </c>
      <c r="G32" s="62">
        <v>0</v>
      </c>
      <c r="H32" s="62">
        <v>0</v>
      </c>
      <c r="I32" s="63">
        <f t="shared" si="7"/>
        <v>-13.6</v>
      </c>
      <c r="J32" s="64">
        <f t="shared" si="8"/>
        <v>0</v>
      </c>
      <c r="K32" s="64">
        <f t="shared" si="9"/>
        <v>0</v>
      </c>
      <c r="L32" s="64">
        <f t="shared" si="3"/>
        <v>0</v>
      </c>
      <c r="M32" s="49"/>
      <c r="N32" s="61"/>
      <c r="O32" s="5"/>
      <c r="P32" s="5"/>
      <c r="Q32" s="5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 ht="132" customHeight="1" x14ac:dyDescent="0.5">
      <c r="A33" s="45"/>
      <c r="B33" s="46"/>
      <c r="C33" s="47"/>
      <c r="D33" s="34" t="s">
        <v>24</v>
      </c>
      <c r="E33" s="62">
        <v>4984.2772700000005</v>
      </c>
      <c r="F33" s="62">
        <v>4847.0172700000003</v>
      </c>
      <c r="G33" s="62">
        <v>5403.2336500000001</v>
      </c>
      <c r="H33" s="62">
        <v>583.23365000000001</v>
      </c>
      <c r="I33" s="65">
        <f t="shared" si="7"/>
        <v>-4263.7836200000002</v>
      </c>
      <c r="J33" s="64">
        <f t="shared" si="8"/>
        <v>10.794159345672567</v>
      </c>
      <c r="K33" s="64">
        <f t="shared" si="9"/>
        <v>12.032836227133972</v>
      </c>
      <c r="L33" s="64">
        <f t="shared" si="3"/>
        <v>11.70146880693096</v>
      </c>
      <c r="M33" s="49"/>
      <c r="N33" s="61"/>
      <c r="O33" s="5"/>
      <c r="P33" s="5"/>
      <c r="Q33" s="5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ht="132" customHeight="1" x14ac:dyDescent="0.5">
      <c r="A34" s="45"/>
      <c r="B34" s="46"/>
      <c r="C34" s="47"/>
      <c r="D34" s="34" t="s">
        <v>25</v>
      </c>
      <c r="E34" s="62">
        <v>671867.13208000001</v>
      </c>
      <c r="F34" s="62">
        <v>283902.65893000003</v>
      </c>
      <c r="G34" s="62">
        <v>663123.57104000007</v>
      </c>
      <c r="H34" s="62">
        <v>248035.51704000001</v>
      </c>
      <c r="I34" s="65">
        <f t="shared" si="7"/>
        <v>-35867.141890000028</v>
      </c>
      <c r="J34" s="64">
        <f t="shared" si="8"/>
        <v>37.404117101582919</v>
      </c>
      <c r="K34" s="64">
        <f t="shared" si="9"/>
        <v>87.366394515225892</v>
      </c>
      <c r="L34" s="64">
        <f t="shared" si="3"/>
        <v>36.917346480712517</v>
      </c>
      <c r="M34" s="49"/>
      <c r="N34" s="61"/>
      <c r="O34" s="5"/>
      <c r="P34" s="5"/>
      <c r="Q34" s="5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ht="246" customHeight="1" x14ac:dyDescent="0.5">
      <c r="A35" s="45"/>
      <c r="B35" s="46"/>
      <c r="C35" s="47"/>
      <c r="D35" s="40" t="s">
        <v>26</v>
      </c>
      <c r="E35" s="62">
        <v>0</v>
      </c>
      <c r="F35" s="62">
        <v>0</v>
      </c>
      <c r="G35" s="62">
        <v>0</v>
      </c>
      <c r="H35" s="62">
        <v>0</v>
      </c>
      <c r="I35" s="66">
        <f t="shared" si="7"/>
        <v>0</v>
      </c>
      <c r="J35" s="64">
        <f t="shared" si="8"/>
        <v>0</v>
      </c>
      <c r="K35" s="64">
        <f t="shared" si="9"/>
        <v>0</v>
      </c>
      <c r="L35" s="64">
        <f t="shared" si="3"/>
        <v>0</v>
      </c>
      <c r="M35" s="49"/>
      <c r="N35" s="61"/>
      <c r="O35" s="5"/>
      <c r="P35" s="5"/>
      <c r="Q35" s="5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ht="171.75" customHeight="1" x14ac:dyDescent="0.5">
      <c r="A36" s="45"/>
      <c r="B36" s="46"/>
      <c r="C36" s="47"/>
      <c r="D36" s="40" t="s">
        <v>27</v>
      </c>
      <c r="E36" s="62">
        <v>0</v>
      </c>
      <c r="F36" s="62">
        <v>0</v>
      </c>
      <c r="G36" s="62">
        <v>0</v>
      </c>
      <c r="H36" s="62">
        <v>0</v>
      </c>
      <c r="I36" s="66">
        <f t="shared" si="7"/>
        <v>0</v>
      </c>
      <c r="J36" s="64">
        <f t="shared" si="8"/>
        <v>0</v>
      </c>
      <c r="K36" s="64">
        <f t="shared" si="9"/>
        <v>0</v>
      </c>
      <c r="L36" s="64">
        <f t="shared" si="3"/>
        <v>0</v>
      </c>
      <c r="M36" s="49"/>
      <c r="N36" s="61"/>
      <c r="O36" s="5"/>
      <c r="P36" s="5"/>
      <c r="Q36" s="5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s="6" customFormat="1" ht="132" customHeight="1" x14ac:dyDescent="0.5">
      <c r="A37" s="45"/>
      <c r="B37" s="46"/>
      <c r="C37" s="47"/>
      <c r="D37" s="42" t="s">
        <v>28</v>
      </c>
      <c r="E37" s="62">
        <v>52719.734089999998</v>
      </c>
      <c r="F37" s="62">
        <v>0</v>
      </c>
      <c r="G37" s="62">
        <v>0</v>
      </c>
      <c r="H37" s="62">
        <v>0</v>
      </c>
      <c r="I37" s="63">
        <f t="shared" si="7"/>
        <v>0</v>
      </c>
      <c r="J37" s="64">
        <f t="shared" si="8"/>
        <v>0</v>
      </c>
      <c r="K37" s="64">
        <f t="shared" si="9"/>
        <v>0</v>
      </c>
      <c r="L37" s="64">
        <f t="shared" si="3"/>
        <v>0</v>
      </c>
      <c r="M37" s="49"/>
      <c r="N37" s="61"/>
      <c r="O37" s="5"/>
      <c r="P37" s="5"/>
      <c r="Q37" s="5"/>
    </row>
    <row r="38" spans="1:29" ht="132" customHeight="1" x14ac:dyDescent="0.5">
      <c r="A38" s="45"/>
      <c r="B38" s="46"/>
      <c r="C38" s="47"/>
      <c r="D38" s="43" t="s">
        <v>29</v>
      </c>
      <c r="E38" s="62">
        <v>0</v>
      </c>
      <c r="F38" s="62">
        <v>0</v>
      </c>
      <c r="G38" s="62">
        <v>0</v>
      </c>
      <c r="H38" s="62">
        <v>0</v>
      </c>
      <c r="I38" s="66">
        <f t="shared" si="7"/>
        <v>0</v>
      </c>
      <c r="J38" s="64">
        <f t="shared" si="8"/>
        <v>0</v>
      </c>
      <c r="K38" s="64">
        <f t="shared" si="9"/>
        <v>0</v>
      </c>
      <c r="L38" s="64">
        <f t="shared" si="3"/>
        <v>0</v>
      </c>
      <c r="M38" s="49"/>
      <c r="N38" s="61"/>
      <c r="O38" s="5"/>
      <c r="P38" s="5"/>
      <c r="Q38" s="5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ht="188.25" customHeight="1" x14ac:dyDescent="0.5">
      <c r="A39" s="67">
        <v>4</v>
      </c>
      <c r="B39" s="46" t="s">
        <v>36</v>
      </c>
      <c r="C39" s="47">
        <v>5</v>
      </c>
      <c r="D39" s="27" t="s">
        <v>21</v>
      </c>
      <c r="E39" s="28">
        <f>E40+E41+E42+E43+E45</f>
        <v>17430.949999999997</v>
      </c>
      <c r="F39" s="28">
        <f>F40+F41+F42+F43+F45</f>
        <v>16182.618999999995</v>
      </c>
      <c r="G39" s="28">
        <f>G40+G41+G42+G43+G45</f>
        <v>17422.099999999999</v>
      </c>
      <c r="H39" s="28">
        <f>H40+H41+H42+H43+H45</f>
        <v>13289.471999999996</v>
      </c>
      <c r="I39" s="29">
        <f t="shared" si="7"/>
        <v>-2893.146999999999</v>
      </c>
      <c r="J39" s="28">
        <f t="shared" si="8"/>
        <v>76.279392266144711</v>
      </c>
      <c r="K39" s="28">
        <f t="shared" si="9"/>
        <v>82.121886451136248</v>
      </c>
      <c r="L39" s="28">
        <f t="shared" si="3"/>
        <v>76.24066387661027</v>
      </c>
      <c r="M39" s="49">
        <v>4</v>
      </c>
      <c r="N39" s="61" t="s">
        <v>37</v>
      </c>
      <c r="O39" s="5"/>
      <c r="P39" s="5"/>
      <c r="Q39" s="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132" customHeight="1" x14ac:dyDescent="0.5">
      <c r="A40" s="67"/>
      <c r="B40" s="46"/>
      <c r="C40" s="47"/>
      <c r="D40" s="34" t="s">
        <v>23</v>
      </c>
      <c r="E40" s="56">
        <v>0</v>
      </c>
      <c r="F40" s="56">
        <v>0</v>
      </c>
      <c r="G40" s="56">
        <v>0</v>
      </c>
      <c r="H40" s="56">
        <v>0</v>
      </c>
      <c r="I40" s="66">
        <f t="shared" si="7"/>
        <v>0</v>
      </c>
      <c r="J40" s="64">
        <f t="shared" si="8"/>
        <v>0</v>
      </c>
      <c r="K40" s="64">
        <f t="shared" si="9"/>
        <v>0</v>
      </c>
      <c r="L40" s="64">
        <f t="shared" si="3"/>
        <v>0</v>
      </c>
      <c r="M40" s="49"/>
      <c r="N40" s="61"/>
      <c r="O40" s="5"/>
      <c r="P40" s="5"/>
      <c r="Q40" s="5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132" customHeight="1" x14ac:dyDescent="0.5">
      <c r="A41" s="67"/>
      <c r="B41" s="46"/>
      <c r="C41" s="47"/>
      <c r="D41" s="34" t="s">
        <v>24</v>
      </c>
      <c r="E41" s="56">
        <v>0</v>
      </c>
      <c r="F41" s="56">
        <v>0</v>
      </c>
      <c r="G41" s="56">
        <v>0</v>
      </c>
      <c r="H41" s="56">
        <v>0</v>
      </c>
      <c r="I41" s="66">
        <f t="shared" si="7"/>
        <v>0</v>
      </c>
      <c r="J41" s="64">
        <f t="shared" si="8"/>
        <v>0</v>
      </c>
      <c r="K41" s="64">
        <v>0</v>
      </c>
      <c r="L41" s="64">
        <f t="shared" si="3"/>
        <v>0</v>
      </c>
      <c r="M41" s="49"/>
      <c r="N41" s="61"/>
      <c r="O41" s="5"/>
      <c r="P41" s="5"/>
      <c r="Q41" s="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ht="132" customHeight="1" x14ac:dyDescent="0.5">
      <c r="A42" s="67"/>
      <c r="B42" s="46"/>
      <c r="C42" s="47"/>
      <c r="D42" s="34" t="s">
        <v>25</v>
      </c>
      <c r="E42" s="58">
        <v>17430.949999999997</v>
      </c>
      <c r="F42" s="56">
        <v>16182.618999999995</v>
      </c>
      <c r="G42" s="56">
        <v>17422.099999999999</v>
      </c>
      <c r="H42" s="56">
        <v>13289.471999999996</v>
      </c>
      <c r="I42" s="59">
        <f t="shared" si="7"/>
        <v>-2893.146999999999</v>
      </c>
      <c r="J42" s="64">
        <f t="shared" si="8"/>
        <v>76.279392266144711</v>
      </c>
      <c r="K42" s="64">
        <f>IF(H42=0,0,H42/F42*100)</f>
        <v>82.121886451136248</v>
      </c>
      <c r="L42" s="64">
        <f t="shared" si="3"/>
        <v>76.24066387661027</v>
      </c>
      <c r="M42" s="49"/>
      <c r="N42" s="61"/>
      <c r="O42" s="5"/>
      <c r="P42" s="5"/>
      <c r="Q42" s="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ht="217.5" customHeight="1" x14ac:dyDescent="0.5">
      <c r="A43" s="67"/>
      <c r="B43" s="46"/>
      <c r="C43" s="47"/>
      <c r="D43" s="40" t="s">
        <v>26</v>
      </c>
      <c r="E43" s="56">
        <v>0</v>
      </c>
      <c r="F43" s="56">
        <v>0</v>
      </c>
      <c r="G43" s="56">
        <v>0</v>
      </c>
      <c r="H43" s="56">
        <v>0</v>
      </c>
      <c r="I43" s="66">
        <f t="shared" si="7"/>
        <v>0</v>
      </c>
      <c r="J43" s="64">
        <f t="shared" si="8"/>
        <v>0</v>
      </c>
      <c r="K43" s="64">
        <f>IF(H43=0,0,H43/F43*100)</f>
        <v>0</v>
      </c>
      <c r="L43" s="64">
        <f t="shared" si="3"/>
        <v>0</v>
      </c>
      <c r="M43" s="49"/>
      <c r="N43" s="61"/>
      <c r="O43" s="5"/>
      <c r="P43" s="5"/>
      <c r="Q43" s="5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ht="169.5" customHeight="1" x14ac:dyDescent="0.5">
      <c r="A44" s="67"/>
      <c r="B44" s="46"/>
      <c r="C44" s="47"/>
      <c r="D44" s="40" t="s">
        <v>27</v>
      </c>
      <c r="E44" s="56">
        <v>0</v>
      </c>
      <c r="F44" s="56">
        <v>0</v>
      </c>
      <c r="G44" s="56">
        <v>0</v>
      </c>
      <c r="H44" s="56">
        <v>0</v>
      </c>
      <c r="I44" s="66"/>
      <c r="J44" s="64"/>
      <c r="K44" s="64"/>
      <c r="L44" s="64">
        <f t="shared" si="3"/>
        <v>0</v>
      </c>
      <c r="M44" s="49"/>
      <c r="N44" s="61"/>
      <c r="O44" s="5"/>
      <c r="P44" s="5"/>
      <c r="Q44" s="5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ht="132" customHeight="1" x14ac:dyDescent="0.5">
      <c r="A45" s="67"/>
      <c r="B45" s="46"/>
      <c r="C45" s="47"/>
      <c r="D45" s="42" t="s">
        <v>28</v>
      </c>
      <c r="E45" s="56">
        <v>0</v>
      </c>
      <c r="F45" s="56">
        <v>0</v>
      </c>
      <c r="G45" s="56">
        <v>0</v>
      </c>
      <c r="H45" s="56">
        <v>0</v>
      </c>
      <c r="I45" s="63">
        <f t="shared" ref="I45:I54" si="10">H45-F45</f>
        <v>0</v>
      </c>
      <c r="J45" s="64">
        <f t="shared" ref="J45:J51" si="11">IF(H45=0, ,H45/G45*100)</f>
        <v>0</v>
      </c>
      <c r="K45" s="64">
        <f t="shared" ref="K45:K51" si="12">IF(H45=0,0,H45/F45*100)</f>
        <v>0</v>
      </c>
      <c r="L45" s="64">
        <f t="shared" si="3"/>
        <v>0</v>
      </c>
      <c r="M45" s="49"/>
      <c r="N45" s="61"/>
      <c r="O45" s="5"/>
      <c r="P45" s="5"/>
      <c r="Q45" s="5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ht="132" customHeight="1" x14ac:dyDescent="0.5">
      <c r="A46" s="67"/>
      <c r="B46" s="46"/>
      <c r="C46" s="47"/>
      <c r="D46" s="43" t="s">
        <v>29</v>
      </c>
      <c r="E46" s="56">
        <v>0</v>
      </c>
      <c r="F46" s="56">
        <v>0</v>
      </c>
      <c r="G46" s="56">
        <v>0</v>
      </c>
      <c r="H46" s="56">
        <v>0</v>
      </c>
      <c r="I46" s="66">
        <f t="shared" si="10"/>
        <v>0</v>
      </c>
      <c r="J46" s="64">
        <f t="shared" si="11"/>
        <v>0</v>
      </c>
      <c r="K46" s="64">
        <f t="shared" si="12"/>
        <v>0</v>
      </c>
      <c r="L46" s="64">
        <f t="shared" si="3"/>
        <v>0</v>
      </c>
      <c r="M46" s="49"/>
      <c r="N46" s="61"/>
      <c r="O46" s="5"/>
      <c r="P46" s="5"/>
      <c r="Q46" s="5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s="6" customFormat="1" ht="188.25" customHeight="1" x14ac:dyDescent="0.5">
      <c r="A47" s="67">
        <v>5</v>
      </c>
      <c r="B47" s="46" t="s">
        <v>38</v>
      </c>
      <c r="C47" s="47">
        <v>12</v>
      </c>
      <c r="D47" s="27" t="s">
        <v>21</v>
      </c>
      <c r="E47" s="28">
        <f>E48+E49+E50+E53</f>
        <v>345670.81066000002</v>
      </c>
      <c r="F47" s="28">
        <f>F48+F49+F50+F53</f>
        <v>187021.34960000002</v>
      </c>
      <c r="G47" s="28">
        <f>G48+G49+G50+G53</f>
        <v>262559.76620000001</v>
      </c>
      <c r="H47" s="28">
        <f>H48+H49+H50+H53</f>
        <v>152571.77912999998</v>
      </c>
      <c r="I47" s="29">
        <f t="shared" si="10"/>
        <v>-34449.570470000035</v>
      </c>
      <c r="J47" s="28">
        <f t="shared" si="11"/>
        <v>58.109352144144296</v>
      </c>
      <c r="K47" s="28">
        <f t="shared" si="12"/>
        <v>81.579872809344749</v>
      </c>
      <c r="L47" s="28">
        <f t="shared" si="3"/>
        <v>44.13788333434632</v>
      </c>
      <c r="M47" s="49">
        <v>9</v>
      </c>
      <c r="N47" s="50" t="s">
        <v>39</v>
      </c>
      <c r="O47" s="5"/>
      <c r="P47" s="5"/>
      <c r="Q47" s="5"/>
    </row>
    <row r="48" spans="1:29" s="6" customFormat="1" ht="132" customHeight="1" x14ac:dyDescent="0.5">
      <c r="A48" s="67"/>
      <c r="B48" s="46"/>
      <c r="C48" s="47"/>
      <c r="D48" s="34" t="s">
        <v>23</v>
      </c>
      <c r="E48" s="68">
        <v>0</v>
      </c>
      <c r="F48" s="68">
        <v>0</v>
      </c>
      <c r="G48" s="68">
        <v>0</v>
      </c>
      <c r="H48" s="68">
        <v>0</v>
      </c>
      <c r="I48" s="56">
        <f t="shared" si="10"/>
        <v>0</v>
      </c>
      <c r="J48" s="64">
        <f t="shared" si="11"/>
        <v>0</v>
      </c>
      <c r="K48" s="64">
        <f t="shared" si="12"/>
        <v>0</v>
      </c>
      <c r="L48" s="64">
        <f t="shared" si="3"/>
        <v>0</v>
      </c>
      <c r="M48" s="49"/>
      <c r="N48" s="53"/>
      <c r="O48" s="5"/>
      <c r="P48" s="5"/>
      <c r="Q48" s="5"/>
    </row>
    <row r="49" spans="1:29" s="6" customFormat="1" ht="132" customHeight="1" x14ac:dyDescent="0.5">
      <c r="A49" s="67"/>
      <c r="B49" s="46"/>
      <c r="C49" s="47"/>
      <c r="D49" s="34" t="s">
        <v>24</v>
      </c>
      <c r="E49" s="58">
        <v>467.4</v>
      </c>
      <c r="F49" s="68">
        <v>467.4</v>
      </c>
      <c r="G49" s="68">
        <v>807.4</v>
      </c>
      <c r="H49" s="68">
        <v>807.4</v>
      </c>
      <c r="I49" s="56">
        <f t="shared" si="10"/>
        <v>340</v>
      </c>
      <c r="J49" s="64">
        <f t="shared" si="11"/>
        <v>100</v>
      </c>
      <c r="K49" s="64">
        <f t="shared" si="12"/>
        <v>172.74283269148481</v>
      </c>
      <c r="L49" s="64">
        <f t="shared" si="3"/>
        <v>172.74283269148481</v>
      </c>
      <c r="M49" s="49"/>
      <c r="N49" s="53"/>
      <c r="O49" s="5"/>
      <c r="P49" s="5"/>
      <c r="Q49" s="5"/>
    </row>
    <row r="50" spans="1:29" s="6" customFormat="1" ht="132" customHeight="1" x14ac:dyDescent="0.5">
      <c r="A50" s="67"/>
      <c r="B50" s="46"/>
      <c r="C50" s="47"/>
      <c r="D50" s="34" t="s">
        <v>25</v>
      </c>
      <c r="E50" s="58">
        <v>277393.95691000001</v>
      </c>
      <c r="F50" s="68">
        <v>186553.94960000002</v>
      </c>
      <c r="G50" s="68">
        <v>261752.36620000002</v>
      </c>
      <c r="H50" s="68">
        <v>151764.37912999999</v>
      </c>
      <c r="I50" s="59">
        <f t="shared" si="10"/>
        <v>-34789.570470000035</v>
      </c>
      <c r="J50" s="64">
        <f t="shared" si="11"/>
        <v>57.980136467625933</v>
      </c>
      <c r="K50" s="64">
        <f t="shared" si="12"/>
        <v>81.351469349968653</v>
      </c>
      <c r="L50" s="64">
        <f t="shared" si="3"/>
        <v>54.7107733782534</v>
      </c>
      <c r="M50" s="49"/>
      <c r="N50" s="53"/>
      <c r="O50" s="5"/>
      <c r="P50" s="5"/>
      <c r="Q50" s="5"/>
    </row>
    <row r="51" spans="1:29" s="6" customFormat="1" ht="209.25" customHeight="1" x14ac:dyDescent="0.5">
      <c r="A51" s="67"/>
      <c r="B51" s="46"/>
      <c r="C51" s="47"/>
      <c r="D51" s="40" t="s">
        <v>26</v>
      </c>
      <c r="E51" s="69">
        <v>0</v>
      </c>
      <c r="F51" s="68">
        <v>0</v>
      </c>
      <c r="G51" s="68">
        <v>0</v>
      </c>
      <c r="H51" s="68">
        <v>0</v>
      </c>
      <c r="I51" s="56">
        <f t="shared" si="10"/>
        <v>0</v>
      </c>
      <c r="J51" s="57">
        <f t="shared" si="11"/>
        <v>0</v>
      </c>
      <c r="K51" s="57">
        <f t="shared" si="12"/>
        <v>0</v>
      </c>
      <c r="L51" s="57">
        <f t="shared" si="3"/>
        <v>0</v>
      </c>
      <c r="M51" s="49"/>
      <c r="N51" s="53"/>
      <c r="O51" s="5"/>
      <c r="P51" s="5"/>
      <c r="Q51" s="5"/>
    </row>
    <row r="52" spans="1:29" s="6" customFormat="1" ht="162.75" customHeight="1" x14ac:dyDescent="0.5">
      <c r="A52" s="67"/>
      <c r="B52" s="46"/>
      <c r="C52" s="47"/>
      <c r="D52" s="40" t="s">
        <v>27</v>
      </c>
      <c r="E52" s="69">
        <v>0</v>
      </c>
      <c r="F52" s="68">
        <v>0</v>
      </c>
      <c r="G52" s="68">
        <v>0</v>
      </c>
      <c r="H52" s="68">
        <v>0</v>
      </c>
      <c r="I52" s="56">
        <f t="shared" si="10"/>
        <v>0</v>
      </c>
      <c r="J52" s="57"/>
      <c r="K52" s="57"/>
      <c r="L52" s="57">
        <f t="shared" si="3"/>
        <v>0</v>
      </c>
      <c r="M52" s="49"/>
      <c r="N52" s="53"/>
      <c r="O52" s="5"/>
      <c r="P52" s="5"/>
      <c r="Q52" s="5"/>
    </row>
    <row r="53" spans="1:29" s="6" customFormat="1" ht="132" customHeight="1" x14ac:dyDescent="0.5">
      <c r="A53" s="67"/>
      <c r="B53" s="46"/>
      <c r="C53" s="47"/>
      <c r="D53" s="42" t="s">
        <v>28</v>
      </c>
      <c r="E53" s="68">
        <v>67809.453750000001</v>
      </c>
      <c r="F53" s="68">
        <v>0</v>
      </c>
      <c r="G53" s="68">
        <v>0</v>
      </c>
      <c r="H53" s="68">
        <v>0</v>
      </c>
      <c r="I53" s="63">
        <f t="shared" si="10"/>
        <v>0</v>
      </c>
      <c r="J53" s="57">
        <f t="shared" ref="J53:J67" si="13">IF(H53=0, ,H53/G53*100)</f>
        <v>0</v>
      </c>
      <c r="K53" s="57">
        <f t="shared" ref="K53:K67" si="14">IF(H53=0,0,H53/F53*100)</f>
        <v>0</v>
      </c>
      <c r="L53" s="57">
        <f t="shared" si="3"/>
        <v>0</v>
      </c>
      <c r="M53" s="49"/>
      <c r="N53" s="53"/>
      <c r="O53" s="5"/>
      <c r="P53" s="5"/>
      <c r="Q53" s="5"/>
    </row>
    <row r="54" spans="1:29" ht="132" customHeight="1" x14ac:dyDescent="0.5">
      <c r="A54" s="67"/>
      <c r="B54" s="46"/>
      <c r="C54" s="47"/>
      <c r="D54" s="43" t="s">
        <v>29</v>
      </c>
      <c r="E54" s="68">
        <v>0</v>
      </c>
      <c r="F54" s="68">
        <v>0</v>
      </c>
      <c r="G54" s="68">
        <v>0</v>
      </c>
      <c r="H54" s="68">
        <v>0</v>
      </c>
      <c r="I54" s="56">
        <f t="shared" si="10"/>
        <v>0</v>
      </c>
      <c r="J54" s="64">
        <f t="shared" si="13"/>
        <v>0</v>
      </c>
      <c r="K54" s="64">
        <f t="shared" si="14"/>
        <v>0</v>
      </c>
      <c r="L54" s="64">
        <f t="shared" si="3"/>
        <v>0</v>
      </c>
      <c r="M54" s="49"/>
      <c r="N54" s="53"/>
      <c r="O54" s="5"/>
      <c r="P54" s="5"/>
      <c r="Q54" s="5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131.25" customHeight="1" x14ac:dyDescent="0.5">
      <c r="A55" s="67">
        <v>6</v>
      </c>
      <c r="B55" s="46" t="s">
        <v>40</v>
      </c>
      <c r="C55" s="47">
        <v>9</v>
      </c>
      <c r="D55" s="27" t="s">
        <v>21</v>
      </c>
      <c r="E55" s="28">
        <f>E56+E57+E58+E59+E61</f>
        <v>186365.96100000001</v>
      </c>
      <c r="F55" s="28">
        <f>F56+F57+F58+F59+F61</f>
        <v>51808.55</v>
      </c>
      <c r="G55" s="28">
        <f>G56+G57+G58+G59+G61</f>
        <v>128489.47768</v>
      </c>
      <c r="H55" s="28">
        <f>H56+H57+H58+H59+H61</f>
        <v>71256.588919999995</v>
      </c>
      <c r="I55" s="70">
        <f>H55-F55</f>
        <v>19448.038919999992</v>
      </c>
      <c r="J55" s="28">
        <f t="shared" si="13"/>
        <v>55.457139531271849</v>
      </c>
      <c r="K55" s="28">
        <f t="shared" si="14"/>
        <v>137.53828068919125</v>
      </c>
      <c r="L55" s="28">
        <f t="shared" si="3"/>
        <v>38.234765907707782</v>
      </c>
      <c r="M55" s="49">
        <v>11</v>
      </c>
      <c r="N55" s="50" t="s">
        <v>41</v>
      </c>
      <c r="O55" s="5"/>
      <c r="P55" s="5"/>
      <c r="Q55" s="5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131.25" customHeight="1" x14ac:dyDescent="0.5">
      <c r="A56" s="67"/>
      <c r="B56" s="46"/>
      <c r="C56" s="47"/>
      <c r="D56" s="34" t="s">
        <v>23</v>
      </c>
      <c r="E56" s="58">
        <v>1298.0999999999999</v>
      </c>
      <c r="F56" s="68">
        <v>0</v>
      </c>
      <c r="G56" s="68">
        <v>0</v>
      </c>
      <c r="H56" s="68">
        <v>0</v>
      </c>
      <c r="I56" s="63">
        <v>0</v>
      </c>
      <c r="J56" s="64">
        <f t="shared" si="13"/>
        <v>0</v>
      </c>
      <c r="K56" s="64">
        <f t="shared" si="14"/>
        <v>0</v>
      </c>
      <c r="L56" s="64">
        <f t="shared" si="3"/>
        <v>0</v>
      </c>
      <c r="M56" s="49"/>
      <c r="N56" s="53"/>
      <c r="O56" s="5"/>
      <c r="P56" s="5"/>
      <c r="Q56" s="5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131.25" customHeight="1" x14ac:dyDescent="0.5">
      <c r="A57" s="67"/>
      <c r="B57" s="46"/>
      <c r="C57" s="47"/>
      <c r="D57" s="34" t="s">
        <v>24</v>
      </c>
      <c r="E57" s="58">
        <v>89271</v>
      </c>
      <c r="F57" s="68">
        <v>35429.9</v>
      </c>
      <c r="G57" s="68">
        <v>51667.154999999999</v>
      </c>
      <c r="H57" s="68">
        <v>51643.228069999997</v>
      </c>
      <c r="I57" s="71">
        <v>-1103.2543200000009</v>
      </c>
      <c r="J57" s="64">
        <f t="shared" si="13"/>
        <v>99.95369025060505</v>
      </c>
      <c r="K57" s="64">
        <f t="shared" si="14"/>
        <v>145.76170993990948</v>
      </c>
      <c r="L57" s="64">
        <f t="shared" si="3"/>
        <v>57.849949110013334</v>
      </c>
      <c r="M57" s="49"/>
      <c r="N57" s="53"/>
      <c r="O57" s="5"/>
      <c r="P57" s="5"/>
      <c r="Q57" s="5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131.25" customHeight="1" x14ac:dyDescent="0.5">
      <c r="A58" s="67"/>
      <c r="B58" s="46"/>
      <c r="C58" s="47"/>
      <c r="D58" s="34" t="s">
        <v>25</v>
      </c>
      <c r="E58" s="58">
        <v>76196.861000000004</v>
      </c>
      <c r="F58" s="68">
        <v>16378.650000000001</v>
      </c>
      <c r="G58" s="68">
        <v>76822.322679999997</v>
      </c>
      <c r="H58" s="68">
        <v>19613.360849999997</v>
      </c>
      <c r="I58" s="63">
        <v>749.03900000000067</v>
      </c>
      <c r="J58" s="64">
        <f t="shared" si="13"/>
        <v>25.530809491010299</v>
      </c>
      <c r="K58" s="64">
        <f t="shared" si="14"/>
        <v>119.74955719793753</v>
      </c>
      <c r="L58" s="64">
        <f t="shared" si="3"/>
        <v>25.740379055772383</v>
      </c>
      <c r="M58" s="49"/>
      <c r="N58" s="53"/>
      <c r="O58" s="5"/>
      <c r="P58" s="5"/>
      <c r="Q58" s="5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206.25" customHeight="1" x14ac:dyDescent="0.5">
      <c r="A59" s="67"/>
      <c r="B59" s="46"/>
      <c r="C59" s="47"/>
      <c r="D59" s="40" t="s">
        <v>26</v>
      </c>
      <c r="E59" s="68">
        <v>0</v>
      </c>
      <c r="F59" s="68">
        <v>0</v>
      </c>
      <c r="G59" s="68">
        <v>0</v>
      </c>
      <c r="H59" s="68">
        <v>0</v>
      </c>
      <c r="I59" s="66">
        <v>0</v>
      </c>
      <c r="J59" s="64">
        <f t="shared" si="13"/>
        <v>0</v>
      </c>
      <c r="K59" s="64">
        <f t="shared" si="14"/>
        <v>0</v>
      </c>
      <c r="L59" s="64">
        <f t="shared" si="3"/>
        <v>0</v>
      </c>
      <c r="M59" s="49"/>
      <c r="N59" s="53"/>
      <c r="O59" s="5"/>
      <c r="P59" s="5"/>
      <c r="Q59" s="5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178.5" customHeight="1" x14ac:dyDescent="0.5">
      <c r="A60" s="67"/>
      <c r="B60" s="46"/>
      <c r="C60" s="47"/>
      <c r="D60" s="40" t="s">
        <v>27</v>
      </c>
      <c r="E60" s="68">
        <v>0</v>
      </c>
      <c r="F60" s="68">
        <v>0</v>
      </c>
      <c r="G60" s="68">
        <v>0</v>
      </c>
      <c r="H60" s="68">
        <v>0</v>
      </c>
      <c r="I60" s="66">
        <v>0</v>
      </c>
      <c r="J60" s="64">
        <f t="shared" si="13"/>
        <v>0</v>
      </c>
      <c r="K60" s="64">
        <f t="shared" si="14"/>
        <v>0</v>
      </c>
      <c r="L60" s="64">
        <f t="shared" si="3"/>
        <v>0</v>
      </c>
      <c r="M60" s="49"/>
      <c r="N60" s="53"/>
      <c r="O60" s="5"/>
      <c r="P60" s="5"/>
      <c r="Q60" s="5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131.25" customHeight="1" x14ac:dyDescent="0.5">
      <c r="A61" s="67"/>
      <c r="B61" s="46"/>
      <c r="C61" s="47"/>
      <c r="D61" s="42" t="s">
        <v>28</v>
      </c>
      <c r="E61" s="68">
        <v>19600</v>
      </c>
      <c r="F61" s="68">
        <v>0</v>
      </c>
      <c r="G61" s="68">
        <v>0</v>
      </c>
      <c r="H61" s="68">
        <v>0</v>
      </c>
      <c r="I61" s="66">
        <v>0</v>
      </c>
      <c r="J61" s="64">
        <f t="shared" si="13"/>
        <v>0</v>
      </c>
      <c r="K61" s="64">
        <f t="shared" si="14"/>
        <v>0</v>
      </c>
      <c r="L61" s="64">
        <f t="shared" si="3"/>
        <v>0</v>
      </c>
      <c r="M61" s="49"/>
      <c r="N61" s="53"/>
      <c r="O61" s="5"/>
      <c r="P61" s="5"/>
      <c r="Q61" s="5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131.25" customHeight="1" x14ac:dyDescent="0.5">
      <c r="A62" s="67"/>
      <c r="B62" s="46"/>
      <c r="C62" s="47"/>
      <c r="D62" s="43" t="s">
        <v>29</v>
      </c>
      <c r="E62" s="68">
        <v>0</v>
      </c>
      <c r="F62" s="68">
        <v>0</v>
      </c>
      <c r="G62" s="68">
        <v>0</v>
      </c>
      <c r="H62" s="68">
        <v>0</v>
      </c>
      <c r="I62" s="66">
        <v>0</v>
      </c>
      <c r="J62" s="64">
        <f t="shared" si="13"/>
        <v>0</v>
      </c>
      <c r="K62" s="64">
        <f t="shared" si="14"/>
        <v>0</v>
      </c>
      <c r="L62" s="64">
        <f t="shared" si="3"/>
        <v>0</v>
      </c>
      <c r="M62" s="49"/>
      <c r="N62" s="53"/>
      <c r="O62" s="5"/>
      <c r="P62" s="5"/>
      <c r="Q62" s="5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s="6" customFormat="1" ht="131.25" customHeight="1" x14ac:dyDescent="0.5">
      <c r="A63" s="67">
        <v>7</v>
      </c>
      <c r="B63" s="46" t="s">
        <v>42</v>
      </c>
      <c r="C63" s="47">
        <v>4</v>
      </c>
      <c r="D63" s="27" t="s">
        <v>21</v>
      </c>
      <c r="E63" s="28">
        <f>E64+E65+E66+E67+E69</f>
        <v>18421.317950000001</v>
      </c>
      <c r="F63" s="28">
        <f>F64+F65+F66+F67+F69</f>
        <v>16421.317950000001</v>
      </c>
      <c r="G63" s="28">
        <f>G64+G65+G66+G67+G69</f>
        <v>17480.41099</v>
      </c>
      <c r="H63" s="28">
        <f>H64+H65+H66+H67+H69</f>
        <v>15445.69745</v>
      </c>
      <c r="I63" s="29">
        <f>H63-F63</f>
        <v>-975.6205000000009</v>
      </c>
      <c r="J63" s="28">
        <f t="shared" si="13"/>
        <v>88.360036035971945</v>
      </c>
      <c r="K63" s="28">
        <f t="shared" si="14"/>
        <v>94.058817307048116</v>
      </c>
      <c r="L63" s="28">
        <f t="shared" si="3"/>
        <v>83.846864225043134</v>
      </c>
      <c r="M63" s="72">
        <v>2</v>
      </c>
      <c r="N63" s="73" t="s">
        <v>43</v>
      </c>
      <c r="O63" s="5"/>
      <c r="P63" s="5"/>
      <c r="Q63" s="5"/>
    </row>
    <row r="64" spans="1:29" s="6" customFormat="1" ht="131.25" customHeight="1" x14ac:dyDescent="0.5">
      <c r="A64" s="67"/>
      <c r="B64" s="46"/>
      <c r="C64" s="47"/>
      <c r="D64" s="34" t="s">
        <v>23</v>
      </c>
      <c r="E64" s="56">
        <v>0</v>
      </c>
      <c r="F64" s="56">
        <v>0</v>
      </c>
      <c r="G64" s="56">
        <v>0</v>
      </c>
      <c r="H64" s="56">
        <v>0</v>
      </c>
      <c r="I64" s="66">
        <f>H64-F64</f>
        <v>0</v>
      </c>
      <c r="J64" s="64">
        <f t="shared" si="13"/>
        <v>0</v>
      </c>
      <c r="K64" s="64">
        <f t="shared" si="14"/>
        <v>0</v>
      </c>
      <c r="L64" s="64">
        <f t="shared" si="3"/>
        <v>0</v>
      </c>
      <c r="M64" s="72"/>
      <c r="N64" s="73"/>
      <c r="O64" s="5"/>
      <c r="P64" s="5"/>
      <c r="Q64" s="5"/>
    </row>
    <row r="65" spans="1:29" s="6" customFormat="1" ht="131.25" customHeight="1" x14ac:dyDescent="0.5">
      <c r="A65" s="67"/>
      <c r="B65" s="46"/>
      <c r="C65" s="47"/>
      <c r="D65" s="34" t="s">
        <v>24</v>
      </c>
      <c r="E65" s="74">
        <v>566.70000000000005</v>
      </c>
      <c r="F65" s="75">
        <v>466.7</v>
      </c>
      <c r="G65" s="74">
        <v>405.245</v>
      </c>
      <c r="H65" s="75">
        <v>405.245</v>
      </c>
      <c r="I65" s="76">
        <f>H65-F65</f>
        <v>-61.454999999999984</v>
      </c>
      <c r="J65" s="64">
        <f t="shared" si="13"/>
        <v>100</v>
      </c>
      <c r="K65" s="64">
        <f t="shared" si="14"/>
        <v>86.832011999142921</v>
      </c>
      <c r="L65" s="64">
        <f t="shared" si="3"/>
        <v>71.509617081348154</v>
      </c>
      <c r="M65" s="72"/>
      <c r="N65" s="73"/>
      <c r="O65" s="5"/>
      <c r="P65" s="5"/>
      <c r="Q65" s="5"/>
    </row>
    <row r="66" spans="1:29" s="6" customFormat="1" ht="131.25" customHeight="1" x14ac:dyDescent="0.5">
      <c r="A66" s="67"/>
      <c r="B66" s="46"/>
      <c r="C66" s="47"/>
      <c r="D66" s="34" t="s">
        <v>25</v>
      </c>
      <c r="E66" s="75">
        <v>17075.16647</v>
      </c>
      <c r="F66" s="75">
        <v>15375.16647</v>
      </c>
      <c r="G66" s="74">
        <v>17075.165990000001</v>
      </c>
      <c r="H66" s="75">
        <v>15040.452449999999</v>
      </c>
      <c r="I66" s="71">
        <f>H66-F66</f>
        <v>-334.71402000000126</v>
      </c>
      <c r="J66" s="64">
        <f t="shared" si="13"/>
        <v>88.083784712888743</v>
      </c>
      <c r="K66" s="64">
        <f t="shared" si="14"/>
        <v>97.823021814735498</v>
      </c>
      <c r="L66" s="64">
        <f t="shared" si="3"/>
        <v>88.083782236765501</v>
      </c>
      <c r="M66" s="72"/>
      <c r="N66" s="73"/>
      <c r="O66" s="5"/>
      <c r="P66" s="5"/>
      <c r="Q66" s="5"/>
    </row>
    <row r="67" spans="1:29" s="6" customFormat="1" ht="190.5" customHeight="1" x14ac:dyDescent="0.5">
      <c r="A67" s="67"/>
      <c r="B67" s="46"/>
      <c r="C67" s="47"/>
      <c r="D67" s="40" t="s">
        <v>26</v>
      </c>
      <c r="E67" s="75">
        <v>0</v>
      </c>
      <c r="F67" s="75">
        <v>0</v>
      </c>
      <c r="G67" s="75">
        <v>0</v>
      </c>
      <c r="H67" s="75">
        <v>0</v>
      </c>
      <c r="I67" s="66">
        <v>0</v>
      </c>
      <c r="J67" s="64">
        <f t="shared" si="13"/>
        <v>0</v>
      </c>
      <c r="K67" s="64">
        <f t="shared" si="14"/>
        <v>0</v>
      </c>
      <c r="L67" s="64">
        <f t="shared" si="3"/>
        <v>0</v>
      </c>
      <c r="M67" s="72"/>
      <c r="N67" s="73"/>
      <c r="O67" s="5"/>
      <c r="P67" s="5"/>
      <c r="Q67" s="5"/>
    </row>
    <row r="68" spans="1:29" s="6" customFormat="1" ht="159" customHeight="1" x14ac:dyDescent="0.5">
      <c r="A68" s="67"/>
      <c r="B68" s="46"/>
      <c r="C68" s="47"/>
      <c r="D68" s="40" t="s">
        <v>27</v>
      </c>
      <c r="E68" s="75">
        <v>0</v>
      </c>
      <c r="F68" s="75">
        <v>0</v>
      </c>
      <c r="G68" s="75">
        <v>0</v>
      </c>
      <c r="H68" s="75">
        <v>0</v>
      </c>
      <c r="I68" s="66"/>
      <c r="J68" s="64"/>
      <c r="K68" s="64"/>
      <c r="L68" s="64">
        <f t="shared" si="3"/>
        <v>0</v>
      </c>
      <c r="M68" s="72"/>
      <c r="N68" s="73"/>
      <c r="O68" s="5"/>
      <c r="P68" s="5"/>
      <c r="Q68" s="5"/>
    </row>
    <row r="69" spans="1:29" s="6" customFormat="1" ht="131.25" customHeight="1" x14ac:dyDescent="0.5">
      <c r="A69" s="67"/>
      <c r="B69" s="46"/>
      <c r="C69" s="47"/>
      <c r="D69" s="42" t="s">
        <v>28</v>
      </c>
      <c r="E69" s="75">
        <v>779.45147999999995</v>
      </c>
      <c r="F69" s="75">
        <v>579.45147999999995</v>
      </c>
      <c r="G69" s="75">
        <v>0</v>
      </c>
      <c r="H69" s="75">
        <v>0</v>
      </c>
      <c r="I69" s="77">
        <f t="shared" ref="I69:I74" si="15">H69-F69</f>
        <v>-579.45147999999995</v>
      </c>
      <c r="J69" s="64">
        <f t="shared" ref="J69:J76" si="16">IF(H69=0, ,H69/G69*100)</f>
        <v>0</v>
      </c>
      <c r="K69" s="64">
        <f t="shared" ref="K69:K77" si="17">IF(H69=0,0,H69/F69*100)</f>
        <v>0</v>
      </c>
      <c r="L69" s="64">
        <f t="shared" si="3"/>
        <v>0</v>
      </c>
      <c r="M69" s="72"/>
      <c r="N69" s="73"/>
      <c r="O69" s="5"/>
      <c r="P69" s="5"/>
      <c r="Q69" s="5"/>
    </row>
    <row r="70" spans="1:29" s="6" customFormat="1" ht="131.25" customHeight="1" x14ac:dyDescent="0.5">
      <c r="A70" s="67"/>
      <c r="B70" s="46"/>
      <c r="C70" s="47"/>
      <c r="D70" s="43" t="s">
        <v>29</v>
      </c>
      <c r="E70" s="56">
        <v>0</v>
      </c>
      <c r="F70" s="56">
        <v>0</v>
      </c>
      <c r="G70" s="56">
        <v>0</v>
      </c>
      <c r="H70" s="56">
        <v>0</v>
      </c>
      <c r="I70" s="66">
        <f t="shared" si="15"/>
        <v>0</v>
      </c>
      <c r="J70" s="64">
        <f t="shared" si="16"/>
        <v>0</v>
      </c>
      <c r="K70" s="64">
        <f t="shared" si="17"/>
        <v>0</v>
      </c>
      <c r="L70" s="64">
        <f t="shared" si="3"/>
        <v>0</v>
      </c>
      <c r="M70" s="72"/>
      <c r="N70" s="73"/>
      <c r="O70" s="5"/>
      <c r="P70" s="5"/>
      <c r="Q70" s="5"/>
    </row>
    <row r="71" spans="1:29" s="6" customFormat="1" ht="212.25" customHeight="1" x14ac:dyDescent="0.5">
      <c r="A71" s="67">
        <v>8</v>
      </c>
      <c r="B71" s="46" t="s">
        <v>44</v>
      </c>
      <c r="C71" s="47">
        <v>13</v>
      </c>
      <c r="D71" s="27" t="s">
        <v>21</v>
      </c>
      <c r="E71" s="28">
        <f>E72+E73+E74+E77</f>
        <v>2777694.2784299999</v>
      </c>
      <c r="F71" s="28">
        <f>F72+F73+F74+F77</f>
        <v>962604.62389000005</v>
      </c>
      <c r="G71" s="28">
        <f>G72+G73+G74+G77</f>
        <v>908923.63937999995</v>
      </c>
      <c r="H71" s="28">
        <f>H72+H73+H74+H77</f>
        <v>569206.35033000004</v>
      </c>
      <c r="I71" s="29">
        <f t="shared" si="15"/>
        <v>-393398.27356</v>
      </c>
      <c r="J71" s="28">
        <f t="shared" si="16"/>
        <v>62.624221185210928</v>
      </c>
      <c r="K71" s="28">
        <f t="shared" si="17"/>
        <v>59.131894466678261</v>
      </c>
      <c r="L71" s="28">
        <f t="shared" ref="L71:L134" si="18">IF(H71=0,0,H71/E71*100)</f>
        <v>20.492044597929084</v>
      </c>
      <c r="M71" s="49">
        <v>4</v>
      </c>
      <c r="N71" s="61" t="s">
        <v>45</v>
      </c>
      <c r="O71" s="5"/>
      <c r="P71" s="5"/>
      <c r="Q71" s="5"/>
    </row>
    <row r="72" spans="1:29" s="6" customFormat="1" ht="171" customHeight="1" x14ac:dyDescent="0.5">
      <c r="A72" s="67"/>
      <c r="B72" s="46"/>
      <c r="C72" s="47"/>
      <c r="D72" s="34" t="s">
        <v>23</v>
      </c>
      <c r="E72" s="69">
        <v>12478.275659999999</v>
      </c>
      <c r="F72" s="78">
        <v>7149.0756600000004</v>
      </c>
      <c r="G72" s="78">
        <v>6217.2179999999998</v>
      </c>
      <c r="H72" s="78">
        <v>6217.2179999999998</v>
      </c>
      <c r="I72" s="71">
        <f t="shared" si="15"/>
        <v>-931.85766000000058</v>
      </c>
      <c r="J72" s="64">
        <f t="shared" si="16"/>
        <v>100</v>
      </c>
      <c r="K72" s="64">
        <f t="shared" si="17"/>
        <v>86.96534063537942</v>
      </c>
      <c r="L72" s="64">
        <f t="shared" si="18"/>
        <v>49.824336065356647</v>
      </c>
      <c r="M72" s="49"/>
      <c r="N72" s="61"/>
      <c r="O72" s="5"/>
      <c r="P72" s="5"/>
      <c r="Q72" s="5"/>
    </row>
    <row r="73" spans="1:29" s="6" customFormat="1" ht="133.5" customHeight="1" x14ac:dyDescent="0.5">
      <c r="A73" s="67"/>
      <c r="B73" s="46"/>
      <c r="C73" s="47"/>
      <c r="D73" s="34" t="s">
        <v>24</v>
      </c>
      <c r="E73" s="69">
        <v>1050129.6553400001</v>
      </c>
      <c r="F73" s="69">
        <v>701054.97107000009</v>
      </c>
      <c r="G73" s="69">
        <v>388384.16596000001</v>
      </c>
      <c r="H73" s="69">
        <v>387787.14042000007</v>
      </c>
      <c r="I73" s="59">
        <f t="shared" si="15"/>
        <v>-313267.83065000002</v>
      </c>
      <c r="J73" s="64">
        <f t="shared" si="16"/>
        <v>99.846279639509959</v>
      </c>
      <c r="K73" s="64">
        <f t="shared" si="17"/>
        <v>55.314797900674137</v>
      </c>
      <c r="L73" s="64">
        <f t="shared" si="18"/>
        <v>36.927548750582268</v>
      </c>
      <c r="M73" s="49"/>
      <c r="N73" s="61"/>
      <c r="O73" s="5"/>
      <c r="P73" s="5"/>
      <c r="Q73" s="5"/>
    </row>
    <row r="74" spans="1:29" s="6" customFormat="1" ht="133.5" customHeight="1" x14ac:dyDescent="0.5">
      <c r="A74" s="67"/>
      <c r="B74" s="46"/>
      <c r="C74" s="47"/>
      <c r="D74" s="34" t="s">
        <v>25</v>
      </c>
      <c r="E74" s="69">
        <v>528219.42742999992</v>
      </c>
      <c r="F74" s="78">
        <v>254400.57715999999</v>
      </c>
      <c r="G74" s="78">
        <v>514322.25541999994</v>
      </c>
      <c r="H74" s="78">
        <v>175201.99190999998</v>
      </c>
      <c r="I74" s="71">
        <f t="shared" si="15"/>
        <v>-79198.585250000004</v>
      </c>
      <c r="J74" s="64">
        <f t="shared" si="16"/>
        <v>34.0646336151502</v>
      </c>
      <c r="K74" s="64">
        <f t="shared" si="17"/>
        <v>68.86855126897386</v>
      </c>
      <c r="L74" s="64">
        <f t="shared" si="18"/>
        <v>33.168411234404644</v>
      </c>
      <c r="M74" s="49"/>
      <c r="N74" s="61"/>
      <c r="O74" s="5"/>
      <c r="P74" s="5"/>
      <c r="Q74" s="5"/>
    </row>
    <row r="75" spans="1:29" s="6" customFormat="1" ht="203.25" customHeight="1" x14ac:dyDescent="0.5">
      <c r="A75" s="67"/>
      <c r="B75" s="46"/>
      <c r="C75" s="47"/>
      <c r="D75" s="40" t="s">
        <v>26</v>
      </c>
      <c r="E75" s="79">
        <v>0</v>
      </c>
      <c r="F75" s="78">
        <v>0</v>
      </c>
      <c r="G75" s="78">
        <v>0</v>
      </c>
      <c r="H75" s="78">
        <v>0</v>
      </c>
      <c r="I75" s="78">
        <v>0</v>
      </c>
      <c r="J75" s="64">
        <f t="shared" si="16"/>
        <v>0</v>
      </c>
      <c r="K75" s="64">
        <f t="shared" si="17"/>
        <v>0</v>
      </c>
      <c r="L75" s="64">
        <f t="shared" si="18"/>
        <v>0</v>
      </c>
      <c r="M75" s="49"/>
      <c r="N75" s="61"/>
      <c r="O75" s="5"/>
      <c r="P75" s="5"/>
      <c r="Q75" s="5"/>
    </row>
    <row r="76" spans="1:29" s="6" customFormat="1" ht="171" customHeight="1" x14ac:dyDescent="0.5">
      <c r="A76" s="67"/>
      <c r="B76" s="46"/>
      <c r="C76" s="47"/>
      <c r="D76" s="40" t="s">
        <v>27</v>
      </c>
      <c r="E76" s="79">
        <v>0</v>
      </c>
      <c r="F76" s="78">
        <v>0</v>
      </c>
      <c r="G76" s="78">
        <v>0</v>
      </c>
      <c r="H76" s="78">
        <v>0</v>
      </c>
      <c r="I76" s="78">
        <v>0</v>
      </c>
      <c r="J76" s="64">
        <f t="shared" si="16"/>
        <v>0</v>
      </c>
      <c r="K76" s="64">
        <f t="shared" si="17"/>
        <v>0</v>
      </c>
      <c r="L76" s="64">
        <f t="shared" si="18"/>
        <v>0</v>
      </c>
      <c r="M76" s="49"/>
      <c r="N76" s="61"/>
      <c r="O76" s="5"/>
      <c r="P76" s="5"/>
      <c r="Q76" s="5"/>
    </row>
    <row r="77" spans="1:29" s="6" customFormat="1" ht="133.5" customHeight="1" x14ac:dyDescent="0.5">
      <c r="A77" s="67"/>
      <c r="B77" s="46"/>
      <c r="C77" s="47"/>
      <c r="D77" s="42" t="s">
        <v>28</v>
      </c>
      <c r="E77" s="58">
        <v>1186866.9200000002</v>
      </c>
      <c r="F77" s="58">
        <v>0</v>
      </c>
      <c r="G77" s="58">
        <v>0</v>
      </c>
      <c r="H77" s="58">
        <v>0</v>
      </c>
      <c r="I77" s="78">
        <v>0</v>
      </c>
      <c r="J77" s="64">
        <v>0</v>
      </c>
      <c r="K77" s="64">
        <f t="shared" si="17"/>
        <v>0</v>
      </c>
      <c r="L77" s="64">
        <f t="shared" si="18"/>
        <v>0</v>
      </c>
      <c r="M77" s="49"/>
      <c r="N77" s="61"/>
      <c r="O77" s="5"/>
      <c r="P77" s="5"/>
      <c r="Q77" s="5"/>
    </row>
    <row r="78" spans="1:29" s="6" customFormat="1" ht="133.5" customHeight="1" x14ac:dyDescent="0.5">
      <c r="A78" s="67"/>
      <c r="B78" s="46"/>
      <c r="C78" s="47"/>
      <c r="D78" s="43" t="s">
        <v>29</v>
      </c>
      <c r="E78" s="56">
        <v>0</v>
      </c>
      <c r="F78" s="58">
        <v>0</v>
      </c>
      <c r="G78" s="58">
        <v>0</v>
      </c>
      <c r="H78" s="58">
        <v>0</v>
      </c>
      <c r="I78" s="78">
        <v>0</v>
      </c>
      <c r="J78" s="64">
        <v>0</v>
      </c>
      <c r="K78" s="64">
        <v>0</v>
      </c>
      <c r="L78" s="64">
        <f t="shared" si="18"/>
        <v>0</v>
      </c>
      <c r="M78" s="49"/>
      <c r="N78" s="61"/>
      <c r="O78" s="5"/>
      <c r="P78" s="5"/>
      <c r="Q78" s="5"/>
    </row>
    <row r="79" spans="1:29" ht="133.5" customHeight="1" x14ac:dyDescent="0.5">
      <c r="A79" s="67">
        <v>9</v>
      </c>
      <c r="B79" s="46" t="s">
        <v>46</v>
      </c>
      <c r="C79" s="47">
        <v>15</v>
      </c>
      <c r="D79" s="27" t="s">
        <v>21</v>
      </c>
      <c r="E79" s="28">
        <f>E80+E81+E82+E85</f>
        <v>590086.25094000006</v>
      </c>
      <c r="F79" s="28">
        <f>F80+F81+F82+F85</f>
        <v>223886.18102999995</v>
      </c>
      <c r="G79" s="28">
        <f>G80+G81+G82+G85</f>
        <v>363462.28651000006</v>
      </c>
      <c r="H79" s="28">
        <f>H80+H81+H82+H85</f>
        <v>225672.04002000001</v>
      </c>
      <c r="I79" s="29">
        <f>H79-F79</f>
        <v>1785.8589900000661</v>
      </c>
      <c r="J79" s="28">
        <f t="shared" ref="J79:J84" si="19">IF(H79=0, ,H79/G79*100)</f>
        <v>62.089534016561856</v>
      </c>
      <c r="K79" s="28">
        <f t="shared" ref="K79:K118" si="20">IF(H79=0,0,H79/F79*100)</f>
        <v>100.7976637869225</v>
      </c>
      <c r="L79" s="28">
        <f t="shared" si="18"/>
        <v>38.243907506827561</v>
      </c>
      <c r="M79" s="80">
        <v>14</v>
      </c>
      <c r="N79" s="61" t="s">
        <v>47</v>
      </c>
      <c r="O79" s="5"/>
      <c r="P79" s="5"/>
      <c r="Q79" s="5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33.5" customHeight="1" x14ac:dyDescent="0.5">
      <c r="A80" s="67"/>
      <c r="B80" s="46"/>
      <c r="C80" s="47"/>
      <c r="D80" s="34" t="s">
        <v>23</v>
      </c>
      <c r="E80" s="56">
        <v>2968.6702</v>
      </c>
      <c r="F80" s="58">
        <v>2968.67</v>
      </c>
      <c r="G80" s="58">
        <v>0</v>
      </c>
      <c r="H80" s="58">
        <v>0</v>
      </c>
      <c r="I80" s="66">
        <v>0</v>
      </c>
      <c r="J80" s="64">
        <f t="shared" si="19"/>
        <v>0</v>
      </c>
      <c r="K80" s="64">
        <f t="shared" si="20"/>
        <v>0</v>
      </c>
      <c r="L80" s="64">
        <f t="shared" si="18"/>
        <v>0</v>
      </c>
      <c r="M80" s="80"/>
      <c r="N80" s="61"/>
      <c r="O80" s="81">
        <f>E80+E81+E82+E83+E85</f>
        <v>613177.63532000012</v>
      </c>
      <c r="P80" s="5"/>
      <c r="Q80" s="5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133.5" customHeight="1" x14ac:dyDescent="0.5">
      <c r="A81" s="67"/>
      <c r="B81" s="46"/>
      <c r="C81" s="47"/>
      <c r="D81" s="34" t="s">
        <v>24</v>
      </c>
      <c r="E81" s="78">
        <v>22805.682870000001</v>
      </c>
      <c r="F81" s="78">
        <v>13658.304670000001</v>
      </c>
      <c r="G81" s="78">
        <v>6491.3385799999996</v>
      </c>
      <c r="H81" s="78">
        <v>2491.3385800000001</v>
      </c>
      <c r="I81" s="71">
        <f>H81-F81</f>
        <v>-11166.966090000002</v>
      </c>
      <c r="J81" s="64">
        <f t="shared" si="19"/>
        <v>38.379427436983271</v>
      </c>
      <c r="K81" s="64">
        <f t="shared" si="20"/>
        <v>18.240467175052405</v>
      </c>
      <c r="L81" s="64">
        <f t="shared" si="18"/>
        <v>10.924200753827284</v>
      </c>
      <c r="M81" s="80"/>
      <c r="N81" s="61"/>
      <c r="O81" s="5"/>
      <c r="P81" s="5"/>
      <c r="Q81" s="5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133.5" customHeight="1" x14ac:dyDescent="0.5">
      <c r="A82" s="67"/>
      <c r="B82" s="46"/>
      <c r="C82" s="47"/>
      <c r="D82" s="34" t="s">
        <v>25</v>
      </c>
      <c r="E82" s="78">
        <v>359061.21808000008</v>
      </c>
      <c r="F82" s="78">
        <v>207259.20635999995</v>
      </c>
      <c r="G82" s="78">
        <v>356970.94793000008</v>
      </c>
      <c r="H82" s="78">
        <v>223180.70144</v>
      </c>
      <c r="I82" s="59">
        <f>H82-F82</f>
        <v>15921.495080000052</v>
      </c>
      <c r="J82" s="64">
        <f t="shared" si="19"/>
        <v>62.520690474723018</v>
      </c>
      <c r="K82" s="64">
        <f t="shared" si="20"/>
        <v>107.68192417582895</v>
      </c>
      <c r="L82" s="64">
        <f t="shared" si="18"/>
        <v>62.156727098907851</v>
      </c>
      <c r="M82" s="80"/>
      <c r="N82" s="61"/>
      <c r="O82" s="5"/>
      <c r="P82" s="5"/>
      <c r="Q82" s="5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165" customHeight="1" x14ac:dyDescent="0.5">
      <c r="A83" s="67"/>
      <c r="B83" s="46"/>
      <c r="C83" s="47"/>
      <c r="D83" s="40" t="s">
        <v>26</v>
      </c>
      <c r="E83" s="79">
        <v>23091.38438</v>
      </c>
      <c r="F83" s="79">
        <v>15279.223840000001</v>
      </c>
      <c r="G83" s="79">
        <v>14210.65424</v>
      </c>
      <c r="H83" s="79">
        <v>3314.98245</v>
      </c>
      <c r="I83" s="66">
        <v>0</v>
      </c>
      <c r="J83" s="64">
        <f t="shared" si="19"/>
        <v>23.327444282396389</v>
      </c>
      <c r="K83" s="64">
        <f t="shared" si="20"/>
        <v>21.696013388596313</v>
      </c>
      <c r="L83" s="64">
        <f t="shared" si="18"/>
        <v>14.355927715062359</v>
      </c>
      <c r="M83" s="80"/>
      <c r="N83" s="61"/>
      <c r="O83" s="5"/>
      <c r="P83" s="5"/>
      <c r="Q83" s="5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180.75" customHeight="1" x14ac:dyDescent="0.5">
      <c r="A84" s="67"/>
      <c r="B84" s="46"/>
      <c r="C84" s="47"/>
      <c r="D84" s="40" t="s">
        <v>27</v>
      </c>
      <c r="E84" s="79">
        <v>0</v>
      </c>
      <c r="F84" s="79">
        <v>0</v>
      </c>
      <c r="G84" s="79">
        <v>0</v>
      </c>
      <c r="H84" s="79">
        <v>0</v>
      </c>
      <c r="I84" s="66">
        <v>0</v>
      </c>
      <c r="J84" s="64">
        <f t="shared" si="19"/>
        <v>0</v>
      </c>
      <c r="K84" s="64">
        <f t="shared" si="20"/>
        <v>0</v>
      </c>
      <c r="L84" s="64">
        <f t="shared" si="18"/>
        <v>0</v>
      </c>
      <c r="M84" s="80"/>
      <c r="N84" s="61"/>
      <c r="O84" s="5"/>
      <c r="P84" s="5"/>
      <c r="Q84" s="5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ht="133.5" customHeight="1" x14ac:dyDescent="0.5">
      <c r="A85" s="67"/>
      <c r="B85" s="46"/>
      <c r="C85" s="47"/>
      <c r="D85" s="42" t="s">
        <v>28</v>
      </c>
      <c r="E85" s="79">
        <v>205250.67978999999</v>
      </c>
      <c r="F85" s="56">
        <v>0</v>
      </c>
      <c r="G85" s="56">
        <v>0</v>
      </c>
      <c r="H85" s="56">
        <v>0</v>
      </c>
      <c r="I85" s="66">
        <v>0</v>
      </c>
      <c r="J85" s="64">
        <v>0</v>
      </c>
      <c r="K85" s="64">
        <f t="shared" si="20"/>
        <v>0</v>
      </c>
      <c r="L85" s="64">
        <f t="shared" si="18"/>
        <v>0</v>
      </c>
      <c r="M85" s="80"/>
      <c r="N85" s="61"/>
      <c r="O85" s="5"/>
      <c r="P85" s="5"/>
      <c r="Q85" s="5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ht="133.5" customHeight="1" x14ac:dyDescent="0.5">
      <c r="A86" s="67"/>
      <c r="B86" s="46"/>
      <c r="C86" s="47"/>
      <c r="D86" s="43" t="s">
        <v>29</v>
      </c>
      <c r="E86" s="56">
        <v>0</v>
      </c>
      <c r="F86" s="56">
        <v>0</v>
      </c>
      <c r="G86" s="56">
        <v>0</v>
      </c>
      <c r="H86" s="56">
        <v>0</v>
      </c>
      <c r="I86" s="66">
        <v>0</v>
      </c>
      <c r="J86" s="64">
        <f t="shared" ref="J86:J139" si="21">IF(H86=0, ,H86/G86*100)</f>
        <v>0</v>
      </c>
      <c r="K86" s="64">
        <f t="shared" si="20"/>
        <v>0</v>
      </c>
      <c r="L86" s="64">
        <f t="shared" si="18"/>
        <v>0</v>
      </c>
      <c r="M86" s="80"/>
      <c r="N86" s="61"/>
      <c r="O86" s="5"/>
      <c r="P86" s="5"/>
      <c r="Q86" s="5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s="6" customFormat="1" ht="186" customHeight="1" x14ac:dyDescent="0.5">
      <c r="A87" s="67">
        <v>10</v>
      </c>
      <c r="B87" s="24" t="s">
        <v>48</v>
      </c>
      <c r="C87" s="82">
        <v>3</v>
      </c>
      <c r="D87" s="27" t="s">
        <v>21</v>
      </c>
      <c r="E87" s="28">
        <f>E88+E89+E90+E93+E91</f>
        <v>1831.6</v>
      </c>
      <c r="F87" s="28">
        <f>F88+F89+F90+F93+F91</f>
        <v>1313.60294</v>
      </c>
      <c r="G87" s="28">
        <f>G88+G89+G90+G93+G91</f>
        <v>1351.96055</v>
      </c>
      <c r="H87" s="28">
        <f>H88+H89+H90+H93+H91</f>
        <v>1350.39696</v>
      </c>
      <c r="I87" s="29">
        <f t="shared" ref="I87:I130" si="22">H87-F87</f>
        <v>36.794020000000046</v>
      </c>
      <c r="J87" s="28">
        <f t="shared" si="21"/>
        <v>99.884346477417552</v>
      </c>
      <c r="K87" s="28">
        <f t="shared" si="20"/>
        <v>102.80100012565441</v>
      </c>
      <c r="L87" s="28">
        <f t="shared" si="18"/>
        <v>73.727722210089539</v>
      </c>
      <c r="M87" s="80">
        <v>3</v>
      </c>
      <c r="N87" s="61" t="s">
        <v>49</v>
      </c>
      <c r="O87" s="5"/>
      <c r="P87" s="5"/>
      <c r="Q87" s="5"/>
    </row>
    <row r="88" spans="1:29" s="6" customFormat="1" ht="154.5" customHeight="1" x14ac:dyDescent="0.5">
      <c r="A88" s="67"/>
      <c r="B88" s="24"/>
      <c r="C88" s="82"/>
      <c r="D88" s="34" t="s">
        <v>23</v>
      </c>
      <c r="E88" s="69">
        <v>5.6</v>
      </c>
      <c r="F88" s="69">
        <v>3.6</v>
      </c>
      <c r="G88" s="58">
        <v>4.7055999999999996</v>
      </c>
      <c r="H88" s="58">
        <v>4.7055999999999996</v>
      </c>
      <c r="I88" s="63">
        <f t="shared" si="22"/>
        <v>1.1055999999999995</v>
      </c>
      <c r="J88" s="64">
        <f t="shared" si="21"/>
        <v>100</v>
      </c>
      <c r="K88" s="64">
        <f t="shared" si="20"/>
        <v>130.71111111111108</v>
      </c>
      <c r="L88" s="64">
        <f t="shared" si="18"/>
        <v>84.028571428571425</v>
      </c>
      <c r="M88" s="80"/>
      <c r="N88" s="61"/>
      <c r="O88" s="5"/>
      <c r="P88" s="5"/>
      <c r="Q88" s="5"/>
    </row>
    <row r="89" spans="1:29" s="6" customFormat="1" ht="128.25" customHeight="1" x14ac:dyDescent="0.5">
      <c r="A89" s="67"/>
      <c r="B89" s="24"/>
      <c r="C89" s="82"/>
      <c r="D89" s="34" t="s">
        <v>24</v>
      </c>
      <c r="E89" s="69">
        <v>1826</v>
      </c>
      <c r="F89" s="78">
        <v>1310.0029400000001</v>
      </c>
      <c r="G89" s="78">
        <v>1347.25495</v>
      </c>
      <c r="H89" s="78">
        <v>1345.69136</v>
      </c>
      <c r="I89" s="71">
        <f t="shared" si="22"/>
        <v>35.688419999999951</v>
      </c>
      <c r="J89" s="64">
        <f t="shared" si="21"/>
        <v>99.883942530699187</v>
      </c>
      <c r="K89" s="64">
        <f t="shared" si="20"/>
        <v>102.72430075614945</v>
      </c>
      <c r="L89" s="64">
        <f t="shared" si="18"/>
        <v>73.696131434830235</v>
      </c>
      <c r="M89" s="80"/>
      <c r="N89" s="61"/>
      <c r="O89" s="5"/>
      <c r="P89" s="5"/>
      <c r="Q89" s="5"/>
    </row>
    <row r="90" spans="1:29" s="6" customFormat="1" ht="128.25" customHeight="1" x14ac:dyDescent="0.5">
      <c r="A90" s="67"/>
      <c r="B90" s="24"/>
      <c r="C90" s="82"/>
      <c r="D90" s="34" t="s">
        <v>25</v>
      </c>
      <c r="E90" s="69">
        <v>0</v>
      </c>
      <c r="F90" s="78">
        <v>0</v>
      </c>
      <c r="G90" s="78">
        <v>0</v>
      </c>
      <c r="H90" s="78">
        <v>0</v>
      </c>
      <c r="I90" s="63">
        <f t="shared" si="22"/>
        <v>0</v>
      </c>
      <c r="J90" s="64">
        <f t="shared" si="21"/>
        <v>0</v>
      </c>
      <c r="K90" s="64">
        <f t="shared" si="20"/>
        <v>0</v>
      </c>
      <c r="L90" s="64">
        <f t="shared" si="18"/>
        <v>0</v>
      </c>
      <c r="M90" s="80"/>
      <c r="N90" s="61"/>
      <c r="O90" s="5"/>
      <c r="P90" s="5"/>
      <c r="Q90" s="5"/>
    </row>
    <row r="91" spans="1:29" s="6" customFormat="1" ht="210.75" customHeight="1" x14ac:dyDescent="0.5">
      <c r="A91" s="67"/>
      <c r="B91" s="24"/>
      <c r="C91" s="82"/>
      <c r="D91" s="40" t="s">
        <v>26</v>
      </c>
      <c r="E91" s="78">
        <v>0</v>
      </c>
      <c r="F91" s="78">
        <v>0</v>
      </c>
      <c r="G91" s="78">
        <v>0</v>
      </c>
      <c r="H91" s="78">
        <v>0</v>
      </c>
      <c r="I91" s="66">
        <f t="shared" si="22"/>
        <v>0</v>
      </c>
      <c r="J91" s="64">
        <f t="shared" si="21"/>
        <v>0</v>
      </c>
      <c r="K91" s="64">
        <f t="shared" si="20"/>
        <v>0</v>
      </c>
      <c r="L91" s="64">
        <f t="shared" si="18"/>
        <v>0</v>
      </c>
      <c r="M91" s="80"/>
      <c r="N91" s="61"/>
      <c r="O91" s="5"/>
      <c r="P91" s="5"/>
      <c r="Q91" s="5"/>
    </row>
    <row r="92" spans="1:29" s="6" customFormat="1" ht="165.75" customHeight="1" x14ac:dyDescent="0.5">
      <c r="A92" s="67"/>
      <c r="B92" s="24"/>
      <c r="C92" s="82"/>
      <c r="D92" s="40" t="s">
        <v>27</v>
      </c>
      <c r="E92" s="78">
        <v>148</v>
      </c>
      <c r="F92" s="78">
        <v>0</v>
      </c>
      <c r="G92" s="78">
        <v>0</v>
      </c>
      <c r="H92" s="78">
        <v>0</v>
      </c>
      <c r="I92" s="66">
        <f t="shared" si="22"/>
        <v>0</v>
      </c>
      <c r="J92" s="64">
        <f t="shared" si="21"/>
        <v>0</v>
      </c>
      <c r="K92" s="64">
        <f t="shared" si="20"/>
        <v>0</v>
      </c>
      <c r="L92" s="64">
        <f t="shared" si="18"/>
        <v>0</v>
      </c>
      <c r="M92" s="80"/>
      <c r="N92" s="61"/>
      <c r="O92" s="5"/>
      <c r="P92" s="5"/>
      <c r="Q92" s="5"/>
    </row>
    <row r="93" spans="1:29" s="6" customFormat="1" ht="128.25" customHeight="1" x14ac:dyDescent="0.5">
      <c r="A93" s="67"/>
      <c r="B93" s="24"/>
      <c r="C93" s="82"/>
      <c r="D93" s="42" t="s">
        <v>28</v>
      </c>
      <c r="E93" s="78">
        <v>0</v>
      </c>
      <c r="F93" s="58">
        <v>0</v>
      </c>
      <c r="G93" s="58">
        <v>0</v>
      </c>
      <c r="H93" s="58">
        <v>0</v>
      </c>
      <c r="I93" s="66">
        <f t="shared" si="22"/>
        <v>0</v>
      </c>
      <c r="J93" s="64">
        <f t="shared" si="21"/>
        <v>0</v>
      </c>
      <c r="K93" s="64">
        <f t="shared" si="20"/>
        <v>0</v>
      </c>
      <c r="L93" s="64">
        <f t="shared" si="18"/>
        <v>0</v>
      </c>
      <c r="M93" s="80"/>
      <c r="N93" s="61"/>
      <c r="O93" s="5"/>
      <c r="P93" s="5"/>
      <c r="Q93" s="5"/>
    </row>
    <row r="94" spans="1:29" s="6" customFormat="1" ht="128.25" customHeight="1" x14ac:dyDescent="0.5">
      <c r="A94" s="67"/>
      <c r="B94" s="24"/>
      <c r="C94" s="82"/>
      <c r="D94" s="43" t="s">
        <v>29</v>
      </c>
      <c r="E94" s="58">
        <v>0</v>
      </c>
      <c r="F94" s="58">
        <v>0</v>
      </c>
      <c r="G94" s="58">
        <v>0</v>
      </c>
      <c r="H94" s="58">
        <v>0</v>
      </c>
      <c r="I94" s="66">
        <f t="shared" si="22"/>
        <v>0</v>
      </c>
      <c r="J94" s="64">
        <f t="shared" si="21"/>
        <v>0</v>
      </c>
      <c r="K94" s="64">
        <f t="shared" si="20"/>
        <v>0</v>
      </c>
      <c r="L94" s="64">
        <f t="shared" si="18"/>
        <v>0</v>
      </c>
      <c r="M94" s="80"/>
      <c r="N94" s="61"/>
      <c r="O94" s="5"/>
      <c r="P94" s="5"/>
      <c r="Q94" s="5"/>
    </row>
    <row r="95" spans="1:29" s="6" customFormat="1" ht="165.75" customHeight="1" x14ac:dyDescent="0.5">
      <c r="A95" s="67">
        <v>11</v>
      </c>
      <c r="B95" s="24" t="s">
        <v>50</v>
      </c>
      <c r="C95" s="82">
        <v>6</v>
      </c>
      <c r="D95" s="27" t="s">
        <v>21</v>
      </c>
      <c r="E95" s="28">
        <f>E96+E97+E98+E101+E99</f>
        <v>54190.474999999991</v>
      </c>
      <c r="F95" s="28">
        <f>F96+F97+F98+F101+F99</f>
        <v>35709.330559999995</v>
      </c>
      <c r="G95" s="28">
        <f>G96+G97+G98+G101+G99</f>
        <v>57422.615899999997</v>
      </c>
      <c r="H95" s="28">
        <f>H96+H97+H98+H101+H99</f>
        <v>37698.677609999999</v>
      </c>
      <c r="I95" s="29">
        <f t="shared" si="22"/>
        <v>1989.3470500000039</v>
      </c>
      <c r="J95" s="28">
        <f t="shared" si="21"/>
        <v>65.651271749185497</v>
      </c>
      <c r="K95" s="28">
        <f t="shared" si="20"/>
        <v>105.57094467693098</v>
      </c>
      <c r="L95" s="28">
        <f t="shared" si="18"/>
        <v>69.566981300680624</v>
      </c>
      <c r="M95" s="80">
        <v>7</v>
      </c>
      <c r="N95" s="83" t="s">
        <v>51</v>
      </c>
      <c r="O95" s="5"/>
      <c r="P95" s="5"/>
      <c r="Q95" s="5"/>
    </row>
    <row r="96" spans="1:29" s="6" customFormat="1" ht="128.25" customHeight="1" x14ac:dyDescent="0.5">
      <c r="A96" s="67"/>
      <c r="B96" s="24"/>
      <c r="C96" s="82"/>
      <c r="D96" s="34" t="s">
        <v>23</v>
      </c>
      <c r="E96" s="56">
        <v>0</v>
      </c>
      <c r="F96" s="56">
        <v>0</v>
      </c>
      <c r="G96" s="56">
        <v>0</v>
      </c>
      <c r="H96" s="56">
        <v>0</v>
      </c>
      <c r="I96" s="66">
        <f t="shared" si="22"/>
        <v>0</v>
      </c>
      <c r="J96" s="64">
        <f t="shared" si="21"/>
        <v>0</v>
      </c>
      <c r="K96" s="64">
        <f t="shared" si="20"/>
        <v>0</v>
      </c>
      <c r="L96" s="64">
        <f t="shared" si="18"/>
        <v>0</v>
      </c>
      <c r="M96" s="80"/>
      <c r="N96" s="83"/>
      <c r="O96" s="5"/>
      <c r="P96" s="5"/>
      <c r="Q96" s="5"/>
    </row>
    <row r="97" spans="1:29" s="6" customFormat="1" ht="128.25" customHeight="1" x14ac:dyDescent="0.5">
      <c r="A97" s="67"/>
      <c r="B97" s="24"/>
      <c r="C97" s="82"/>
      <c r="D97" s="34" t="s">
        <v>24</v>
      </c>
      <c r="E97" s="69">
        <v>0</v>
      </c>
      <c r="F97" s="79">
        <v>0</v>
      </c>
      <c r="G97" s="69">
        <v>0</v>
      </c>
      <c r="H97" s="56">
        <v>0</v>
      </c>
      <c r="I97" s="63">
        <f t="shared" si="22"/>
        <v>0</v>
      </c>
      <c r="J97" s="64">
        <f t="shared" si="21"/>
        <v>0</v>
      </c>
      <c r="K97" s="64">
        <f t="shared" si="20"/>
        <v>0</v>
      </c>
      <c r="L97" s="64">
        <f t="shared" si="18"/>
        <v>0</v>
      </c>
      <c r="M97" s="80"/>
      <c r="N97" s="83"/>
      <c r="O97" s="5"/>
      <c r="P97" s="5"/>
      <c r="Q97" s="5"/>
    </row>
    <row r="98" spans="1:29" s="6" customFormat="1" ht="128.25" customHeight="1" x14ac:dyDescent="0.5">
      <c r="A98" s="67"/>
      <c r="B98" s="24"/>
      <c r="C98" s="82"/>
      <c r="D98" s="34" t="s">
        <v>25</v>
      </c>
      <c r="E98" s="78">
        <v>53190.474999999991</v>
      </c>
      <c r="F98" s="79">
        <v>35709.330559999995</v>
      </c>
      <c r="G98" s="79">
        <v>55537.4159</v>
      </c>
      <c r="H98" s="79">
        <v>35813.477610000002</v>
      </c>
      <c r="I98" s="71">
        <f t="shared" si="22"/>
        <v>104.14705000000686</v>
      </c>
      <c r="J98" s="64">
        <f t="shared" si="21"/>
        <v>64.485315043258979</v>
      </c>
      <c r="K98" s="64">
        <f t="shared" si="20"/>
        <v>100.29165220508689</v>
      </c>
      <c r="L98" s="64">
        <f t="shared" si="18"/>
        <v>67.330621901759685</v>
      </c>
      <c r="M98" s="80"/>
      <c r="N98" s="83"/>
      <c r="O98" s="5"/>
      <c r="P98" s="5"/>
      <c r="Q98" s="5"/>
    </row>
    <row r="99" spans="1:29" s="6" customFormat="1" ht="201" customHeight="1" x14ac:dyDescent="0.5">
      <c r="A99" s="67"/>
      <c r="B99" s="24"/>
      <c r="C99" s="82"/>
      <c r="D99" s="40" t="s">
        <v>26</v>
      </c>
      <c r="E99" s="79">
        <v>0</v>
      </c>
      <c r="F99" s="56">
        <v>0</v>
      </c>
      <c r="G99" s="56">
        <v>1885.2</v>
      </c>
      <c r="H99" s="56">
        <v>1885.2</v>
      </c>
      <c r="I99" s="56">
        <f t="shared" si="22"/>
        <v>1885.2</v>
      </c>
      <c r="J99" s="64">
        <f t="shared" si="21"/>
        <v>100</v>
      </c>
      <c r="K99" s="64">
        <v>0</v>
      </c>
      <c r="L99" s="64">
        <v>0</v>
      </c>
      <c r="M99" s="80"/>
      <c r="N99" s="83"/>
      <c r="O99" s="5"/>
      <c r="P99" s="5"/>
      <c r="Q99" s="5"/>
    </row>
    <row r="100" spans="1:29" s="6" customFormat="1" ht="173.25" customHeight="1" x14ac:dyDescent="0.5">
      <c r="A100" s="67"/>
      <c r="B100" s="24"/>
      <c r="C100" s="82"/>
      <c r="D100" s="40" t="s">
        <v>27</v>
      </c>
      <c r="E100" s="79">
        <v>0</v>
      </c>
      <c r="F100" s="56">
        <v>0</v>
      </c>
      <c r="G100" s="56">
        <v>0</v>
      </c>
      <c r="H100" s="56">
        <v>0</v>
      </c>
      <c r="I100" s="63">
        <f t="shared" si="22"/>
        <v>0</v>
      </c>
      <c r="J100" s="64">
        <f t="shared" si="21"/>
        <v>0</v>
      </c>
      <c r="K100" s="64">
        <f t="shared" si="20"/>
        <v>0</v>
      </c>
      <c r="L100" s="64">
        <f t="shared" si="18"/>
        <v>0</v>
      </c>
      <c r="M100" s="80"/>
      <c r="N100" s="83"/>
      <c r="O100" s="5"/>
      <c r="P100" s="5"/>
      <c r="Q100" s="5"/>
    </row>
    <row r="101" spans="1:29" s="6" customFormat="1" ht="143.25" customHeight="1" x14ac:dyDescent="0.5">
      <c r="A101" s="67"/>
      <c r="B101" s="24"/>
      <c r="C101" s="82"/>
      <c r="D101" s="42" t="s">
        <v>28</v>
      </c>
      <c r="E101" s="58">
        <v>1000</v>
      </c>
      <c r="F101" s="56">
        <v>0</v>
      </c>
      <c r="G101" s="56">
        <v>0</v>
      </c>
      <c r="H101" s="56">
        <v>0</v>
      </c>
      <c r="I101" s="63">
        <f t="shared" si="22"/>
        <v>0</v>
      </c>
      <c r="J101" s="64">
        <f t="shared" si="21"/>
        <v>0</v>
      </c>
      <c r="K101" s="64">
        <f t="shared" si="20"/>
        <v>0</v>
      </c>
      <c r="L101" s="64">
        <f t="shared" si="18"/>
        <v>0</v>
      </c>
      <c r="M101" s="80"/>
      <c r="N101" s="83"/>
      <c r="O101" s="5"/>
      <c r="P101" s="5"/>
      <c r="Q101" s="5"/>
    </row>
    <row r="102" spans="1:29" s="6" customFormat="1" ht="177" customHeight="1" x14ac:dyDescent="0.5">
      <c r="A102" s="67"/>
      <c r="B102" s="24"/>
      <c r="C102" s="82"/>
      <c r="D102" s="43" t="s">
        <v>29</v>
      </c>
      <c r="E102" s="56">
        <v>2885.2</v>
      </c>
      <c r="F102" s="56">
        <v>0</v>
      </c>
      <c r="G102" s="56">
        <v>0</v>
      </c>
      <c r="H102" s="56">
        <v>0</v>
      </c>
      <c r="I102" s="56">
        <f t="shared" si="22"/>
        <v>0</v>
      </c>
      <c r="J102" s="64">
        <f t="shared" si="21"/>
        <v>0</v>
      </c>
      <c r="K102" s="64">
        <f t="shared" si="20"/>
        <v>0</v>
      </c>
      <c r="L102" s="64">
        <f t="shared" si="18"/>
        <v>0</v>
      </c>
      <c r="M102" s="80"/>
      <c r="N102" s="83"/>
      <c r="O102" s="5"/>
      <c r="P102" s="5"/>
      <c r="Q102" s="5"/>
    </row>
    <row r="103" spans="1:29" s="6" customFormat="1" ht="153" customHeight="1" x14ac:dyDescent="0.5">
      <c r="A103" s="67">
        <v>12</v>
      </c>
      <c r="B103" s="46" t="s">
        <v>52</v>
      </c>
      <c r="C103" s="47">
        <v>4</v>
      </c>
      <c r="D103" s="27" t="s">
        <v>21</v>
      </c>
      <c r="E103" s="28">
        <f>E104+E105+E106+E109+E107</f>
        <v>315721.38776999997</v>
      </c>
      <c r="F103" s="28">
        <f>F104+F105+F106+F109+F107</f>
        <v>40504.449609999996</v>
      </c>
      <c r="G103" s="28">
        <f>G104+G105+G106+G109+G107</f>
        <v>103729.90826</v>
      </c>
      <c r="H103" s="28">
        <f>H104+H105+H106+H109+H107</f>
        <v>18278.818350000001</v>
      </c>
      <c r="I103" s="84">
        <f t="shared" si="22"/>
        <v>-22225.631259999995</v>
      </c>
      <c r="J103" s="28">
        <f t="shared" si="21"/>
        <v>17.621550675803135</v>
      </c>
      <c r="K103" s="28">
        <f t="shared" si="20"/>
        <v>45.127926748786656</v>
      </c>
      <c r="L103" s="28">
        <f t="shared" si="18"/>
        <v>5.7895407337167626</v>
      </c>
      <c r="M103" s="80">
        <v>4</v>
      </c>
      <c r="N103" s="73" t="s">
        <v>43</v>
      </c>
      <c r="O103" s="5"/>
      <c r="P103" s="5"/>
      <c r="Q103" s="5"/>
    </row>
    <row r="104" spans="1:29" s="6" customFormat="1" ht="130.5" customHeight="1" x14ac:dyDescent="0.5">
      <c r="A104" s="67"/>
      <c r="B104" s="46"/>
      <c r="C104" s="47"/>
      <c r="D104" s="34" t="s">
        <v>23</v>
      </c>
      <c r="E104" s="56">
        <v>0</v>
      </c>
      <c r="F104" s="56">
        <v>0</v>
      </c>
      <c r="G104" s="56">
        <v>0</v>
      </c>
      <c r="H104" s="56">
        <v>0</v>
      </c>
      <c r="I104" s="66">
        <f t="shared" si="22"/>
        <v>0</v>
      </c>
      <c r="J104" s="64">
        <f t="shared" si="21"/>
        <v>0</v>
      </c>
      <c r="K104" s="64">
        <f t="shared" si="20"/>
        <v>0</v>
      </c>
      <c r="L104" s="64">
        <f t="shared" si="18"/>
        <v>0</v>
      </c>
      <c r="M104" s="80"/>
      <c r="N104" s="73"/>
      <c r="O104" s="5"/>
      <c r="P104" s="5"/>
      <c r="Q104" s="5"/>
    </row>
    <row r="105" spans="1:29" s="6" customFormat="1" ht="130.5" customHeight="1" x14ac:dyDescent="0.5">
      <c r="A105" s="67"/>
      <c r="B105" s="46"/>
      <c r="C105" s="47"/>
      <c r="D105" s="34" t="s">
        <v>24</v>
      </c>
      <c r="E105" s="58">
        <v>628.4</v>
      </c>
      <c r="F105" s="56">
        <v>95.28</v>
      </c>
      <c r="G105" s="56">
        <v>95.28</v>
      </c>
      <c r="H105" s="56">
        <v>95.28</v>
      </c>
      <c r="I105" s="63">
        <f t="shared" si="22"/>
        <v>0</v>
      </c>
      <c r="J105" s="64">
        <f t="shared" si="21"/>
        <v>100</v>
      </c>
      <c r="K105" s="64">
        <f t="shared" si="20"/>
        <v>100</v>
      </c>
      <c r="L105" s="64">
        <f t="shared" si="18"/>
        <v>15.16231699554424</v>
      </c>
      <c r="M105" s="80"/>
      <c r="N105" s="73"/>
      <c r="O105" s="5"/>
      <c r="P105" s="5"/>
      <c r="Q105" s="5"/>
    </row>
    <row r="106" spans="1:29" s="6" customFormat="1" ht="130.5" customHeight="1" x14ac:dyDescent="0.5">
      <c r="A106" s="67"/>
      <c r="B106" s="46"/>
      <c r="C106" s="47"/>
      <c r="D106" s="34" t="s">
        <v>25</v>
      </c>
      <c r="E106" s="58">
        <v>103634.62826</v>
      </c>
      <c r="F106" s="56">
        <v>25739.049609999998</v>
      </c>
      <c r="G106" s="56">
        <v>103634.62826</v>
      </c>
      <c r="H106" s="56">
        <v>18183.538350000003</v>
      </c>
      <c r="I106" s="63">
        <f t="shared" si="22"/>
        <v>-7555.5112599999957</v>
      </c>
      <c r="J106" s="64">
        <f t="shared" si="21"/>
        <v>17.545813262706833</v>
      </c>
      <c r="K106" s="64">
        <f t="shared" si="20"/>
        <v>70.645725562980502</v>
      </c>
      <c r="L106" s="64">
        <f t="shared" si="18"/>
        <v>17.545813262706833</v>
      </c>
      <c r="M106" s="80"/>
      <c r="N106" s="73"/>
      <c r="O106" s="5"/>
      <c r="P106" s="5"/>
      <c r="Q106" s="5"/>
    </row>
    <row r="107" spans="1:29" s="6" customFormat="1" ht="174.75" customHeight="1" x14ac:dyDescent="0.5">
      <c r="A107" s="67"/>
      <c r="B107" s="46"/>
      <c r="C107" s="47"/>
      <c r="D107" s="40" t="s">
        <v>26</v>
      </c>
      <c r="E107" s="56">
        <v>0</v>
      </c>
      <c r="F107" s="56">
        <v>0</v>
      </c>
      <c r="G107" s="56">
        <v>0</v>
      </c>
      <c r="H107" s="56">
        <v>0</v>
      </c>
      <c r="I107" s="66">
        <f t="shared" si="22"/>
        <v>0</v>
      </c>
      <c r="J107" s="64">
        <f t="shared" si="21"/>
        <v>0</v>
      </c>
      <c r="K107" s="64">
        <f t="shared" si="20"/>
        <v>0</v>
      </c>
      <c r="L107" s="64">
        <f t="shared" si="18"/>
        <v>0</v>
      </c>
      <c r="M107" s="80"/>
      <c r="N107" s="73"/>
      <c r="O107" s="5"/>
      <c r="P107" s="5"/>
      <c r="Q107" s="5"/>
    </row>
    <row r="108" spans="1:29" s="6" customFormat="1" ht="174.75" customHeight="1" x14ac:dyDescent="0.5">
      <c r="A108" s="67"/>
      <c r="B108" s="46"/>
      <c r="C108" s="47"/>
      <c r="D108" s="40" t="s">
        <v>27</v>
      </c>
      <c r="E108" s="56">
        <v>0</v>
      </c>
      <c r="F108" s="56">
        <v>0</v>
      </c>
      <c r="G108" s="56">
        <v>0</v>
      </c>
      <c r="H108" s="56">
        <v>0</v>
      </c>
      <c r="I108" s="66">
        <f t="shared" si="22"/>
        <v>0</v>
      </c>
      <c r="J108" s="64">
        <f t="shared" si="21"/>
        <v>0</v>
      </c>
      <c r="K108" s="64">
        <f t="shared" si="20"/>
        <v>0</v>
      </c>
      <c r="L108" s="64">
        <f t="shared" si="18"/>
        <v>0</v>
      </c>
      <c r="M108" s="80"/>
      <c r="N108" s="73"/>
      <c r="O108" s="5"/>
      <c r="P108" s="5"/>
      <c r="Q108" s="5"/>
    </row>
    <row r="109" spans="1:29" s="6" customFormat="1" ht="130.5" customHeight="1" x14ac:dyDescent="0.5">
      <c r="A109" s="67"/>
      <c r="B109" s="46"/>
      <c r="C109" s="47"/>
      <c r="D109" s="42" t="s">
        <v>28</v>
      </c>
      <c r="E109" s="56">
        <v>211458.35950999998</v>
      </c>
      <c r="F109" s="56">
        <v>14670.119999999999</v>
      </c>
      <c r="G109" s="56">
        <v>0</v>
      </c>
      <c r="H109" s="56">
        <v>0</v>
      </c>
      <c r="I109" s="66">
        <f t="shared" si="22"/>
        <v>-14670.119999999999</v>
      </c>
      <c r="J109" s="64">
        <f t="shared" si="21"/>
        <v>0</v>
      </c>
      <c r="K109" s="64">
        <f t="shared" si="20"/>
        <v>0</v>
      </c>
      <c r="L109" s="64">
        <f t="shared" si="18"/>
        <v>0</v>
      </c>
      <c r="M109" s="80"/>
      <c r="N109" s="73"/>
      <c r="O109" s="5"/>
      <c r="P109" s="5"/>
      <c r="Q109" s="5"/>
    </row>
    <row r="110" spans="1:29" s="6" customFormat="1" ht="130.5" customHeight="1" x14ac:dyDescent="0.5">
      <c r="A110" s="67"/>
      <c r="B110" s="46"/>
      <c r="C110" s="47"/>
      <c r="D110" s="43" t="s">
        <v>29</v>
      </c>
      <c r="E110" s="56">
        <v>0</v>
      </c>
      <c r="F110" s="56">
        <v>0</v>
      </c>
      <c r="G110" s="56">
        <v>0</v>
      </c>
      <c r="H110" s="56">
        <v>0</v>
      </c>
      <c r="I110" s="66">
        <f t="shared" si="22"/>
        <v>0</v>
      </c>
      <c r="J110" s="64">
        <f t="shared" si="21"/>
        <v>0</v>
      </c>
      <c r="K110" s="64">
        <f t="shared" si="20"/>
        <v>0</v>
      </c>
      <c r="L110" s="64">
        <f t="shared" si="18"/>
        <v>0</v>
      </c>
      <c r="M110" s="80"/>
      <c r="N110" s="73"/>
      <c r="O110" s="5"/>
      <c r="P110" s="5"/>
      <c r="Q110" s="5"/>
    </row>
    <row r="111" spans="1:29" ht="175.5" customHeight="1" x14ac:dyDescent="0.5">
      <c r="A111" s="67">
        <v>13</v>
      </c>
      <c r="B111" s="46" t="s">
        <v>53</v>
      </c>
      <c r="C111" s="47">
        <v>2</v>
      </c>
      <c r="D111" s="27" t="s">
        <v>21</v>
      </c>
      <c r="E111" s="28">
        <f>E112+E113+E114+E115+E117</f>
        <v>74051.600000000006</v>
      </c>
      <c r="F111" s="28">
        <f>F112+F113+F114+F115+F117</f>
        <v>42937.3</v>
      </c>
      <c r="G111" s="28">
        <f>G112+G113+G114+G115+G117</f>
        <v>56521.45796</v>
      </c>
      <c r="H111" s="28">
        <f>H112+H113+H114+H115+H117</f>
        <v>41541.108609999996</v>
      </c>
      <c r="I111" s="29">
        <f t="shared" si="22"/>
        <v>-1396.1913900000072</v>
      </c>
      <c r="J111" s="28">
        <f t="shared" si="21"/>
        <v>73.496173151440047</v>
      </c>
      <c r="K111" s="28">
        <f t="shared" si="20"/>
        <v>96.748301849440907</v>
      </c>
      <c r="L111" s="28">
        <f t="shared" si="18"/>
        <v>56.097516610039477</v>
      </c>
      <c r="M111" s="80">
        <v>3</v>
      </c>
      <c r="N111" s="85" t="s">
        <v>54</v>
      </c>
      <c r="O111" s="5"/>
      <c r="P111" s="5"/>
      <c r="Q111" s="5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30.5" customHeight="1" x14ac:dyDescent="0.5">
      <c r="A112" s="67"/>
      <c r="B112" s="46"/>
      <c r="C112" s="47"/>
      <c r="D112" s="34" t="s">
        <v>23</v>
      </c>
      <c r="E112" s="56">
        <v>0</v>
      </c>
      <c r="F112" s="56">
        <v>0</v>
      </c>
      <c r="G112" s="56">
        <v>0</v>
      </c>
      <c r="H112" s="56">
        <v>0</v>
      </c>
      <c r="I112" s="66">
        <f t="shared" si="22"/>
        <v>0</v>
      </c>
      <c r="J112" s="64">
        <f t="shared" si="21"/>
        <v>0</v>
      </c>
      <c r="K112" s="64">
        <f t="shared" si="20"/>
        <v>0</v>
      </c>
      <c r="L112" s="64">
        <f t="shared" si="18"/>
        <v>0</v>
      </c>
      <c r="M112" s="80"/>
      <c r="N112" s="85"/>
      <c r="O112" s="5"/>
      <c r="P112" s="5"/>
      <c r="Q112" s="5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30.5" customHeight="1" x14ac:dyDescent="0.5">
      <c r="A113" s="67"/>
      <c r="B113" s="46"/>
      <c r="C113" s="47"/>
      <c r="D113" s="34" t="s">
        <v>24</v>
      </c>
      <c r="E113" s="56">
        <v>0</v>
      </c>
      <c r="F113" s="56">
        <v>0</v>
      </c>
      <c r="G113" s="56">
        <v>0</v>
      </c>
      <c r="H113" s="56">
        <v>0</v>
      </c>
      <c r="I113" s="66">
        <f t="shared" si="22"/>
        <v>0</v>
      </c>
      <c r="J113" s="64">
        <f t="shared" si="21"/>
        <v>0</v>
      </c>
      <c r="K113" s="64">
        <f t="shared" si="20"/>
        <v>0</v>
      </c>
      <c r="L113" s="64">
        <f t="shared" si="18"/>
        <v>0</v>
      </c>
      <c r="M113" s="80"/>
      <c r="N113" s="85"/>
      <c r="O113" s="5"/>
      <c r="P113" s="5"/>
      <c r="Q113" s="5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30.5" customHeight="1" x14ac:dyDescent="0.5">
      <c r="A114" s="67"/>
      <c r="B114" s="46"/>
      <c r="C114" s="47"/>
      <c r="D114" s="34" t="s">
        <v>25</v>
      </c>
      <c r="E114" s="69">
        <v>58017.086960000001</v>
      </c>
      <c r="F114" s="79">
        <v>42937.3</v>
      </c>
      <c r="G114" s="79">
        <v>56521.45796</v>
      </c>
      <c r="H114" s="79">
        <v>41541.108609999996</v>
      </c>
      <c r="I114" s="59">
        <f t="shared" si="22"/>
        <v>-1396.1913900000072</v>
      </c>
      <c r="J114" s="64">
        <f t="shared" si="21"/>
        <v>73.496173151440047</v>
      </c>
      <c r="K114" s="64">
        <f t="shared" si="20"/>
        <v>96.748301849440907</v>
      </c>
      <c r="L114" s="64">
        <f t="shared" si="18"/>
        <v>71.601507050225734</v>
      </c>
      <c r="M114" s="80"/>
      <c r="N114" s="85"/>
      <c r="O114" s="5"/>
      <c r="P114" s="5"/>
      <c r="Q114" s="5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243" customHeight="1" x14ac:dyDescent="0.5">
      <c r="A115" s="67"/>
      <c r="B115" s="46"/>
      <c r="C115" s="47"/>
      <c r="D115" s="40" t="s">
        <v>26</v>
      </c>
      <c r="E115" s="79">
        <v>0</v>
      </c>
      <c r="F115" s="56">
        <v>0</v>
      </c>
      <c r="G115" s="56">
        <v>0</v>
      </c>
      <c r="H115" s="56">
        <v>0</v>
      </c>
      <c r="I115" s="66">
        <f t="shared" si="22"/>
        <v>0</v>
      </c>
      <c r="J115" s="64">
        <f t="shared" si="21"/>
        <v>0</v>
      </c>
      <c r="K115" s="64">
        <f t="shared" si="20"/>
        <v>0</v>
      </c>
      <c r="L115" s="64">
        <f t="shared" si="18"/>
        <v>0</v>
      </c>
      <c r="M115" s="80"/>
      <c r="N115" s="85"/>
      <c r="O115" s="5"/>
      <c r="P115" s="5"/>
      <c r="Q115" s="5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65.75" customHeight="1" x14ac:dyDescent="0.5">
      <c r="A116" s="67"/>
      <c r="B116" s="46"/>
      <c r="C116" s="47"/>
      <c r="D116" s="40" t="s">
        <v>27</v>
      </c>
      <c r="E116" s="79">
        <v>0</v>
      </c>
      <c r="F116" s="56">
        <v>0</v>
      </c>
      <c r="G116" s="56">
        <v>0</v>
      </c>
      <c r="H116" s="56">
        <v>0</v>
      </c>
      <c r="I116" s="66">
        <f t="shared" si="22"/>
        <v>0</v>
      </c>
      <c r="J116" s="64">
        <f t="shared" si="21"/>
        <v>0</v>
      </c>
      <c r="K116" s="64">
        <f t="shared" si="20"/>
        <v>0</v>
      </c>
      <c r="L116" s="64">
        <f t="shared" si="18"/>
        <v>0</v>
      </c>
      <c r="M116" s="80"/>
      <c r="N116" s="85"/>
      <c r="O116" s="5"/>
      <c r="P116" s="5"/>
      <c r="Q116" s="5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30.5" customHeight="1" x14ac:dyDescent="0.5">
      <c r="A117" s="67"/>
      <c r="B117" s="46"/>
      <c r="C117" s="47"/>
      <c r="D117" s="42" t="s">
        <v>28</v>
      </c>
      <c r="E117" s="78">
        <v>16034.51304</v>
      </c>
      <c r="F117" s="56">
        <v>0</v>
      </c>
      <c r="G117" s="56">
        <v>0</v>
      </c>
      <c r="H117" s="56">
        <v>0</v>
      </c>
      <c r="I117" s="63">
        <f t="shared" si="22"/>
        <v>0</v>
      </c>
      <c r="J117" s="64">
        <f t="shared" si="21"/>
        <v>0</v>
      </c>
      <c r="K117" s="64">
        <f t="shared" si="20"/>
        <v>0</v>
      </c>
      <c r="L117" s="64">
        <f t="shared" si="18"/>
        <v>0</v>
      </c>
      <c r="M117" s="80"/>
      <c r="N117" s="85"/>
      <c r="O117" s="5"/>
      <c r="P117" s="5"/>
      <c r="Q117" s="5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30.5" customHeight="1" x14ac:dyDescent="0.5">
      <c r="A118" s="67"/>
      <c r="B118" s="46"/>
      <c r="C118" s="47"/>
      <c r="D118" s="43" t="s">
        <v>29</v>
      </c>
      <c r="E118" s="56">
        <v>0</v>
      </c>
      <c r="F118" s="56">
        <v>0</v>
      </c>
      <c r="G118" s="56">
        <v>0</v>
      </c>
      <c r="H118" s="56">
        <v>0</v>
      </c>
      <c r="I118" s="66">
        <f t="shared" si="22"/>
        <v>0</v>
      </c>
      <c r="J118" s="64">
        <f t="shared" si="21"/>
        <v>0</v>
      </c>
      <c r="K118" s="64">
        <f t="shared" si="20"/>
        <v>0</v>
      </c>
      <c r="L118" s="64">
        <f t="shared" si="18"/>
        <v>0</v>
      </c>
      <c r="M118" s="80"/>
      <c r="N118" s="85"/>
      <c r="O118" s="5"/>
      <c r="P118" s="5"/>
      <c r="Q118" s="5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88.25" customHeight="1" x14ac:dyDescent="0.5">
      <c r="A119" s="67">
        <v>14</v>
      </c>
      <c r="B119" s="46" t="s">
        <v>55</v>
      </c>
      <c r="C119" s="47">
        <v>3</v>
      </c>
      <c r="D119" s="27" t="s">
        <v>21</v>
      </c>
      <c r="E119" s="28">
        <f>E120+E121+E122+E123+E125+E126</f>
        <v>4486.9120000000003</v>
      </c>
      <c r="F119" s="28">
        <f>F120+F121+F122+F123+F125+F126</f>
        <v>2027.7330000000002</v>
      </c>
      <c r="G119" s="28">
        <f>G120+G121+G122+G123+G125+G126</f>
        <v>2490.82935</v>
      </c>
      <c r="H119" s="28">
        <f>H120+H121+H122+H123+H125+H126</f>
        <v>707.71432000000004</v>
      </c>
      <c r="I119" s="86">
        <f t="shared" si="22"/>
        <v>-1320.0186800000001</v>
      </c>
      <c r="J119" s="28">
        <f t="shared" si="21"/>
        <v>28.41279833160791</v>
      </c>
      <c r="K119" s="28">
        <f>IF(F119=0,0,H119/F119*100)</f>
        <v>34.901750871539797</v>
      </c>
      <c r="L119" s="28">
        <f t="shared" si="18"/>
        <v>15.772859374108519</v>
      </c>
      <c r="M119" s="80">
        <v>6</v>
      </c>
      <c r="N119" s="61" t="s">
        <v>56</v>
      </c>
      <c r="O119" s="5"/>
      <c r="P119" s="5"/>
      <c r="Q119" s="5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47" customHeight="1" x14ac:dyDescent="0.5">
      <c r="A120" s="67"/>
      <c r="B120" s="46"/>
      <c r="C120" s="47"/>
      <c r="D120" s="34" t="s">
        <v>23</v>
      </c>
      <c r="E120" s="56">
        <v>0</v>
      </c>
      <c r="F120" s="56">
        <v>0</v>
      </c>
      <c r="G120" s="56">
        <v>0</v>
      </c>
      <c r="H120" s="68">
        <v>0</v>
      </c>
      <c r="I120" s="87">
        <f t="shared" si="22"/>
        <v>0</v>
      </c>
      <c r="J120" s="64">
        <f t="shared" si="21"/>
        <v>0</v>
      </c>
      <c r="K120" s="64">
        <f t="shared" ref="K120:K139" si="23">IF(H120=0,0,H120/F120*100)</f>
        <v>0</v>
      </c>
      <c r="L120" s="64">
        <f t="shared" si="18"/>
        <v>0</v>
      </c>
      <c r="M120" s="80"/>
      <c r="N120" s="61"/>
      <c r="O120" s="5"/>
      <c r="P120" s="5"/>
      <c r="Q120" s="5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43.25" customHeight="1" x14ac:dyDescent="0.5">
      <c r="A121" s="67"/>
      <c r="B121" s="46"/>
      <c r="C121" s="47"/>
      <c r="D121" s="34" t="s">
        <v>24</v>
      </c>
      <c r="E121" s="69">
        <v>2460.2000000000003</v>
      </c>
      <c r="F121" s="78">
        <v>1281.0830000000001</v>
      </c>
      <c r="G121" s="79">
        <v>464.11734999999999</v>
      </c>
      <c r="H121" s="68">
        <v>464.11734999999999</v>
      </c>
      <c r="I121" s="88">
        <f t="shared" si="22"/>
        <v>-816.9656500000001</v>
      </c>
      <c r="J121" s="64">
        <f t="shared" si="21"/>
        <v>100</v>
      </c>
      <c r="K121" s="64">
        <f t="shared" si="23"/>
        <v>36.228515248426525</v>
      </c>
      <c r="L121" s="64">
        <f t="shared" si="18"/>
        <v>18.865025201203149</v>
      </c>
      <c r="M121" s="80"/>
      <c r="N121" s="61"/>
      <c r="O121" s="5"/>
      <c r="P121" s="5"/>
      <c r="Q121" s="5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43.25" customHeight="1" x14ac:dyDescent="0.5">
      <c r="A122" s="67"/>
      <c r="B122" s="46"/>
      <c r="C122" s="47"/>
      <c r="D122" s="34" t="s">
        <v>25</v>
      </c>
      <c r="E122" s="69">
        <v>2026.712</v>
      </c>
      <c r="F122" s="79">
        <v>746.65</v>
      </c>
      <c r="G122" s="79">
        <v>2026.712</v>
      </c>
      <c r="H122" s="68">
        <v>243.59697</v>
      </c>
      <c r="I122" s="88">
        <f t="shared" si="22"/>
        <v>-503.05302999999998</v>
      </c>
      <c r="J122" s="64">
        <f t="shared" si="21"/>
        <v>12.019318482349737</v>
      </c>
      <c r="K122" s="64">
        <f t="shared" si="23"/>
        <v>32.625322440233042</v>
      </c>
      <c r="L122" s="64">
        <f t="shared" si="18"/>
        <v>12.019318482349737</v>
      </c>
      <c r="M122" s="80"/>
      <c r="N122" s="61"/>
      <c r="O122" s="5"/>
      <c r="P122" s="5"/>
      <c r="Q122" s="5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74.75" customHeight="1" x14ac:dyDescent="0.5">
      <c r="A123" s="67"/>
      <c r="B123" s="46"/>
      <c r="C123" s="47"/>
      <c r="D123" s="40" t="s">
        <v>26</v>
      </c>
      <c r="E123" s="79">
        <v>0</v>
      </c>
      <c r="F123" s="56">
        <v>0</v>
      </c>
      <c r="G123" s="56">
        <v>0</v>
      </c>
      <c r="H123" s="68">
        <v>0</v>
      </c>
      <c r="I123" s="87">
        <f t="shared" si="22"/>
        <v>0</v>
      </c>
      <c r="J123" s="64">
        <f t="shared" si="21"/>
        <v>0</v>
      </c>
      <c r="K123" s="64">
        <f t="shared" si="23"/>
        <v>0</v>
      </c>
      <c r="L123" s="64">
        <f t="shared" si="18"/>
        <v>0</v>
      </c>
      <c r="M123" s="80"/>
      <c r="N123" s="61"/>
      <c r="O123" s="5"/>
      <c r="P123" s="5"/>
      <c r="Q123" s="5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60.5" customHeight="1" x14ac:dyDescent="0.5">
      <c r="A124" s="67"/>
      <c r="B124" s="46"/>
      <c r="C124" s="47"/>
      <c r="D124" s="40" t="s">
        <v>27</v>
      </c>
      <c r="E124" s="79">
        <v>0</v>
      </c>
      <c r="F124" s="56">
        <v>0</v>
      </c>
      <c r="G124" s="56">
        <v>0</v>
      </c>
      <c r="H124" s="68">
        <v>0</v>
      </c>
      <c r="I124" s="87">
        <f t="shared" si="22"/>
        <v>0</v>
      </c>
      <c r="J124" s="64">
        <f t="shared" si="21"/>
        <v>0</v>
      </c>
      <c r="K124" s="64">
        <f t="shared" si="23"/>
        <v>0</v>
      </c>
      <c r="L124" s="64">
        <f t="shared" si="18"/>
        <v>0</v>
      </c>
      <c r="M124" s="80"/>
      <c r="N124" s="61"/>
      <c r="O124" s="5"/>
      <c r="P124" s="5"/>
      <c r="Q124" s="5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28.25" customHeight="1" x14ac:dyDescent="0.5">
      <c r="A125" s="67"/>
      <c r="B125" s="46"/>
      <c r="C125" s="47"/>
      <c r="D125" s="42" t="s">
        <v>28</v>
      </c>
      <c r="E125" s="56">
        <v>0</v>
      </c>
      <c r="F125" s="56">
        <v>0</v>
      </c>
      <c r="G125" s="56">
        <v>0</v>
      </c>
      <c r="H125" s="68">
        <v>0</v>
      </c>
      <c r="I125" s="87">
        <f t="shared" si="22"/>
        <v>0</v>
      </c>
      <c r="J125" s="64">
        <f t="shared" si="21"/>
        <v>0</v>
      </c>
      <c r="K125" s="64">
        <f t="shared" si="23"/>
        <v>0</v>
      </c>
      <c r="L125" s="64">
        <f t="shared" si="18"/>
        <v>0</v>
      </c>
      <c r="M125" s="80"/>
      <c r="N125" s="61"/>
      <c r="O125" s="5"/>
      <c r="P125" s="5"/>
      <c r="Q125" s="5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28.25" customHeight="1" x14ac:dyDescent="0.5">
      <c r="A126" s="67"/>
      <c r="B126" s="46"/>
      <c r="C126" s="47"/>
      <c r="D126" s="43" t="s">
        <v>29</v>
      </c>
      <c r="E126" s="56">
        <v>0</v>
      </c>
      <c r="F126" s="56">
        <v>0</v>
      </c>
      <c r="G126" s="56">
        <v>0</v>
      </c>
      <c r="H126" s="68">
        <v>0</v>
      </c>
      <c r="I126" s="87">
        <f t="shared" si="22"/>
        <v>0</v>
      </c>
      <c r="J126" s="64">
        <f t="shared" si="21"/>
        <v>0</v>
      </c>
      <c r="K126" s="64">
        <f t="shared" si="23"/>
        <v>0</v>
      </c>
      <c r="L126" s="64">
        <f t="shared" si="18"/>
        <v>0</v>
      </c>
      <c r="M126" s="80"/>
      <c r="N126" s="61"/>
      <c r="O126" s="5"/>
      <c r="P126" s="5"/>
      <c r="Q126" s="5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s="6" customFormat="1" ht="128.25" customHeight="1" x14ac:dyDescent="0.5">
      <c r="A127" s="67">
        <v>15</v>
      </c>
      <c r="B127" s="46" t="s">
        <v>57</v>
      </c>
      <c r="C127" s="47">
        <v>5</v>
      </c>
      <c r="D127" s="27" t="s">
        <v>21</v>
      </c>
      <c r="E127" s="28">
        <f>E128+E129+E130+E133</f>
        <v>328450.88574999996</v>
      </c>
      <c r="F127" s="28">
        <f>F128+F129+F130+F133</f>
        <v>91049.998810000005</v>
      </c>
      <c r="G127" s="28">
        <f>G128+G129+G130+G133</f>
        <v>69776.606509999998</v>
      </c>
      <c r="H127" s="28">
        <f>H128+H129+H130+H133</f>
        <v>28226.855860000003</v>
      </c>
      <c r="I127" s="70">
        <f t="shared" si="22"/>
        <v>-62823.142950000001</v>
      </c>
      <c r="J127" s="28">
        <f t="shared" si="21"/>
        <v>40.453179470621983</v>
      </c>
      <c r="K127" s="28">
        <f t="shared" si="23"/>
        <v>31.001489543017826</v>
      </c>
      <c r="L127" s="28">
        <f t="shared" si="18"/>
        <v>8.5939350705495876</v>
      </c>
      <c r="M127" s="80">
        <v>7</v>
      </c>
      <c r="N127" s="83" t="s">
        <v>58</v>
      </c>
      <c r="O127" s="5"/>
      <c r="P127" s="5"/>
      <c r="Q127" s="5"/>
    </row>
    <row r="128" spans="1:29" s="6" customFormat="1" ht="128.25" customHeight="1" x14ac:dyDescent="0.5">
      <c r="A128" s="67"/>
      <c r="B128" s="46"/>
      <c r="C128" s="47"/>
      <c r="D128" s="34" t="s">
        <v>23</v>
      </c>
      <c r="E128" s="68">
        <v>0</v>
      </c>
      <c r="F128" s="68">
        <v>0</v>
      </c>
      <c r="G128" s="68">
        <v>0</v>
      </c>
      <c r="H128" s="68">
        <v>0</v>
      </c>
      <c r="I128" s="87">
        <f t="shared" si="22"/>
        <v>0</v>
      </c>
      <c r="J128" s="64">
        <f t="shared" si="21"/>
        <v>0</v>
      </c>
      <c r="K128" s="64">
        <f t="shared" si="23"/>
        <v>0</v>
      </c>
      <c r="L128" s="64">
        <f t="shared" si="18"/>
        <v>0</v>
      </c>
      <c r="M128" s="80"/>
      <c r="N128" s="83"/>
      <c r="O128" s="5"/>
      <c r="P128" s="5"/>
      <c r="Q128" s="5"/>
    </row>
    <row r="129" spans="1:29" s="6" customFormat="1" ht="128.25" customHeight="1" x14ac:dyDescent="0.5">
      <c r="A129" s="67"/>
      <c r="B129" s="46"/>
      <c r="C129" s="47"/>
      <c r="D129" s="34" t="s">
        <v>24</v>
      </c>
      <c r="E129" s="68">
        <v>242612.59999999998</v>
      </c>
      <c r="F129" s="69">
        <v>64158.3</v>
      </c>
      <c r="G129" s="69">
        <v>12573.607040000001</v>
      </c>
      <c r="H129" s="69">
        <v>10928.364940000001</v>
      </c>
      <c r="I129" s="77">
        <f t="shared" si="22"/>
        <v>-53229.935060000003</v>
      </c>
      <c r="J129" s="64">
        <f t="shared" si="21"/>
        <v>86.91511437596192</v>
      </c>
      <c r="K129" s="64">
        <f t="shared" si="23"/>
        <v>17.033439071795854</v>
      </c>
      <c r="L129" s="64">
        <f t="shared" si="18"/>
        <v>4.5044506921734495</v>
      </c>
      <c r="M129" s="80"/>
      <c r="N129" s="83"/>
      <c r="O129" s="5"/>
      <c r="P129" s="5"/>
      <c r="Q129" s="5"/>
    </row>
    <row r="130" spans="1:29" s="6" customFormat="1" ht="128.25" customHeight="1" x14ac:dyDescent="0.5">
      <c r="A130" s="67"/>
      <c r="B130" s="46"/>
      <c r="C130" s="47"/>
      <c r="D130" s="34" t="s">
        <v>25</v>
      </c>
      <c r="E130" s="69">
        <v>49538.285750000003</v>
      </c>
      <c r="F130" s="69">
        <v>24546.020810000002</v>
      </c>
      <c r="G130" s="69">
        <v>57202.999470000002</v>
      </c>
      <c r="H130" s="69">
        <v>16452.81292</v>
      </c>
      <c r="I130" s="71">
        <f t="shared" si="22"/>
        <v>-8093.2078900000015</v>
      </c>
      <c r="J130" s="64">
        <f t="shared" si="21"/>
        <v>28.762150713143363</v>
      </c>
      <c r="K130" s="64">
        <f t="shared" si="23"/>
        <v>67.028432214549241</v>
      </c>
      <c r="L130" s="64">
        <f t="shared" si="18"/>
        <v>33.212317848523853</v>
      </c>
      <c r="M130" s="80"/>
      <c r="N130" s="83"/>
      <c r="O130" s="5"/>
      <c r="P130" s="5"/>
      <c r="Q130" s="5"/>
    </row>
    <row r="131" spans="1:29" s="6" customFormat="1" ht="219" customHeight="1" x14ac:dyDescent="0.5">
      <c r="A131" s="67"/>
      <c r="B131" s="46"/>
      <c r="C131" s="47"/>
      <c r="D131" s="40" t="s">
        <v>26</v>
      </c>
      <c r="E131" s="69">
        <v>0</v>
      </c>
      <c r="F131" s="68">
        <v>0</v>
      </c>
      <c r="G131" s="68">
        <v>0</v>
      </c>
      <c r="H131" s="68">
        <v>0</v>
      </c>
      <c r="I131" s="87">
        <v>0</v>
      </c>
      <c r="J131" s="64">
        <f t="shared" si="21"/>
        <v>0</v>
      </c>
      <c r="K131" s="64">
        <f t="shared" si="23"/>
        <v>0</v>
      </c>
      <c r="L131" s="64">
        <f t="shared" si="18"/>
        <v>0</v>
      </c>
      <c r="M131" s="80"/>
      <c r="N131" s="83"/>
      <c r="O131" s="5"/>
      <c r="P131" s="5"/>
      <c r="Q131" s="5"/>
    </row>
    <row r="132" spans="1:29" s="6" customFormat="1" ht="171" customHeight="1" x14ac:dyDescent="0.5">
      <c r="A132" s="67"/>
      <c r="B132" s="46"/>
      <c r="C132" s="47"/>
      <c r="D132" s="40" t="s">
        <v>27</v>
      </c>
      <c r="E132" s="69">
        <v>3628.7</v>
      </c>
      <c r="F132" s="68">
        <v>3628.7</v>
      </c>
      <c r="G132" s="68">
        <v>989.47410000000002</v>
      </c>
      <c r="H132" s="68">
        <v>989.47410000000002</v>
      </c>
      <c r="I132" s="77">
        <f t="shared" ref="I132:I139" si="24">H132-F132</f>
        <v>-2639.2258999999999</v>
      </c>
      <c r="J132" s="64">
        <f t="shared" si="21"/>
        <v>100</v>
      </c>
      <c r="K132" s="64">
        <v>0</v>
      </c>
      <c r="L132" s="64">
        <f t="shared" si="18"/>
        <v>27.268005070686474</v>
      </c>
      <c r="M132" s="80"/>
      <c r="N132" s="83"/>
      <c r="O132" s="5"/>
      <c r="P132" s="5"/>
      <c r="Q132" s="5"/>
    </row>
    <row r="133" spans="1:29" s="6" customFormat="1" ht="128.25" customHeight="1" x14ac:dyDescent="0.5">
      <c r="A133" s="67"/>
      <c r="B133" s="46"/>
      <c r="C133" s="47"/>
      <c r="D133" s="42" t="s">
        <v>28</v>
      </c>
      <c r="E133" s="68">
        <v>36300</v>
      </c>
      <c r="F133" s="68">
        <v>2345.6779999999999</v>
      </c>
      <c r="G133" s="68">
        <v>0</v>
      </c>
      <c r="H133" s="68">
        <v>845.678</v>
      </c>
      <c r="I133" s="77">
        <f t="shared" si="24"/>
        <v>-1500</v>
      </c>
      <c r="J133" s="64">
        <v>0</v>
      </c>
      <c r="K133" s="64">
        <v>0</v>
      </c>
      <c r="L133" s="64">
        <f t="shared" si="18"/>
        <v>2.3296914600550966</v>
      </c>
      <c r="M133" s="80"/>
      <c r="N133" s="83"/>
      <c r="O133" s="5"/>
      <c r="P133" s="5"/>
      <c r="Q133" s="5"/>
    </row>
    <row r="134" spans="1:29" s="6" customFormat="1" ht="128.25" customHeight="1" x14ac:dyDescent="0.5">
      <c r="A134" s="67"/>
      <c r="B134" s="46"/>
      <c r="C134" s="47"/>
      <c r="D134" s="43" t="s">
        <v>29</v>
      </c>
      <c r="E134" s="68">
        <v>0</v>
      </c>
      <c r="F134" s="68">
        <v>0</v>
      </c>
      <c r="G134" s="68">
        <v>0</v>
      </c>
      <c r="H134" s="68">
        <v>0</v>
      </c>
      <c r="I134" s="87">
        <f t="shared" si="24"/>
        <v>0</v>
      </c>
      <c r="J134" s="64">
        <f t="shared" si="21"/>
        <v>0</v>
      </c>
      <c r="K134" s="64">
        <f t="shared" si="23"/>
        <v>0</v>
      </c>
      <c r="L134" s="64">
        <f t="shared" si="18"/>
        <v>0</v>
      </c>
      <c r="M134" s="80"/>
      <c r="N134" s="83"/>
      <c r="O134" s="5"/>
      <c r="P134" s="5"/>
      <c r="Q134" s="5"/>
    </row>
    <row r="135" spans="1:29" ht="205.5" customHeight="1" x14ac:dyDescent="0.5">
      <c r="A135" s="67">
        <v>16</v>
      </c>
      <c r="B135" s="46" t="s">
        <v>59</v>
      </c>
      <c r="C135" s="47">
        <v>2</v>
      </c>
      <c r="D135" s="27" t="s">
        <v>21</v>
      </c>
      <c r="E135" s="28">
        <f>E136+E137+E138+E139+E141</f>
        <v>60900.637179999998</v>
      </c>
      <c r="F135" s="28">
        <f>F136+F137+F138+F141</f>
        <v>36738.092770000003</v>
      </c>
      <c r="G135" s="28">
        <f>G136+G137+G138+G141</f>
        <v>51723.309500000003</v>
      </c>
      <c r="H135" s="28">
        <f>H136+H137+H138+H141</f>
        <v>32253.739140000001</v>
      </c>
      <c r="I135" s="29">
        <f t="shared" si="24"/>
        <v>-4484.3536300000014</v>
      </c>
      <c r="J135" s="28">
        <f t="shared" si="21"/>
        <v>62.358227754161788</v>
      </c>
      <c r="K135" s="28">
        <f t="shared" si="23"/>
        <v>87.793722286906842</v>
      </c>
      <c r="L135" s="28">
        <f t="shared" ref="L135:L140" si="25">IF(H135=0,0,H135/E135*100)</f>
        <v>52.961250708543083</v>
      </c>
      <c r="M135" s="80">
        <v>7</v>
      </c>
      <c r="N135" s="89" t="s">
        <v>60</v>
      </c>
      <c r="O135" s="5"/>
      <c r="P135" s="5"/>
      <c r="Q135" s="5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ht="130.5" customHeight="1" x14ac:dyDescent="0.5">
      <c r="A136" s="67"/>
      <c r="B136" s="46"/>
      <c r="C136" s="47"/>
      <c r="D136" s="34" t="s">
        <v>23</v>
      </c>
      <c r="E136" s="56">
        <v>0</v>
      </c>
      <c r="F136" s="56">
        <v>0</v>
      </c>
      <c r="G136" s="56">
        <v>0</v>
      </c>
      <c r="H136" s="56">
        <v>0</v>
      </c>
      <c r="I136" s="66">
        <f t="shared" si="24"/>
        <v>0</v>
      </c>
      <c r="J136" s="64">
        <f t="shared" si="21"/>
        <v>0</v>
      </c>
      <c r="K136" s="64">
        <f t="shared" si="23"/>
        <v>0</v>
      </c>
      <c r="L136" s="64">
        <f t="shared" si="25"/>
        <v>0</v>
      </c>
      <c r="M136" s="80"/>
      <c r="N136" s="89"/>
      <c r="O136" s="5"/>
      <c r="P136" s="5"/>
      <c r="Q136" s="5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ht="130.5" customHeight="1" x14ac:dyDescent="0.5">
      <c r="A137" s="67"/>
      <c r="B137" s="46"/>
      <c r="C137" s="47"/>
      <c r="D137" s="34" t="s">
        <v>24</v>
      </c>
      <c r="E137" s="79">
        <v>0</v>
      </c>
      <c r="F137" s="79">
        <v>0</v>
      </c>
      <c r="G137" s="79">
        <v>0</v>
      </c>
      <c r="H137" s="79">
        <v>0</v>
      </c>
      <c r="I137" s="66">
        <f t="shared" si="24"/>
        <v>0</v>
      </c>
      <c r="J137" s="64">
        <f t="shared" si="21"/>
        <v>0</v>
      </c>
      <c r="K137" s="64">
        <f t="shared" si="23"/>
        <v>0</v>
      </c>
      <c r="L137" s="64">
        <f t="shared" si="25"/>
        <v>0</v>
      </c>
      <c r="M137" s="80"/>
      <c r="N137" s="89"/>
      <c r="O137" s="5"/>
      <c r="P137" s="5"/>
      <c r="Q137" s="5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ht="130.5" customHeight="1" x14ac:dyDescent="0.5">
      <c r="A138" s="67"/>
      <c r="B138" s="46"/>
      <c r="C138" s="47"/>
      <c r="D138" s="34" t="s">
        <v>25</v>
      </c>
      <c r="E138" s="58">
        <v>52700.637179999998</v>
      </c>
      <c r="F138" s="90">
        <v>36738.092770000003</v>
      </c>
      <c r="G138" s="90">
        <v>51723.309500000003</v>
      </c>
      <c r="H138" s="90">
        <v>32253.739140000001</v>
      </c>
      <c r="I138" s="71">
        <f t="shared" si="24"/>
        <v>-4484.3536300000014</v>
      </c>
      <c r="J138" s="64">
        <f t="shared" si="21"/>
        <v>62.358227754161788</v>
      </c>
      <c r="K138" s="64">
        <f t="shared" si="23"/>
        <v>87.793722286906842</v>
      </c>
      <c r="L138" s="64">
        <f t="shared" si="25"/>
        <v>61.201801089874422</v>
      </c>
      <c r="M138" s="80"/>
      <c r="N138" s="89"/>
      <c r="O138" s="5"/>
      <c r="P138" s="5"/>
      <c r="Q138" s="5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ht="219.75" customHeight="1" x14ac:dyDescent="0.5">
      <c r="A139" s="67"/>
      <c r="B139" s="46"/>
      <c r="C139" s="47"/>
      <c r="D139" s="40" t="s">
        <v>26</v>
      </c>
      <c r="E139" s="79">
        <v>0</v>
      </c>
      <c r="F139" s="56">
        <v>0</v>
      </c>
      <c r="G139" s="56">
        <v>0</v>
      </c>
      <c r="H139" s="56">
        <v>0</v>
      </c>
      <c r="I139" s="66">
        <f t="shared" si="24"/>
        <v>0</v>
      </c>
      <c r="J139" s="64">
        <f t="shared" si="21"/>
        <v>0</v>
      </c>
      <c r="K139" s="64">
        <f t="shared" si="23"/>
        <v>0</v>
      </c>
      <c r="L139" s="64">
        <f t="shared" si="25"/>
        <v>0</v>
      </c>
      <c r="M139" s="80"/>
      <c r="N139" s="89"/>
      <c r="O139" s="5"/>
      <c r="P139" s="5"/>
      <c r="Q139" s="5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ht="153" customHeight="1" x14ac:dyDescent="0.5">
      <c r="A140" s="67"/>
      <c r="B140" s="46"/>
      <c r="C140" s="47"/>
      <c r="D140" s="40" t="s">
        <v>27</v>
      </c>
      <c r="E140" s="79">
        <v>0</v>
      </c>
      <c r="F140" s="56">
        <v>0</v>
      </c>
      <c r="G140" s="56">
        <v>0</v>
      </c>
      <c r="H140" s="56">
        <v>0</v>
      </c>
      <c r="I140" s="66">
        <v>0</v>
      </c>
      <c r="J140" s="64">
        <v>0</v>
      </c>
      <c r="K140" s="64">
        <v>0</v>
      </c>
      <c r="L140" s="64">
        <f t="shared" si="25"/>
        <v>0</v>
      </c>
      <c r="M140" s="80"/>
      <c r="N140" s="89"/>
      <c r="O140" s="5"/>
      <c r="P140" s="5"/>
      <c r="Q140" s="5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ht="130.5" customHeight="1" x14ac:dyDescent="0.5">
      <c r="A141" s="67"/>
      <c r="B141" s="46"/>
      <c r="C141" s="47"/>
      <c r="D141" s="42" t="s">
        <v>28</v>
      </c>
      <c r="E141" s="56">
        <v>8200</v>
      </c>
      <c r="F141" s="56">
        <v>0</v>
      </c>
      <c r="G141" s="56">
        <v>0</v>
      </c>
      <c r="H141" s="56">
        <v>0</v>
      </c>
      <c r="I141" s="66">
        <f>H141-F141</f>
        <v>0</v>
      </c>
      <c r="J141" s="64">
        <f t="shared" ref="J141:J175" si="26">IF(H141=0, ,H141/G141*100)</f>
        <v>0</v>
      </c>
      <c r="K141" s="64">
        <f t="shared" ref="K141:K175" si="27">IF(H141=0,0,H141/F141*100)</f>
        <v>0</v>
      </c>
      <c r="L141" s="64">
        <f>IF(H141=0,0,H141/#REF!*100)</f>
        <v>0</v>
      </c>
      <c r="M141" s="80"/>
      <c r="N141" s="89"/>
      <c r="O141" s="5"/>
      <c r="P141" s="5"/>
      <c r="Q141" s="5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ht="130.5" customHeight="1" x14ac:dyDescent="0.5">
      <c r="A142" s="67"/>
      <c r="B142" s="46"/>
      <c r="C142" s="47"/>
      <c r="D142" s="43" t="s">
        <v>29</v>
      </c>
      <c r="E142" s="91">
        <v>0</v>
      </c>
      <c r="F142" s="56">
        <v>0</v>
      </c>
      <c r="G142" s="56">
        <v>0</v>
      </c>
      <c r="H142" s="56">
        <v>0</v>
      </c>
      <c r="I142" s="66">
        <v>0</v>
      </c>
      <c r="J142" s="64">
        <f t="shared" si="26"/>
        <v>0</v>
      </c>
      <c r="K142" s="64">
        <f t="shared" si="27"/>
        <v>0</v>
      </c>
      <c r="L142" s="64">
        <f>IF(H142=0,0,H142/E141*100)</f>
        <v>0</v>
      </c>
      <c r="M142" s="80"/>
      <c r="N142" s="89"/>
      <c r="O142" s="5"/>
      <c r="P142" s="5"/>
      <c r="Q142" s="5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ht="130.5" customHeight="1" x14ac:dyDescent="0.5">
      <c r="A143" s="67">
        <v>17</v>
      </c>
      <c r="B143" s="49" t="s">
        <v>61</v>
      </c>
      <c r="C143" s="47">
        <v>6</v>
      </c>
      <c r="D143" s="27" t="s">
        <v>21</v>
      </c>
      <c r="E143" s="28">
        <f>E144+E145+E146+E147+E149</f>
        <v>519624.9</v>
      </c>
      <c r="F143" s="28">
        <f>F144+F145+F146+F147+F149</f>
        <v>396068.91</v>
      </c>
      <c r="G143" s="28">
        <f>G144+G145+G146+G147+G149</f>
        <v>496086.28005</v>
      </c>
      <c r="H143" s="28">
        <f>H144+H145+H146+H147+H149</f>
        <v>400568.09146000003</v>
      </c>
      <c r="I143" s="29">
        <f t="shared" ref="I143:I154" si="28">H143-F143</f>
        <v>4499.1814600000507</v>
      </c>
      <c r="J143" s="28">
        <f t="shared" si="26"/>
        <v>80.745650014676315</v>
      </c>
      <c r="K143" s="28">
        <f t="shared" si="27"/>
        <v>101.13595926022067</v>
      </c>
      <c r="L143" s="28">
        <f t="shared" ref="L143:L182" si="29">IF(H143=0,0,H143/E143*100)</f>
        <v>77.087932364288164</v>
      </c>
      <c r="M143" s="80">
        <v>9</v>
      </c>
      <c r="N143" s="61" t="s">
        <v>62</v>
      </c>
      <c r="O143" s="5"/>
      <c r="P143" s="5"/>
      <c r="Q143" s="5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ht="130.5" customHeight="1" x14ac:dyDescent="0.5">
      <c r="A144" s="67"/>
      <c r="B144" s="49"/>
      <c r="C144" s="47"/>
      <c r="D144" s="34" t="s">
        <v>23</v>
      </c>
      <c r="E144" s="58">
        <v>0</v>
      </c>
      <c r="F144" s="58">
        <v>0</v>
      </c>
      <c r="G144" s="58">
        <v>0</v>
      </c>
      <c r="H144" s="58">
        <v>0</v>
      </c>
      <c r="I144" s="92">
        <f t="shared" si="28"/>
        <v>0</v>
      </c>
      <c r="J144" s="57">
        <f t="shared" si="26"/>
        <v>0</v>
      </c>
      <c r="K144" s="57">
        <f t="shared" si="27"/>
        <v>0</v>
      </c>
      <c r="L144" s="57">
        <f t="shared" si="29"/>
        <v>0</v>
      </c>
      <c r="M144" s="80"/>
      <c r="N144" s="61"/>
      <c r="O144" s="5"/>
      <c r="P144" s="5"/>
      <c r="Q144" s="5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ht="130.5" customHeight="1" x14ac:dyDescent="0.5">
      <c r="A145" s="67"/>
      <c r="B145" s="49"/>
      <c r="C145" s="47"/>
      <c r="D145" s="34" t="s">
        <v>24</v>
      </c>
      <c r="E145" s="93">
        <v>115050.9</v>
      </c>
      <c r="F145" s="93">
        <v>81435.8</v>
      </c>
      <c r="G145" s="93">
        <v>78680.300050000005</v>
      </c>
      <c r="H145" s="93">
        <v>78680.300050000005</v>
      </c>
      <c r="I145" s="71">
        <f t="shared" si="28"/>
        <v>-2755.4999499999976</v>
      </c>
      <c r="J145" s="57">
        <f t="shared" si="26"/>
        <v>100</v>
      </c>
      <c r="K145" s="57">
        <f t="shared" si="27"/>
        <v>96.616353065850646</v>
      </c>
      <c r="L145" s="57">
        <f t="shared" si="29"/>
        <v>68.387383366840254</v>
      </c>
      <c r="M145" s="80"/>
      <c r="N145" s="61"/>
      <c r="O145" s="5"/>
      <c r="P145" s="5"/>
      <c r="Q145" s="5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ht="130.5" customHeight="1" x14ac:dyDescent="0.5">
      <c r="A146" s="67"/>
      <c r="B146" s="49"/>
      <c r="C146" s="47"/>
      <c r="D146" s="34" t="s">
        <v>25</v>
      </c>
      <c r="E146" s="93">
        <v>403978.98</v>
      </c>
      <c r="F146" s="93">
        <v>314633.11</v>
      </c>
      <c r="G146" s="93">
        <v>417405.98</v>
      </c>
      <c r="H146" s="93">
        <v>321887.79141000001</v>
      </c>
      <c r="I146" s="71">
        <f t="shared" si="28"/>
        <v>7254.6814100000192</v>
      </c>
      <c r="J146" s="57">
        <f t="shared" si="26"/>
        <v>77.116238586232043</v>
      </c>
      <c r="K146" s="57">
        <f t="shared" si="27"/>
        <v>102.30575905059706</v>
      </c>
      <c r="L146" s="57">
        <f t="shared" si="29"/>
        <v>79.679341586039953</v>
      </c>
      <c r="M146" s="80"/>
      <c r="N146" s="61"/>
      <c r="O146" s="5"/>
      <c r="P146" s="5"/>
      <c r="Q146" s="5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ht="213.75" customHeight="1" x14ac:dyDescent="0.5">
      <c r="A147" s="67"/>
      <c r="B147" s="49"/>
      <c r="C147" s="47"/>
      <c r="D147" s="40" t="s">
        <v>26</v>
      </c>
      <c r="E147" s="93">
        <v>0</v>
      </c>
      <c r="F147" s="93">
        <v>0</v>
      </c>
      <c r="G147" s="93">
        <v>0</v>
      </c>
      <c r="H147" s="93">
        <v>0</v>
      </c>
      <c r="I147" s="92">
        <f t="shared" si="28"/>
        <v>0</v>
      </c>
      <c r="J147" s="57">
        <f t="shared" si="26"/>
        <v>0</v>
      </c>
      <c r="K147" s="57">
        <f t="shared" si="27"/>
        <v>0</v>
      </c>
      <c r="L147" s="57">
        <f t="shared" si="29"/>
        <v>0</v>
      </c>
      <c r="M147" s="80"/>
      <c r="N147" s="61"/>
      <c r="O147" s="5"/>
      <c r="P147" s="5"/>
      <c r="Q147" s="5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ht="195.75" customHeight="1" x14ac:dyDescent="0.5">
      <c r="A148" s="67"/>
      <c r="B148" s="49"/>
      <c r="C148" s="47"/>
      <c r="D148" s="40" t="s">
        <v>27</v>
      </c>
      <c r="E148" s="93">
        <v>0</v>
      </c>
      <c r="F148" s="93">
        <v>0</v>
      </c>
      <c r="G148" s="93">
        <v>0</v>
      </c>
      <c r="H148" s="93">
        <v>0</v>
      </c>
      <c r="I148" s="92">
        <f t="shared" si="28"/>
        <v>0</v>
      </c>
      <c r="J148" s="57">
        <f t="shared" si="26"/>
        <v>0</v>
      </c>
      <c r="K148" s="57">
        <f t="shared" si="27"/>
        <v>0</v>
      </c>
      <c r="L148" s="57">
        <f t="shared" si="29"/>
        <v>0</v>
      </c>
      <c r="M148" s="80"/>
      <c r="N148" s="61"/>
      <c r="O148" s="5"/>
      <c r="P148" s="5"/>
      <c r="Q148" s="5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ht="130.5" customHeight="1" x14ac:dyDescent="0.5">
      <c r="A149" s="67"/>
      <c r="B149" s="49"/>
      <c r="C149" s="47"/>
      <c r="D149" s="42" t="s">
        <v>28</v>
      </c>
      <c r="E149" s="93">
        <v>595.02</v>
      </c>
      <c r="F149" s="93">
        <v>0</v>
      </c>
      <c r="G149" s="93">
        <v>0</v>
      </c>
      <c r="H149" s="93">
        <v>0</v>
      </c>
      <c r="I149" s="77">
        <f t="shared" si="28"/>
        <v>0</v>
      </c>
      <c r="J149" s="57">
        <f t="shared" si="26"/>
        <v>0</v>
      </c>
      <c r="K149" s="57">
        <f t="shared" si="27"/>
        <v>0</v>
      </c>
      <c r="L149" s="57">
        <f t="shared" si="29"/>
        <v>0</v>
      </c>
      <c r="M149" s="80"/>
      <c r="N149" s="61"/>
      <c r="O149" s="5"/>
      <c r="P149" s="5"/>
      <c r="Q149" s="5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ht="130.5" customHeight="1" x14ac:dyDescent="0.5">
      <c r="A150" s="67"/>
      <c r="B150" s="49"/>
      <c r="C150" s="47"/>
      <c r="D150" s="43" t="s">
        <v>29</v>
      </c>
      <c r="E150" s="93">
        <v>0</v>
      </c>
      <c r="F150" s="93">
        <v>0</v>
      </c>
      <c r="G150" s="93">
        <v>0</v>
      </c>
      <c r="H150" s="93">
        <v>0</v>
      </c>
      <c r="I150" s="92">
        <f t="shared" si="28"/>
        <v>0</v>
      </c>
      <c r="J150" s="57">
        <f t="shared" si="26"/>
        <v>0</v>
      </c>
      <c r="K150" s="57">
        <f t="shared" si="27"/>
        <v>0</v>
      </c>
      <c r="L150" s="57">
        <f t="shared" si="29"/>
        <v>0</v>
      </c>
      <c r="M150" s="80"/>
      <c r="N150" s="61"/>
      <c r="O150" s="5"/>
      <c r="P150" s="5"/>
      <c r="Q150" s="5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ht="131.25" customHeight="1" x14ac:dyDescent="0.5">
      <c r="A151" s="67">
        <v>18</v>
      </c>
      <c r="B151" s="46" t="s">
        <v>63</v>
      </c>
      <c r="C151" s="47">
        <v>3</v>
      </c>
      <c r="D151" s="27" t="s">
        <v>21</v>
      </c>
      <c r="E151" s="28">
        <f>E152+E153+E154+E155+E157</f>
        <v>5193.45</v>
      </c>
      <c r="F151" s="28">
        <f>F152+F153+F154+F155+F157</f>
        <v>3139</v>
      </c>
      <c r="G151" s="28">
        <f>G152+G153+G154+G155+G157</f>
        <v>2722.07</v>
      </c>
      <c r="H151" s="28">
        <f>H152+H153+H154+H155+H157</f>
        <v>2564.6600000000003</v>
      </c>
      <c r="I151" s="29">
        <f t="shared" si="28"/>
        <v>-574.33999999999969</v>
      </c>
      <c r="J151" s="28">
        <f t="shared" si="26"/>
        <v>94.217268475829059</v>
      </c>
      <c r="K151" s="28">
        <f t="shared" si="27"/>
        <v>81.703090156100671</v>
      </c>
      <c r="L151" s="28">
        <f t="shared" si="29"/>
        <v>49.382587682561699</v>
      </c>
      <c r="M151" s="80">
        <v>4</v>
      </c>
      <c r="N151" s="55" t="s">
        <v>33</v>
      </c>
      <c r="O151" s="5"/>
      <c r="P151" s="5"/>
      <c r="Q151" s="5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ht="131.25" customHeight="1" x14ac:dyDescent="0.5">
      <c r="A152" s="67"/>
      <c r="B152" s="46"/>
      <c r="C152" s="47"/>
      <c r="D152" s="34" t="s">
        <v>23</v>
      </c>
      <c r="E152" s="56">
        <v>197.3</v>
      </c>
      <c r="F152" s="56">
        <v>0</v>
      </c>
      <c r="G152" s="56">
        <v>0</v>
      </c>
      <c r="H152" s="56">
        <v>0</v>
      </c>
      <c r="I152" s="92">
        <f t="shared" si="28"/>
        <v>0</v>
      </c>
      <c r="J152" s="56">
        <f t="shared" si="26"/>
        <v>0</v>
      </c>
      <c r="K152" s="56">
        <f t="shared" si="27"/>
        <v>0</v>
      </c>
      <c r="L152" s="56">
        <f t="shared" si="29"/>
        <v>0</v>
      </c>
      <c r="M152" s="80"/>
      <c r="N152" s="55"/>
      <c r="O152" s="5"/>
      <c r="P152" s="5"/>
      <c r="Q152" s="5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ht="157.5" customHeight="1" x14ac:dyDescent="0.5">
      <c r="A153" s="67"/>
      <c r="B153" s="46"/>
      <c r="C153" s="47"/>
      <c r="D153" s="34" t="s">
        <v>24</v>
      </c>
      <c r="E153" s="78">
        <v>4582.1499999999996</v>
      </c>
      <c r="F153" s="79">
        <v>3100</v>
      </c>
      <c r="G153" s="79">
        <v>2683.07</v>
      </c>
      <c r="H153" s="79">
        <v>2525.7800000000002</v>
      </c>
      <c r="I153" s="92">
        <f>H153-F153</f>
        <v>-574.2199999999998</v>
      </c>
      <c r="J153" s="94">
        <f t="shared" si="26"/>
        <v>94.13768556168867</v>
      </c>
      <c r="K153" s="94">
        <f t="shared" si="27"/>
        <v>81.476774193548394</v>
      </c>
      <c r="L153" s="94">
        <f t="shared" si="29"/>
        <v>55.122158811911447</v>
      </c>
      <c r="M153" s="80"/>
      <c r="N153" s="55"/>
      <c r="O153" s="5"/>
      <c r="P153" s="5"/>
      <c r="Q153" s="5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ht="138.75" customHeight="1" x14ac:dyDescent="0.5">
      <c r="A154" s="67"/>
      <c r="B154" s="46"/>
      <c r="C154" s="47"/>
      <c r="D154" s="34" t="s">
        <v>25</v>
      </c>
      <c r="E154" s="69">
        <v>39</v>
      </c>
      <c r="F154" s="79">
        <v>39</v>
      </c>
      <c r="G154" s="79">
        <v>39</v>
      </c>
      <c r="H154" s="79">
        <v>38.880000000000003</v>
      </c>
      <c r="I154" s="92">
        <f t="shared" si="28"/>
        <v>-0.11999999999999744</v>
      </c>
      <c r="J154" s="94">
        <f t="shared" si="26"/>
        <v>99.692307692307708</v>
      </c>
      <c r="K154" s="94">
        <f t="shared" si="27"/>
        <v>99.692307692307708</v>
      </c>
      <c r="L154" s="94">
        <f t="shared" si="29"/>
        <v>99.692307692307708</v>
      </c>
      <c r="M154" s="80"/>
      <c r="N154" s="55"/>
      <c r="O154" s="5"/>
      <c r="P154" s="5"/>
      <c r="Q154" s="5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ht="181.5" customHeight="1" x14ac:dyDescent="0.5">
      <c r="A155" s="67"/>
      <c r="B155" s="46"/>
      <c r="C155" s="47"/>
      <c r="D155" s="40" t="s">
        <v>26</v>
      </c>
      <c r="E155" s="79">
        <v>0</v>
      </c>
      <c r="F155" s="79">
        <v>0</v>
      </c>
      <c r="G155" s="79">
        <v>0</v>
      </c>
      <c r="H155" s="79">
        <v>0</v>
      </c>
      <c r="I155" s="57">
        <v>0</v>
      </c>
      <c r="J155" s="94">
        <f t="shared" si="26"/>
        <v>0</v>
      </c>
      <c r="K155" s="56">
        <f t="shared" si="27"/>
        <v>0</v>
      </c>
      <c r="L155" s="56">
        <f t="shared" si="29"/>
        <v>0</v>
      </c>
      <c r="M155" s="80"/>
      <c r="N155" s="55"/>
      <c r="O155" s="5"/>
      <c r="P155" s="5"/>
      <c r="Q155" s="5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ht="204" customHeight="1" x14ac:dyDescent="0.5">
      <c r="A156" s="67"/>
      <c r="B156" s="46"/>
      <c r="C156" s="47"/>
      <c r="D156" s="40" t="s">
        <v>27</v>
      </c>
      <c r="E156" s="79">
        <v>0</v>
      </c>
      <c r="F156" s="79">
        <v>0</v>
      </c>
      <c r="G156" s="79">
        <v>0</v>
      </c>
      <c r="H156" s="79">
        <v>0</v>
      </c>
      <c r="I156" s="57">
        <v>0</v>
      </c>
      <c r="J156" s="94">
        <f t="shared" si="26"/>
        <v>0</v>
      </c>
      <c r="K156" s="56">
        <f t="shared" si="27"/>
        <v>0</v>
      </c>
      <c r="L156" s="56">
        <f t="shared" si="29"/>
        <v>0</v>
      </c>
      <c r="M156" s="80"/>
      <c r="N156" s="55"/>
      <c r="O156" s="5"/>
      <c r="P156" s="5"/>
      <c r="Q156" s="5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ht="131.25" customHeight="1" x14ac:dyDescent="0.5">
      <c r="A157" s="67"/>
      <c r="B157" s="46"/>
      <c r="C157" s="47"/>
      <c r="D157" s="42" t="s">
        <v>28</v>
      </c>
      <c r="E157" s="56">
        <v>375</v>
      </c>
      <c r="F157" s="56">
        <v>0</v>
      </c>
      <c r="G157" s="56">
        <v>0</v>
      </c>
      <c r="H157" s="56">
        <v>0</v>
      </c>
      <c r="I157" s="95">
        <v>0</v>
      </c>
      <c r="J157" s="94">
        <f t="shared" si="26"/>
        <v>0</v>
      </c>
      <c r="K157" s="56">
        <f t="shared" si="27"/>
        <v>0</v>
      </c>
      <c r="L157" s="56">
        <f t="shared" si="29"/>
        <v>0</v>
      </c>
      <c r="M157" s="80"/>
      <c r="N157" s="55"/>
      <c r="O157" s="5"/>
      <c r="P157" s="5"/>
      <c r="Q157" s="5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ht="131.25" customHeight="1" x14ac:dyDescent="0.5">
      <c r="A158" s="67"/>
      <c r="B158" s="46"/>
      <c r="C158" s="47"/>
      <c r="D158" s="43" t="s">
        <v>29</v>
      </c>
      <c r="E158" s="56">
        <v>0</v>
      </c>
      <c r="F158" s="56">
        <v>0</v>
      </c>
      <c r="G158" s="56">
        <v>0</v>
      </c>
      <c r="H158" s="56">
        <v>0</v>
      </c>
      <c r="I158" s="57">
        <v>0</v>
      </c>
      <c r="J158" s="56">
        <f t="shared" si="26"/>
        <v>0</v>
      </c>
      <c r="K158" s="56">
        <f t="shared" si="27"/>
        <v>0</v>
      </c>
      <c r="L158" s="56">
        <f t="shared" si="29"/>
        <v>0</v>
      </c>
      <c r="M158" s="80"/>
      <c r="N158" s="55"/>
      <c r="O158" s="5"/>
      <c r="P158" s="5"/>
      <c r="Q158" s="5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ht="131.25" customHeight="1" x14ac:dyDescent="0.5">
      <c r="A159" s="67">
        <v>19</v>
      </c>
      <c r="B159" s="46" t="s">
        <v>64</v>
      </c>
      <c r="C159" s="47">
        <v>3</v>
      </c>
      <c r="D159" s="27" t="s">
        <v>21</v>
      </c>
      <c r="E159" s="28">
        <f>E160+E161+E162+E165</f>
        <v>80528.801999999996</v>
      </c>
      <c r="F159" s="28">
        <f>F160+F161+F162+F165</f>
        <v>48124.90885</v>
      </c>
      <c r="G159" s="28">
        <f>G160+G161+G162+G165</f>
        <v>41724.841</v>
      </c>
      <c r="H159" s="28">
        <f>H160+H161+H162+H165</f>
        <v>40160.047999999995</v>
      </c>
      <c r="I159" s="29">
        <f t="shared" ref="I159:I182" si="30">H159-F159</f>
        <v>-7964.8608500000046</v>
      </c>
      <c r="J159" s="28">
        <f t="shared" si="26"/>
        <v>96.249732862972436</v>
      </c>
      <c r="K159" s="28">
        <f t="shared" si="27"/>
        <v>83.449608445336295</v>
      </c>
      <c r="L159" s="28">
        <f t="shared" si="29"/>
        <v>49.870415308053381</v>
      </c>
      <c r="M159" s="80">
        <v>4</v>
      </c>
      <c r="N159" s="61" t="s">
        <v>65</v>
      </c>
      <c r="O159" s="5"/>
      <c r="P159" s="5"/>
      <c r="Q159" s="5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ht="131.25" customHeight="1" x14ac:dyDescent="0.5">
      <c r="A160" s="67"/>
      <c r="B160" s="46"/>
      <c r="C160" s="47"/>
      <c r="D160" s="34" t="s">
        <v>23</v>
      </c>
      <c r="E160" s="79">
        <v>0</v>
      </c>
      <c r="F160" s="79">
        <v>0</v>
      </c>
      <c r="G160" s="79">
        <v>0</v>
      </c>
      <c r="H160" s="79">
        <v>0</v>
      </c>
      <c r="I160" s="58">
        <f t="shared" si="30"/>
        <v>0</v>
      </c>
      <c r="J160" s="64">
        <f t="shared" si="26"/>
        <v>0</v>
      </c>
      <c r="K160" s="64">
        <f t="shared" si="27"/>
        <v>0</v>
      </c>
      <c r="L160" s="64">
        <f t="shared" si="29"/>
        <v>0</v>
      </c>
      <c r="M160" s="80"/>
      <c r="N160" s="61"/>
      <c r="O160" s="5"/>
      <c r="P160" s="5"/>
      <c r="Q160" s="5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ht="131.25" customHeight="1" x14ac:dyDescent="0.5">
      <c r="A161" s="67"/>
      <c r="B161" s="46"/>
      <c r="C161" s="47"/>
      <c r="D161" s="34" t="s">
        <v>24</v>
      </c>
      <c r="E161" s="78">
        <v>80348.801999999996</v>
      </c>
      <c r="F161" s="69">
        <v>48044.90885</v>
      </c>
      <c r="G161" s="69">
        <v>41544.841</v>
      </c>
      <c r="H161" s="69">
        <v>40080.047999999995</v>
      </c>
      <c r="I161" s="96">
        <f t="shared" si="30"/>
        <v>-7964.8608500000046</v>
      </c>
      <c r="J161" s="64">
        <f t="shared" si="26"/>
        <v>96.47418797438651</v>
      </c>
      <c r="K161" s="64">
        <f t="shared" si="27"/>
        <v>83.42205024289477</v>
      </c>
      <c r="L161" s="64">
        <f t="shared" si="29"/>
        <v>49.882570744489755</v>
      </c>
      <c r="M161" s="80"/>
      <c r="N161" s="61"/>
      <c r="O161" s="5"/>
      <c r="P161" s="5"/>
      <c r="Q161" s="5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ht="131.25" customHeight="1" x14ac:dyDescent="0.5">
      <c r="A162" s="67"/>
      <c r="B162" s="46"/>
      <c r="C162" s="47"/>
      <c r="D162" s="34" t="s">
        <v>25</v>
      </c>
      <c r="E162" s="78">
        <v>180</v>
      </c>
      <c r="F162" s="79">
        <v>80</v>
      </c>
      <c r="G162" s="79">
        <v>180</v>
      </c>
      <c r="H162" s="79">
        <v>80</v>
      </c>
      <c r="I162" s="95">
        <f t="shared" si="30"/>
        <v>0</v>
      </c>
      <c r="J162" s="64">
        <f t="shared" si="26"/>
        <v>44.444444444444443</v>
      </c>
      <c r="K162" s="64">
        <f t="shared" si="27"/>
        <v>100</v>
      </c>
      <c r="L162" s="64">
        <f t="shared" si="29"/>
        <v>44.444444444444443</v>
      </c>
      <c r="M162" s="80"/>
      <c r="N162" s="61"/>
      <c r="O162" s="5"/>
      <c r="P162" s="5"/>
      <c r="Q162" s="5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ht="245.25" customHeight="1" x14ac:dyDescent="0.5">
      <c r="A163" s="67"/>
      <c r="B163" s="46"/>
      <c r="C163" s="47"/>
      <c r="D163" s="40" t="s">
        <v>26</v>
      </c>
      <c r="E163" s="79">
        <v>0</v>
      </c>
      <c r="F163" s="79">
        <v>0</v>
      </c>
      <c r="G163" s="79">
        <v>0</v>
      </c>
      <c r="H163" s="79">
        <v>0</v>
      </c>
      <c r="I163" s="58">
        <f t="shared" si="30"/>
        <v>0</v>
      </c>
      <c r="J163" s="64">
        <f t="shared" si="26"/>
        <v>0</v>
      </c>
      <c r="K163" s="64">
        <f t="shared" si="27"/>
        <v>0</v>
      </c>
      <c r="L163" s="64">
        <f t="shared" si="29"/>
        <v>0</v>
      </c>
      <c r="M163" s="80"/>
      <c r="N163" s="61"/>
      <c r="O163" s="5"/>
      <c r="P163" s="5"/>
      <c r="Q163" s="5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ht="191.25" customHeight="1" x14ac:dyDescent="0.5">
      <c r="A164" s="67"/>
      <c r="B164" s="46"/>
      <c r="C164" s="47"/>
      <c r="D164" s="40" t="s">
        <v>27</v>
      </c>
      <c r="E164" s="79">
        <v>0</v>
      </c>
      <c r="F164" s="79">
        <v>0</v>
      </c>
      <c r="G164" s="79">
        <v>0</v>
      </c>
      <c r="H164" s="79">
        <v>0</v>
      </c>
      <c r="I164" s="58">
        <f t="shared" si="30"/>
        <v>0</v>
      </c>
      <c r="J164" s="64">
        <f t="shared" si="26"/>
        <v>0</v>
      </c>
      <c r="K164" s="64">
        <f t="shared" si="27"/>
        <v>0</v>
      </c>
      <c r="L164" s="64">
        <f t="shared" si="29"/>
        <v>0</v>
      </c>
      <c r="M164" s="80"/>
      <c r="N164" s="61"/>
      <c r="O164" s="5"/>
      <c r="P164" s="5"/>
      <c r="Q164" s="5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ht="131.25" customHeight="1" x14ac:dyDescent="0.5">
      <c r="A165" s="67"/>
      <c r="B165" s="46"/>
      <c r="C165" s="47"/>
      <c r="D165" s="42" t="s">
        <v>28</v>
      </c>
      <c r="E165" s="56">
        <v>0</v>
      </c>
      <c r="F165" s="56">
        <v>0</v>
      </c>
      <c r="G165" s="56">
        <v>0</v>
      </c>
      <c r="H165" s="56">
        <v>0</v>
      </c>
      <c r="I165" s="97">
        <f t="shared" si="30"/>
        <v>0</v>
      </c>
      <c r="J165" s="64">
        <f t="shared" si="26"/>
        <v>0</v>
      </c>
      <c r="K165" s="64">
        <f t="shared" si="27"/>
        <v>0</v>
      </c>
      <c r="L165" s="64">
        <f t="shared" si="29"/>
        <v>0</v>
      </c>
      <c r="M165" s="80"/>
      <c r="N165" s="61"/>
      <c r="O165" s="5"/>
      <c r="P165" s="5"/>
      <c r="Q165" s="5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ht="131.25" customHeight="1" x14ac:dyDescent="0.5">
      <c r="A166" s="67"/>
      <c r="B166" s="46"/>
      <c r="C166" s="47"/>
      <c r="D166" s="43" t="s">
        <v>29</v>
      </c>
      <c r="E166" s="56">
        <v>0</v>
      </c>
      <c r="F166" s="56">
        <v>0</v>
      </c>
      <c r="G166" s="56">
        <v>0</v>
      </c>
      <c r="H166" s="56">
        <v>0</v>
      </c>
      <c r="I166" s="58">
        <f t="shared" si="30"/>
        <v>0</v>
      </c>
      <c r="J166" s="64">
        <f t="shared" si="26"/>
        <v>0</v>
      </c>
      <c r="K166" s="64">
        <f t="shared" si="27"/>
        <v>0</v>
      </c>
      <c r="L166" s="64">
        <f t="shared" si="29"/>
        <v>0</v>
      </c>
      <c r="M166" s="80"/>
      <c r="N166" s="61"/>
      <c r="O166" s="5"/>
      <c r="P166" s="5"/>
      <c r="Q166" s="5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s="6" customFormat="1" ht="128.25" customHeight="1" x14ac:dyDescent="0.5">
      <c r="A167" s="67">
        <v>20</v>
      </c>
      <c r="B167" s="46" t="s">
        <v>66</v>
      </c>
      <c r="C167" s="47">
        <v>9</v>
      </c>
      <c r="D167" s="27" t="s">
        <v>21</v>
      </c>
      <c r="E167" s="28">
        <f>E168+E169+E170+E171+E173</f>
        <v>611435.93787999998</v>
      </c>
      <c r="F167" s="28">
        <f>F168+F169+F170+F171+F173</f>
        <v>407133.29144</v>
      </c>
      <c r="G167" s="28">
        <f>G168+G169+G170+G171+G173</f>
        <v>580365.06756</v>
      </c>
      <c r="H167" s="28">
        <f>H168+H169+H170+H171+H173</f>
        <v>402978.07727000001</v>
      </c>
      <c r="I167" s="29">
        <f t="shared" si="30"/>
        <v>-4155.214169999992</v>
      </c>
      <c r="J167" s="28">
        <f t="shared" si="26"/>
        <v>69.435274415157465</v>
      </c>
      <c r="K167" s="28">
        <f t="shared" si="27"/>
        <v>98.979397102284778</v>
      </c>
      <c r="L167" s="28">
        <f t="shared" si="29"/>
        <v>65.906835418805258</v>
      </c>
      <c r="M167" s="80">
        <v>11</v>
      </c>
      <c r="N167" s="61" t="s">
        <v>67</v>
      </c>
      <c r="O167" s="5"/>
      <c r="P167" s="5"/>
      <c r="Q167" s="5"/>
    </row>
    <row r="168" spans="1:29" s="6" customFormat="1" ht="128.25" customHeight="1" x14ac:dyDescent="0.5">
      <c r="A168" s="67"/>
      <c r="B168" s="46"/>
      <c r="C168" s="47"/>
      <c r="D168" s="34" t="s">
        <v>23</v>
      </c>
      <c r="E168" s="98">
        <v>5128.2</v>
      </c>
      <c r="F168" s="98">
        <v>4500.77376</v>
      </c>
      <c r="G168" s="98">
        <v>4087.9475600000001</v>
      </c>
      <c r="H168" s="98">
        <v>4087.9475600000001</v>
      </c>
      <c r="I168" s="96">
        <f t="shared" si="30"/>
        <v>-412.82619999999997</v>
      </c>
      <c r="J168" s="57">
        <f t="shared" si="26"/>
        <v>100</v>
      </c>
      <c r="K168" s="57">
        <f t="shared" si="27"/>
        <v>90.827661597458302</v>
      </c>
      <c r="L168" s="57">
        <f t="shared" si="29"/>
        <v>79.715057135057137</v>
      </c>
      <c r="M168" s="80"/>
      <c r="N168" s="61"/>
      <c r="O168" s="5"/>
      <c r="P168" s="5"/>
      <c r="Q168" s="5"/>
    </row>
    <row r="169" spans="1:29" s="6" customFormat="1" ht="128.25" customHeight="1" x14ac:dyDescent="0.5">
      <c r="A169" s="67"/>
      <c r="B169" s="46"/>
      <c r="C169" s="47"/>
      <c r="D169" s="34" t="s">
        <v>24</v>
      </c>
      <c r="E169" s="98">
        <v>96362.3</v>
      </c>
      <c r="F169" s="98">
        <v>65432.30272</v>
      </c>
      <c r="G169" s="98">
        <v>64969.527120000006</v>
      </c>
      <c r="H169" s="98">
        <v>64887.335890000002</v>
      </c>
      <c r="I169" s="97">
        <f t="shared" si="30"/>
        <v>-544.96682999999757</v>
      </c>
      <c r="J169" s="57">
        <f t="shared" si="26"/>
        <v>99.873492645485641</v>
      </c>
      <c r="K169" s="57">
        <f t="shared" si="27"/>
        <v>99.16712876156592</v>
      </c>
      <c r="L169" s="57">
        <f t="shared" si="29"/>
        <v>67.336848425162117</v>
      </c>
      <c r="M169" s="80"/>
      <c r="N169" s="61"/>
      <c r="O169" s="5"/>
      <c r="P169" s="5"/>
      <c r="Q169" s="5"/>
    </row>
    <row r="170" spans="1:29" s="6" customFormat="1" ht="128.25" customHeight="1" x14ac:dyDescent="0.5">
      <c r="A170" s="67"/>
      <c r="B170" s="46"/>
      <c r="C170" s="47"/>
      <c r="D170" s="34" t="s">
        <v>25</v>
      </c>
      <c r="E170" s="78">
        <v>505956.46388</v>
      </c>
      <c r="F170" s="78">
        <v>337200.21496000001</v>
      </c>
      <c r="G170" s="78">
        <v>511307.59288000001</v>
      </c>
      <c r="H170" s="78">
        <v>334002.79382000002</v>
      </c>
      <c r="I170" s="96">
        <f t="shared" si="30"/>
        <v>-3197.4211399999913</v>
      </c>
      <c r="J170" s="57">
        <f t="shared" si="26"/>
        <v>65.323261080221812</v>
      </c>
      <c r="K170" s="57">
        <f t="shared" si="27"/>
        <v>99.05177369463442</v>
      </c>
      <c r="L170" s="57">
        <f t="shared" si="29"/>
        <v>66.014137117381892</v>
      </c>
      <c r="M170" s="80"/>
      <c r="N170" s="61"/>
      <c r="O170" s="5"/>
      <c r="P170" s="5"/>
      <c r="Q170" s="5"/>
    </row>
    <row r="171" spans="1:29" s="6" customFormat="1" ht="177.75" customHeight="1" x14ac:dyDescent="0.5">
      <c r="A171" s="67"/>
      <c r="B171" s="46"/>
      <c r="C171" s="47"/>
      <c r="D171" s="40" t="s">
        <v>26</v>
      </c>
      <c r="E171" s="78">
        <v>0</v>
      </c>
      <c r="F171" s="58">
        <v>0</v>
      </c>
      <c r="G171" s="58">
        <v>0</v>
      </c>
      <c r="H171" s="58">
        <v>0</v>
      </c>
      <c r="I171" s="58">
        <f t="shared" si="30"/>
        <v>0</v>
      </c>
      <c r="J171" s="57">
        <f t="shared" si="26"/>
        <v>0</v>
      </c>
      <c r="K171" s="57">
        <f t="shared" si="27"/>
        <v>0</v>
      </c>
      <c r="L171" s="57">
        <f t="shared" si="29"/>
        <v>0</v>
      </c>
      <c r="M171" s="80"/>
      <c r="N171" s="61"/>
      <c r="O171" s="5"/>
      <c r="P171" s="5"/>
      <c r="Q171" s="5"/>
    </row>
    <row r="172" spans="1:29" s="6" customFormat="1" ht="201" customHeight="1" x14ac:dyDescent="0.5">
      <c r="A172" s="67"/>
      <c r="B172" s="46"/>
      <c r="C172" s="47"/>
      <c r="D172" s="40" t="s">
        <v>27</v>
      </c>
      <c r="E172" s="78">
        <v>0</v>
      </c>
      <c r="F172" s="58">
        <v>0</v>
      </c>
      <c r="G172" s="58">
        <v>0</v>
      </c>
      <c r="H172" s="58">
        <v>0</v>
      </c>
      <c r="I172" s="58">
        <f t="shared" si="30"/>
        <v>0</v>
      </c>
      <c r="J172" s="57">
        <f t="shared" si="26"/>
        <v>0</v>
      </c>
      <c r="K172" s="57">
        <f t="shared" si="27"/>
        <v>0</v>
      </c>
      <c r="L172" s="57">
        <f t="shared" si="29"/>
        <v>0</v>
      </c>
      <c r="M172" s="80"/>
      <c r="N172" s="61"/>
      <c r="O172" s="5"/>
      <c r="P172" s="5"/>
      <c r="Q172" s="5"/>
    </row>
    <row r="173" spans="1:29" s="6" customFormat="1" ht="128.25" customHeight="1" x14ac:dyDescent="0.5">
      <c r="A173" s="67"/>
      <c r="B173" s="46"/>
      <c r="C173" s="47"/>
      <c r="D173" s="42" t="s">
        <v>28</v>
      </c>
      <c r="E173" s="78">
        <v>3988.9740000000002</v>
      </c>
      <c r="F173" s="78">
        <v>0</v>
      </c>
      <c r="G173" s="78">
        <v>0</v>
      </c>
      <c r="H173" s="78">
        <v>0</v>
      </c>
      <c r="I173" s="97">
        <f t="shared" si="30"/>
        <v>0</v>
      </c>
      <c r="J173" s="57">
        <f t="shared" si="26"/>
        <v>0</v>
      </c>
      <c r="K173" s="57">
        <f t="shared" si="27"/>
        <v>0</v>
      </c>
      <c r="L173" s="57">
        <f t="shared" si="29"/>
        <v>0</v>
      </c>
      <c r="M173" s="80"/>
      <c r="N173" s="61"/>
      <c r="O173" s="5"/>
      <c r="P173" s="5"/>
      <c r="Q173" s="5"/>
    </row>
    <row r="174" spans="1:29" ht="128.25" customHeight="1" x14ac:dyDescent="0.5">
      <c r="A174" s="67"/>
      <c r="B174" s="46"/>
      <c r="C174" s="47"/>
      <c r="D174" s="43" t="s">
        <v>29</v>
      </c>
      <c r="E174" s="78">
        <v>0</v>
      </c>
      <c r="F174" s="78">
        <v>0</v>
      </c>
      <c r="G174" s="78">
        <v>0</v>
      </c>
      <c r="H174" s="78">
        <v>0</v>
      </c>
      <c r="I174" s="58">
        <f t="shared" si="30"/>
        <v>0</v>
      </c>
      <c r="J174" s="57">
        <f t="shared" si="26"/>
        <v>0</v>
      </c>
      <c r="K174" s="57">
        <f t="shared" si="27"/>
        <v>0</v>
      </c>
      <c r="L174" s="57">
        <f t="shared" si="29"/>
        <v>0</v>
      </c>
      <c r="M174" s="80"/>
      <c r="N174" s="61"/>
      <c r="O174" s="5"/>
      <c r="P174" s="5"/>
      <c r="Q174" s="5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ht="128.25" customHeight="1" x14ac:dyDescent="0.5">
      <c r="A175" s="67">
        <v>21</v>
      </c>
      <c r="B175" s="46" t="s">
        <v>68</v>
      </c>
      <c r="C175" s="47">
        <v>14</v>
      </c>
      <c r="D175" s="27" t="s">
        <v>21</v>
      </c>
      <c r="E175" s="28">
        <f>E176+E177+E178+E179+E181</f>
        <v>2388.799</v>
      </c>
      <c r="F175" s="28">
        <f>F176+F177+F178+F179+F181</f>
        <v>1665.81628</v>
      </c>
      <c r="G175" s="28">
        <f>G176+G177+G178+G179+G181</f>
        <v>2388.799</v>
      </c>
      <c r="H175" s="28">
        <f>H176+H177+H178+H179+H181</f>
        <v>1723.0270300000002</v>
      </c>
      <c r="I175" s="70">
        <f t="shared" si="30"/>
        <v>57.210750000000189</v>
      </c>
      <c r="J175" s="28">
        <f t="shared" si="26"/>
        <v>72.129426963088989</v>
      </c>
      <c r="K175" s="28">
        <f t="shared" si="27"/>
        <v>103.4343973394233</v>
      </c>
      <c r="L175" s="28">
        <f t="shared" si="29"/>
        <v>72.129426963088989</v>
      </c>
      <c r="M175" s="80">
        <v>3</v>
      </c>
      <c r="N175" s="83" t="s">
        <v>69</v>
      </c>
      <c r="O175" s="5"/>
      <c r="P175" s="5"/>
      <c r="Q175" s="5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ht="169.5" customHeight="1" x14ac:dyDescent="0.5">
      <c r="A176" s="67"/>
      <c r="B176" s="46"/>
      <c r="C176" s="47"/>
      <c r="D176" s="34" t="s">
        <v>23</v>
      </c>
      <c r="E176" s="56">
        <v>0</v>
      </c>
      <c r="F176" s="56">
        <v>0</v>
      </c>
      <c r="G176" s="56">
        <v>0</v>
      </c>
      <c r="H176" s="56">
        <v>0</v>
      </c>
      <c r="I176" s="66">
        <f t="shared" si="30"/>
        <v>0</v>
      </c>
      <c r="J176" s="64">
        <f t="shared" ref="J176:J182" si="31">IF(G176=0,0,H176/G176)*100</f>
        <v>0</v>
      </c>
      <c r="K176" s="64">
        <f t="shared" ref="K176:K182" si="32">IF(F176=0,0,H176/F176*100)</f>
        <v>0</v>
      </c>
      <c r="L176" s="64">
        <f t="shared" si="29"/>
        <v>0</v>
      </c>
      <c r="M176" s="80"/>
      <c r="N176" s="83"/>
      <c r="O176" s="5"/>
      <c r="P176" s="5"/>
      <c r="Q176" s="5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ht="154.5" customHeight="1" x14ac:dyDescent="0.5">
      <c r="A177" s="67"/>
      <c r="B177" s="46"/>
      <c r="C177" s="47"/>
      <c r="D177" s="34" t="s">
        <v>24</v>
      </c>
      <c r="E177" s="56">
        <v>80</v>
      </c>
      <c r="F177" s="56">
        <v>80</v>
      </c>
      <c r="G177" s="56">
        <v>80</v>
      </c>
      <c r="H177" s="56">
        <v>80</v>
      </c>
      <c r="I177" s="63">
        <f t="shared" si="30"/>
        <v>0</v>
      </c>
      <c r="J177" s="64">
        <f t="shared" si="31"/>
        <v>100</v>
      </c>
      <c r="K177" s="64">
        <f t="shared" si="32"/>
        <v>100</v>
      </c>
      <c r="L177" s="64">
        <f t="shared" si="29"/>
        <v>100</v>
      </c>
      <c r="M177" s="80"/>
      <c r="N177" s="83"/>
      <c r="O177" s="5"/>
      <c r="P177" s="5"/>
      <c r="Q177" s="5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84.5" customHeight="1" x14ac:dyDescent="0.5">
      <c r="A178" s="67"/>
      <c r="B178" s="46"/>
      <c r="C178" s="47"/>
      <c r="D178" s="34" t="s">
        <v>25</v>
      </c>
      <c r="E178" s="69">
        <v>2308.799</v>
      </c>
      <c r="F178" s="79">
        <v>1585.81628</v>
      </c>
      <c r="G178" s="56">
        <v>2308.799</v>
      </c>
      <c r="H178" s="56">
        <v>1643.0270300000002</v>
      </c>
      <c r="I178" s="71">
        <f t="shared" si="30"/>
        <v>57.210750000000189</v>
      </c>
      <c r="J178" s="64">
        <f t="shared" si="31"/>
        <v>71.163710223367232</v>
      </c>
      <c r="K178" s="64">
        <f t="shared" si="32"/>
        <v>103.60765308828839</v>
      </c>
      <c r="L178" s="64">
        <f t="shared" si="29"/>
        <v>71.163710223367232</v>
      </c>
      <c r="M178" s="80"/>
      <c r="N178" s="83"/>
      <c r="O178" s="5"/>
      <c r="P178" s="5"/>
      <c r="Q178" s="5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ht="180" customHeight="1" x14ac:dyDescent="0.5">
      <c r="A179" s="67"/>
      <c r="B179" s="46"/>
      <c r="C179" s="47"/>
      <c r="D179" s="40" t="s">
        <v>26</v>
      </c>
      <c r="E179" s="79">
        <v>0</v>
      </c>
      <c r="F179" s="56">
        <v>0</v>
      </c>
      <c r="G179" s="56">
        <v>0</v>
      </c>
      <c r="H179" s="56">
        <v>0</v>
      </c>
      <c r="I179" s="66">
        <f t="shared" si="30"/>
        <v>0</v>
      </c>
      <c r="J179" s="64">
        <f t="shared" si="31"/>
        <v>0</v>
      </c>
      <c r="K179" s="64">
        <f t="shared" si="32"/>
        <v>0</v>
      </c>
      <c r="L179" s="64">
        <f t="shared" si="29"/>
        <v>0</v>
      </c>
      <c r="M179" s="80"/>
      <c r="N179" s="83"/>
      <c r="O179" s="5"/>
      <c r="P179" s="5"/>
      <c r="Q179" s="5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ht="183" customHeight="1" x14ac:dyDescent="0.5">
      <c r="A180" s="67"/>
      <c r="B180" s="46"/>
      <c r="C180" s="47"/>
      <c r="D180" s="40" t="s">
        <v>27</v>
      </c>
      <c r="E180" s="79">
        <v>0</v>
      </c>
      <c r="F180" s="56">
        <v>0</v>
      </c>
      <c r="G180" s="56">
        <v>0</v>
      </c>
      <c r="H180" s="56">
        <v>0</v>
      </c>
      <c r="I180" s="66">
        <f t="shared" si="30"/>
        <v>0</v>
      </c>
      <c r="J180" s="64">
        <f t="shared" si="31"/>
        <v>0</v>
      </c>
      <c r="K180" s="64">
        <f t="shared" si="32"/>
        <v>0</v>
      </c>
      <c r="L180" s="64">
        <f t="shared" si="29"/>
        <v>0</v>
      </c>
      <c r="M180" s="80"/>
      <c r="N180" s="83"/>
      <c r="O180" s="5"/>
      <c r="P180" s="5"/>
      <c r="Q180" s="5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ht="128.25" customHeight="1" x14ac:dyDescent="0.5">
      <c r="A181" s="67"/>
      <c r="B181" s="46"/>
      <c r="C181" s="47"/>
      <c r="D181" s="42" t="s">
        <v>28</v>
      </c>
      <c r="E181" s="78">
        <v>0</v>
      </c>
      <c r="F181" s="56">
        <v>0</v>
      </c>
      <c r="G181" s="56">
        <v>0</v>
      </c>
      <c r="H181" s="56">
        <v>0</v>
      </c>
      <c r="I181" s="66">
        <f t="shared" si="30"/>
        <v>0</v>
      </c>
      <c r="J181" s="64">
        <f t="shared" si="31"/>
        <v>0</v>
      </c>
      <c r="K181" s="64">
        <f t="shared" si="32"/>
        <v>0</v>
      </c>
      <c r="L181" s="64">
        <f t="shared" si="29"/>
        <v>0</v>
      </c>
      <c r="M181" s="80"/>
      <c r="N181" s="83"/>
      <c r="O181" s="5"/>
      <c r="P181" s="5"/>
      <c r="Q181" s="5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ht="128.25" customHeight="1" x14ac:dyDescent="0.5">
      <c r="A182" s="67"/>
      <c r="B182" s="46"/>
      <c r="C182" s="47"/>
      <c r="D182" s="43" t="s">
        <v>29</v>
      </c>
      <c r="E182" s="56">
        <v>0</v>
      </c>
      <c r="F182" s="56">
        <v>0</v>
      </c>
      <c r="G182" s="56">
        <v>0</v>
      </c>
      <c r="H182" s="56">
        <v>0</v>
      </c>
      <c r="I182" s="66">
        <f t="shared" si="30"/>
        <v>0</v>
      </c>
      <c r="J182" s="64">
        <f t="shared" si="31"/>
        <v>0</v>
      </c>
      <c r="K182" s="64">
        <f t="shared" si="32"/>
        <v>0</v>
      </c>
      <c r="L182" s="64">
        <f t="shared" si="29"/>
        <v>0</v>
      </c>
      <c r="M182" s="80"/>
      <c r="N182" s="83"/>
      <c r="O182" s="5"/>
      <c r="P182" s="5"/>
      <c r="Q182" s="5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ht="53.25" x14ac:dyDescent="0.75">
      <c r="M183" s="99"/>
    </row>
    <row r="184" spans="1:29" ht="53.25" x14ac:dyDescent="0.75">
      <c r="M184" s="99"/>
    </row>
    <row r="185" spans="1:29" ht="53.25" x14ac:dyDescent="0.75">
      <c r="M185" s="99"/>
    </row>
    <row r="186" spans="1:29" ht="53.25" x14ac:dyDescent="0.75">
      <c r="M186" s="99"/>
    </row>
    <row r="187" spans="1:29" ht="53.25" x14ac:dyDescent="0.75">
      <c r="M187" s="99"/>
    </row>
    <row r="188" spans="1:29" ht="53.25" x14ac:dyDescent="0.75">
      <c r="M188" s="99"/>
    </row>
    <row r="189" spans="1:29" ht="53.25" x14ac:dyDescent="0.75">
      <c r="M189" s="99"/>
    </row>
    <row r="190" spans="1:29" ht="53.25" x14ac:dyDescent="0.75">
      <c r="M190" s="99"/>
    </row>
    <row r="191" spans="1:29" ht="53.25" x14ac:dyDescent="0.75">
      <c r="M191" s="99"/>
    </row>
    <row r="192" spans="1:29" ht="53.25" x14ac:dyDescent="0.75">
      <c r="M192" s="99"/>
    </row>
    <row r="193" spans="13:13" ht="53.25" x14ac:dyDescent="0.75">
      <c r="M193" s="99"/>
    </row>
    <row r="194" spans="13:13" ht="53.25" x14ac:dyDescent="0.75">
      <c r="M194" s="99"/>
    </row>
    <row r="195" spans="13:13" ht="53.25" x14ac:dyDescent="0.75">
      <c r="M195" s="99"/>
    </row>
    <row r="196" spans="13:13" ht="53.25" x14ac:dyDescent="0.75">
      <c r="M196" s="99"/>
    </row>
    <row r="197" spans="13:13" ht="53.25" x14ac:dyDescent="0.75">
      <c r="M197" s="99"/>
    </row>
    <row r="198" spans="13:13" ht="53.25" x14ac:dyDescent="0.75">
      <c r="M198" s="99"/>
    </row>
    <row r="199" spans="13:13" ht="53.25" x14ac:dyDescent="0.75">
      <c r="M199" s="99"/>
    </row>
    <row r="200" spans="13:13" ht="53.25" x14ac:dyDescent="0.75">
      <c r="M200" s="99"/>
    </row>
    <row r="201" spans="13:13" ht="53.25" x14ac:dyDescent="0.75">
      <c r="M201" s="99"/>
    </row>
    <row r="202" spans="13:13" ht="53.25" x14ac:dyDescent="0.75">
      <c r="M202" s="99"/>
    </row>
    <row r="203" spans="13:13" ht="53.25" x14ac:dyDescent="0.75">
      <c r="M203" s="99"/>
    </row>
    <row r="204" spans="13:13" ht="53.25" x14ac:dyDescent="0.75">
      <c r="M204" s="99"/>
    </row>
    <row r="205" spans="13:13" ht="53.25" x14ac:dyDescent="0.75">
      <c r="M205" s="99"/>
    </row>
    <row r="206" spans="13:13" ht="53.25" x14ac:dyDescent="0.75">
      <c r="M206" s="99"/>
    </row>
    <row r="207" spans="13:13" ht="53.25" x14ac:dyDescent="0.75">
      <c r="M207" s="99"/>
    </row>
    <row r="208" spans="13:13" ht="53.25" x14ac:dyDescent="0.75">
      <c r="M208" s="99"/>
    </row>
    <row r="209" spans="13:13" ht="53.25" x14ac:dyDescent="0.75">
      <c r="M209" s="99"/>
    </row>
    <row r="210" spans="13:13" ht="53.25" x14ac:dyDescent="0.75">
      <c r="M210" s="99"/>
    </row>
    <row r="211" spans="13:13" ht="53.25" x14ac:dyDescent="0.75">
      <c r="M211" s="99"/>
    </row>
    <row r="212" spans="13:13" ht="53.25" x14ac:dyDescent="0.75">
      <c r="M212" s="99"/>
    </row>
    <row r="213" spans="13:13" ht="53.25" x14ac:dyDescent="0.75">
      <c r="M213" s="99"/>
    </row>
    <row r="214" spans="13:13" ht="53.25" x14ac:dyDescent="0.75">
      <c r="M214" s="99"/>
    </row>
    <row r="215" spans="13:13" ht="53.25" x14ac:dyDescent="0.75">
      <c r="M215" s="99"/>
    </row>
    <row r="216" spans="13:13" ht="53.25" x14ac:dyDescent="0.75">
      <c r="M216" s="99"/>
    </row>
    <row r="217" spans="13:13" ht="53.25" x14ac:dyDescent="0.75">
      <c r="M217" s="99"/>
    </row>
    <row r="218" spans="13:13" ht="53.25" x14ac:dyDescent="0.75">
      <c r="M218" s="99"/>
    </row>
    <row r="219" spans="13:13" ht="53.25" x14ac:dyDescent="0.75">
      <c r="M219" s="99"/>
    </row>
    <row r="220" spans="13:13" ht="53.25" x14ac:dyDescent="0.75">
      <c r="M220" s="99"/>
    </row>
    <row r="221" spans="13:13" ht="53.25" x14ac:dyDescent="0.75">
      <c r="M221" s="99"/>
    </row>
    <row r="222" spans="13:13" ht="53.25" x14ac:dyDescent="0.75">
      <c r="M222" s="99"/>
    </row>
    <row r="223" spans="13:13" ht="53.25" x14ac:dyDescent="0.75">
      <c r="M223" s="99"/>
    </row>
    <row r="224" spans="13:13" ht="53.25" x14ac:dyDescent="0.75">
      <c r="M224" s="99"/>
    </row>
    <row r="225" spans="13:13" ht="53.25" x14ac:dyDescent="0.75">
      <c r="M225" s="99"/>
    </row>
    <row r="226" spans="13:13" ht="53.25" x14ac:dyDescent="0.75">
      <c r="M226" s="99"/>
    </row>
    <row r="227" spans="13:13" ht="53.25" x14ac:dyDescent="0.75">
      <c r="M227" s="99"/>
    </row>
    <row r="228" spans="13:13" ht="53.25" x14ac:dyDescent="0.75">
      <c r="M228" s="99"/>
    </row>
    <row r="229" spans="13:13" ht="53.25" x14ac:dyDescent="0.75">
      <c r="M229" s="99"/>
    </row>
    <row r="230" spans="13:13" ht="53.25" x14ac:dyDescent="0.75">
      <c r="M230" s="99"/>
    </row>
    <row r="231" spans="13:13" ht="53.25" x14ac:dyDescent="0.75">
      <c r="M231" s="99"/>
    </row>
    <row r="232" spans="13:13" ht="53.25" x14ac:dyDescent="0.75">
      <c r="M232" s="99"/>
    </row>
    <row r="233" spans="13:13" ht="53.25" x14ac:dyDescent="0.75">
      <c r="M233" s="99"/>
    </row>
    <row r="234" spans="13:13" ht="53.25" x14ac:dyDescent="0.75">
      <c r="M234" s="99"/>
    </row>
    <row r="235" spans="13:13" ht="53.25" x14ac:dyDescent="0.75">
      <c r="M235" s="99"/>
    </row>
    <row r="236" spans="13:13" ht="53.25" x14ac:dyDescent="0.75">
      <c r="M236" s="99"/>
    </row>
    <row r="237" spans="13:13" ht="53.25" x14ac:dyDescent="0.75">
      <c r="M237" s="99"/>
    </row>
    <row r="238" spans="13:13" ht="53.25" x14ac:dyDescent="0.75">
      <c r="M238" s="99"/>
    </row>
    <row r="239" spans="13:13" ht="53.25" x14ac:dyDescent="0.75">
      <c r="M239" s="99"/>
    </row>
    <row r="240" spans="13:13" ht="53.25" x14ac:dyDescent="0.75">
      <c r="M240" s="99"/>
    </row>
    <row r="241" spans="13:13" ht="53.25" x14ac:dyDescent="0.75">
      <c r="M241" s="99"/>
    </row>
    <row r="242" spans="13:13" ht="53.25" x14ac:dyDescent="0.75">
      <c r="M242" s="99"/>
    </row>
    <row r="243" spans="13:13" ht="53.25" x14ac:dyDescent="0.75">
      <c r="M243" s="99"/>
    </row>
    <row r="244" spans="13:13" ht="53.25" x14ac:dyDescent="0.75">
      <c r="M244" s="99"/>
    </row>
    <row r="245" spans="13:13" ht="53.25" x14ac:dyDescent="0.75">
      <c r="M245" s="99"/>
    </row>
    <row r="246" spans="13:13" ht="53.25" x14ac:dyDescent="0.75">
      <c r="M246" s="99"/>
    </row>
    <row r="247" spans="13:13" ht="53.25" x14ac:dyDescent="0.75">
      <c r="M247" s="99"/>
    </row>
    <row r="248" spans="13:13" ht="53.25" x14ac:dyDescent="0.75">
      <c r="M248" s="99"/>
    </row>
    <row r="249" spans="13:13" ht="53.25" x14ac:dyDescent="0.75">
      <c r="M249" s="99"/>
    </row>
    <row r="250" spans="13:13" ht="53.25" x14ac:dyDescent="0.75">
      <c r="M250" s="99"/>
    </row>
    <row r="251" spans="13:13" ht="53.25" x14ac:dyDescent="0.75">
      <c r="M251" s="99"/>
    </row>
    <row r="252" spans="13:13" ht="53.25" x14ac:dyDescent="0.75">
      <c r="M252" s="99"/>
    </row>
    <row r="253" spans="13:13" ht="53.25" x14ac:dyDescent="0.75">
      <c r="M253" s="99"/>
    </row>
    <row r="254" spans="13:13" ht="53.25" x14ac:dyDescent="0.75">
      <c r="M254" s="99"/>
    </row>
    <row r="255" spans="13:13" ht="53.25" x14ac:dyDescent="0.75">
      <c r="M255" s="99"/>
    </row>
    <row r="256" spans="13:13" ht="53.25" x14ac:dyDescent="0.75">
      <c r="M256" s="99"/>
    </row>
    <row r="257" spans="13:13" ht="53.25" x14ac:dyDescent="0.75">
      <c r="M257" s="99"/>
    </row>
    <row r="258" spans="13:13" ht="53.25" x14ac:dyDescent="0.75">
      <c r="M258" s="99"/>
    </row>
    <row r="259" spans="13:13" ht="53.25" x14ac:dyDescent="0.75">
      <c r="M259" s="99"/>
    </row>
    <row r="260" spans="13:13" ht="53.25" x14ac:dyDescent="0.75">
      <c r="M260" s="99"/>
    </row>
    <row r="261" spans="13:13" ht="53.25" x14ac:dyDescent="0.75">
      <c r="M261" s="99"/>
    </row>
    <row r="262" spans="13:13" ht="53.25" x14ac:dyDescent="0.75">
      <c r="M262" s="99"/>
    </row>
    <row r="263" spans="13:13" ht="53.25" x14ac:dyDescent="0.75">
      <c r="M263" s="99"/>
    </row>
    <row r="264" spans="13:13" ht="53.25" x14ac:dyDescent="0.75">
      <c r="M264" s="99"/>
    </row>
    <row r="265" spans="13:13" ht="53.25" x14ac:dyDescent="0.75">
      <c r="M265" s="99"/>
    </row>
    <row r="266" spans="13:13" ht="53.25" x14ac:dyDescent="0.75">
      <c r="M266" s="99"/>
    </row>
    <row r="267" spans="13:13" ht="53.25" x14ac:dyDescent="0.75">
      <c r="M267" s="99"/>
    </row>
    <row r="268" spans="13:13" ht="53.25" x14ac:dyDescent="0.75">
      <c r="M268" s="99"/>
    </row>
    <row r="269" spans="13:13" ht="53.25" x14ac:dyDescent="0.75">
      <c r="M269" s="99"/>
    </row>
    <row r="270" spans="13:13" ht="53.25" x14ac:dyDescent="0.75">
      <c r="M270" s="99"/>
    </row>
    <row r="271" spans="13:13" ht="53.25" x14ac:dyDescent="0.75">
      <c r="M271" s="99"/>
    </row>
    <row r="272" spans="13:13" ht="53.25" x14ac:dyDescent="0.75">
      <c r="M272" s="99"/>
    </row>
    <row r="273" spans="13:13" ht="53.25" x14ac:dyDescent="0.75">
      <c r="M273" s="99"/>
    </row>
    <row r="274" spans="13:13" ht="53.25" x14ac:dyDescent="0.75">
      <c r="M274" s="99"/>
    </row>
    <row r="275" spans="13:13" ht="53.25" x14ac:dyDescent="0.75">
      <c r="M275" s="99"/>
    </row>
    <row r="276" spans="13:13" ht="53.25" x14ac:dyDescent="0.75">
      <c r="M276" s="99"/>
    </row>
    <row r="277" spans="13:13" ht="53.25" x14ac:dyDescent="0.75">
      <c r="M277" s="99"/>
    </row>
    <row r="278" spans="13:13" ht="53.25" x14ac:dyDescent="0.75">
      <c r="M278" s="99"/>
    </row>
    <row r="279" spans="13:13" ht="53.25" x14ac:dyDescent="0.75">
      <c r="M279" s="99"/>
    </row>
    <row r="280" spans="13:13" ht="53.25" x14ac:dyDescent="0.75">
      <c r="M280" s="99"/>
    </row>
    <row r="281" spans="13:13" ht="53.25" x14ac:dyDescent="0.75">
      <c r="M281" s="99"/>
    </row>
    <row r="282" spans="13:13" ht="53.25" x14ac:dyDescent="0.75">
      <c r="M282" s="99"/>
    </row>
    <row r="283" spans="13:13" ht="53.25" x14ac:dyDescent="0.75">
      <c r="M283" s="99"/>
    </row>
    <row r="284" spans="13:13" ht="53.25" x14ac:dyDescent="0.75">
      <c r="M284" s="99"/>
    </row>
    <row r="285" spans="13:13" ht="53.25" x14ac:dyDescent="0.75">
      <c r="M285" s="99"/>
    </row>
    <row r="286" spans="13:13" ht="53.25" x14ac:dyDescent="0.75">
      <c r="M286" s="99"/>
    </row>
  </sheetData>
  <mergeCells count="118"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:N2"/>
    <mergeCell ref="A4:A5"/>
    <mergeCell ref="B4:B5"/>
    <mergeCell ref="C4:C5"/>
    <mergeCell ref="D4:D5"/>
    <mergeCell ref="E4:L4"/>
    <mergeCell ref="M4:M5"/>
    <mergeCell ref="N4:N5"/>
  </mergeCells>
  <pageMargins left="0.39370078740157483" right="0" top="0" bottom="0" header="0" footer="0"/>
  <pageSetup paperSize="9" scale="19" orientation="landscape" r:id="rId1"/>
  <rowBreaks count="10" manualBreakCount="10">
    <brk id="22" min="1" max="13" man="1"/>
    <brk id="38" min="1" max="13" man="1"/>
    <brk id="54" min="1" max="13" man="1"/>
    <brk id="70" min="1" max="13" man="1"/>
    <brk id="86" min="1" max="13" man="1"/>
    <brk id="102" min="1" max="13" man="1"/>
    <brk id="118" min="1" max="13" man="1"/>
    <brk id="134" min="1" max="13" man="1"/>
    <brk id="150" min="1" max="13" man="1"/>
    <brk id="16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СВОД(август)</vt:lpstr>
      <vt:lpstr>'СВОД(август)'!Заголовки_для_печати</vt:lpstr>
      <vt:lpstr>'СВОД(август)'!Область_печати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Шафикова Наталья Ивановна</dc:creator>
  <cp:lastModifiedBy>Шафикова Наталья Ивановна</cp:lastModifiedBy>
  <dcterms:created xsi:type="dcterms:W3CDTF">2015-06-05T18:17:20Z</dcterms:created>
  <dcterms:modified xsi:type="dcterms:W3CDTF">2019-09-02T08:55:52Z</dcterms:modified>
</cp:coreProperties>
</file>