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июль)" sheetId="8" r:id="rId1"/>
  </sheets>
  <definedNames>
    <definedName name="_xlnm._FilterDatabase" localSheetId="0" hidden="1">'СВОД(июль)'!$A$6:$AC$182</definedName>
    <definedName name="_xlnm.Print_Titles" localSheetId="0">'СВОД(июль)'!$4:$6</definedName>
    <definedName name="_xlnm.Print_Area" localSheetId="0">'СВОД(июль)'!$A$1:$N$182</definedName>
  </definedNames>
  <calcPr calcId="144525"/>
</workbook>
</file>

<file path=xl/calcChain.xml><?xml version="1.0" encoding="utf-8"?>
<calcChain xmlns="http://schemas.openxmlformats.org/spreadsheetml/2006/main">
  <c r="L182" i="8" l="1"/>
  <c r="K182" i="8"/>
  <c r="J182" i="8"/>
  <c r="I182" i="8"/>
  <c r="L181" i="8"/>
  <c r="K181" i="8"/>
  <c r="J181" i="8"/>
  <c r="I181" i="8"/>
  <c r="L180" i="8"/>
  <c r="K180" i="8"/>
  <c r="J180" i="8"/>
  <c r="I180" i="8"/>
  <c r="L179" i="8"/>
  <c r="K179" i="8"/>
  <c r="J179" i="8"/>
  <c r="I179" i="8"/>
  <c r="L178" i="8"/>
  <c r="K178" i="8"/>
  <c r="J178" i="8"/>
  <c r="I178" i="8"/>
  <c r="L177" i="8"/>
  <c r="K177" i="8"/>
  <c r="J177" i="8"/>
  <c r="I177" i="8"/>
  <c r="L176" i="8"/>
  <c r="K176" i="8"/>
  <c r="J176" i="8"/>
  <c r="I176" i="8"/>
  <c r="I175" i="8"/>
  <c r="H175" i="8"/>
  <c r="L175" i="8" s="1"/>
  <c r="G175" i="8"/>
  <c r="F175" i="8"/>
  <c r="E175" i="8"/>
  <c r="L174" i="8"/>
  <c r="K174" i="8"/>
  <c r="J174" i="8"/>
  <c r="I174" i="8"/>
  <c r="L173" i="8"/>
  <c r="K173" i="8"/>
  <c r="J173" i="8"/>
  <c r="I173" i="8"/>
  <c r="L172" i="8"/>
  <c r="K172" i="8"/>
  <c r="J172" i="8"/>
  <c r="I172" i="8"/>
  <c r="L171" i="8"/>
  <c r="K171" i="8"/>
  <c r="J171" i="8"/>
  <c r="I171" i="8"/>
  <c r="L170" i="8"/>
  <c r="K170" i="8"/>
  <c r="J170" i="8"/>
  <c r="I170" i="8"/>
  <c r="L169" i="8"/>
  <c r="K169" i="8"/>
  <c r="J169" i="8"/>
  <c r="I169" i="8"/>
  <c r="L168" i="8"/>
  <c r="K168" i="8"/>
  <c r="J168" i="8"/>
  <c r="I168" i="8"/>
  <c r="I167" i="8"/>
  <c r="H167" i="8"/>
  <c r="L167" i="8" s="1"/>
  <c r="G167" i="8"/>
  <c r="F167" i="8"/>
  <c r="E167" i="8"/>
  <c r="L166" i="8"/>
  <c r="K166" i="8"/>
  <c r="J166" i="8"/>
  <c r="I166" i="8"/>
  <c r="L165" i="8"/>
  <c r="K165" i="8"/>
  <c r="J165" i="8"/>
  <c r="I165" i="8"/>
  <c r="L164" i="8"/>
  <c r="K164" i="8"/>
  <c r="J164" i="8"/>
  <c r="I164" i="8"/>
  <c r="L163" i="8"/>
  <c r="K163" i="8"/>
  <c r="J163" i="8"/>
  <c r="I163" i="8"/>
  <c r="L162" i="8"/>
  <c r="K162" i="8"/>
  <c r="J162" i="8"/>
  <c r="I162" i="8"/>
  <c r="L161" i="8"/>
  <c r="K161" i="8"/>
  <c r="J161" i="8"/>
  <c r="I161" i="8"/>
  <c r="L160" i="8"/>
  <c r="K160" i="8"/>
  <c r="J160" i="8"/>
  <c r="I160" i="8"/>
  <c r="I159" i="8"/>
  <c r="H159" i="8"/>
  <c r="L159" i="8" s="1"/>
  <c r="G159" i="8"/>
  <c r="F159" i="8"/>
  <c r="E159" i="8"/>
  <c r="L158" i="8"/>
  <c r="K158" i="8"/>
  <c r="J158" i="8"/>
  <c r="L157" i="8"/>
  <c r="K157" i="8"/>
  <c r="J157" i="8"/>
  <c r="L156" i="8"/>
  <c r="K156" i="8"/>
  <c r="J156" i="8"/>
  <c r="L155" i="8"/>
  <c r="K155" i="8"/>
  <c r="J155" i="8"/>
  <c r="L154" i="8"/>
  <c r="K154" i="8"/>
  <c r="J154" i="8"/>
  <c r="L153" i="8"/>
  <c r="K153" i="8"/>
  <c r="J153" i="8"/>
  <c r="L152" i="8"/>
  <c r="K152" i="8"/>
  <c r="J152" i="8"/>
  <c r="J151" i="8"/>
  <c r="H151" i="8"/>
  <c r="I151" i="8" s="1"/>
  <c r="G151" i="8"/>
  <c r="F151" i="8"/>
  <c r="E151" i="8"/>
  <c r="L150" i="8"/>
  <c r="K150" i="8"/>
  <c r="J150" i="8"/>
  <c r="I150" i="8"/>
  <c r="L149" i="8"/>
  <c r="K149" i="8"/>
  <c r="J149" i="8"/>
  <c r="I149" i="8"/>
  <c r="L148" i="8"/>
  <c r="K148" i="8"/>
  <c r="J148" i="8"/>
  <c r="I148" i="8"/>
  <c r="L147" i="8"/>
  <c r="K147" i="8"/>
  <c r="J147" i="8"/>
  <c r="I147" i="8"/>
  <c r="L146" i="8"/>
  <c r="K146" i="8"/>
  <c r="J146" i="8"/>
  <c r="I146" i="8"/>
  <c r="L145" i="8"/>
  <c r="K145" i="8"/>
  <c r="J145" i="8"/>
  <c r="I145" i="8"/>
  <c r="L144" i="8"/>
  <c r="K144" i="8"/>
  <c r="J144" i="8"/>
  <c r="I144" i="8"/>
  <c r="J143" i="8"/>
  <c r="H143" i="8"/>
  <c r="I143" i="8" s="1"/>
  <c r="G143" i="8"/>
  <c r="F143" i="8"/>
  <c r="E143" i="8"/>
  <c r="L142" i="8"/>
  <c r="K142" i="8"/>
  <c r="J142" i="8"/>
  <c r="L141" i="8"/>
  <c r="K141" i="8"/>
  <c r="J141" i="8"/>
  <c r="I141" i="8"/>
  <c r="L140" i="8"/>
  <c r="L139" i="8"/>
  <c r="K139" i="8"/>
  <c r="J139" i="8"/>
  <c r="I139" i="8"/>
  <c r="L138" i="8"/>
  <c r="K138" i="8"/>
  <c r="J138" i="8"/>
  <c r="I138" i="8"/>
  <c r="L137" i="8"/>
  <c r="K137" i="8"/>
  <c r="J137" i="8"/>
  <c r="I137" i="8"/>
  <c r="L136" i="8"/>
  <c r="K136" i="8"/>
  <c r="J136" i="8"/>
  <c r="I136" i="8"/>
  <c r="J135" i="8"/>
  <c r="H135" i="8"/>
  <c r="L135" i="8" s="1"/>
  <c r="G135" i="8"/>
  <c r="F135" i="8"/>
  <c r="I135" i="8" s="1"/>
  <c r="E135" i="8"/>
  <c r="L134" i="8"/>
  <c r="K134" i="8"/>
  <c r="J134" i="8"/>
  <c r="I134" i="8"/>
  <c r="L133" i="8"/>
  <c r="I133" i="8"/>
  <c r="L132" i="8"/>
  <c r="J132" i="8"/>
  <c r="I132" i="8"/>
  <c r="L131" i="8"/>
  <c r="K131" i="8"/>
  <c r="J131" i="8"/>
  <c r="L130" i="8"/>
  <c r="K130" i="8"/>
  <c r="J130" i="8"/>
  <c r="I130" i="8"/>
  <c r="L129" i="8"/>
  <c r="K129" i="8"/>
  <c r="J129" i="8"/>
  <c r="I129" i="8"/>
  <c r="L128" i="8"/>
  <c r="K128" i="8"/>
  <c r="J128" i="8"/>
  <c r="I128" i="8"/>
  <c r="J127" i="8"/>
  <c r="H127" i="8"/>
  <c r="L127" i="8" s="1"/>
  <c r="G127" i="8"/>
  <c r="F127" i="8"/>
  <c r="I127" i="8" s="1"/>
  <c r="E127" i="8"/>
  <c r="L126" i="8"/>
  <c r="K126" i="8"/>
  <c r="J126" i="8"/>
  <c r="I126" i="8"/>
  <c r="L125" i="8"/>
  <c r="K125" i="8"/>
  <c r="J125" i="8"/>
  <c r="I125" i="8"/>
  <c r="L124" i="8"/>
  <c r="K124" i="8"/>
  <c r="J124" i="8"/>
  <c r="I124" i="8"/>
  <c r="L123" i="8"/>
  <c r="K123" i="8"/>
  <c r="J123" i="8"/>
  <c r="I123" i="8"/>
  <c r="L122" i="8"/>
  <c r="K122" i="8"/>
  <c r="J122" i="8"/>
  <c r="I122" i="8"/>
  <c r="L121" i="8"/>
  <c r="K121" i="8"/>
  <c r="J121" i="8"/>
  <c r="I121" i="8"/>
  <c r="L120" i="8"/>
  <c r="K120" i="8"/>
  <c r="J120" i="8"/>
  <c r="I120" i="8"/>
  <c r="J119" i="8"/>
  <c r="H119" i="8"/>
  <c r="I119" i="8" s="1"/>
  <c r="G119" i="8"/>
  <c r="F119" i="8"/>
  <c r="K119" i="8" s="1"/>
  <c r="E119" i="8"/>
  <c r="L118" i="8"/>
  <c r="K118" i="8"/>
  <c r="J118" i="8"/>
  <c r="I118" i="8"/>
  <c r="L117" i="8"/>
  <c r="K117" i="8"/>
  <c r="J117" i="8"/>
  <c r="I117" i="8"/>
  <c r="L116" i="8"/>
  <c r="K116" i="8"/>
  <c r="J116" i="8"/>
  <c r="I116" i="8"/>
  <c r="L115" i="8"/>
  <c r="K115" i="8"/>
  <c r="J115" i="8"/>
  <c r="I115" i="8"/>
  <c r="L114" i="8"/>
  <c r="K114" i="8"/>
  <c r="J114" i="8"/>
  <c r="I114" i="8"/>
  <c r="L113" i="8"/>
  <c r="K113" i="8"/>
  <c r="J113" i="8"/>
  <c r="I113" i="8"/>
  <c r="L112" i="8"/>
  <c r="K112" i="8"/>
  <c r="J112" i="8"/>
  <c r="I112" i="8"/>
  <c r="J111" i="8"/>
  <c r="H111" i="8"/>
  <c r="I111" i="8" s="1"/>
  <c r="G111" i="8"/>
  <c r="F111" i="8"/>
  <c r="E111" i="8"/>
  <c r="L110" i="8"/>
  <c r="K110" i="8"/>
  <c r="J110" i="8"/>
  <c r="I110" i="8"/>
  <c r="L109" i="8"/>
  <c r="K109" i="8"/>
  <c r="J109" i="8"/>
  <c r="I109" i="8"/>
  <c r="L108" i="8"/>
  <c r="K108" i="8"/>
  <c r="J108" i="8"/>
  <c r="I108" i="8"/>
  <c r="L107" i="8"/>
  <c r="K107" i="8"/>
  <c r="J107" i="8"/>
  <c r="I107" i="8"/>
  <c r="L106" i="8"/>
  <c r="K106" i="8"/>
  <c r="J106" i="8"/>
  <c r="I106" i="8"/>
  <c r="L105" i="8"/>
  <c r="K105" i="8"/>
  <c r="J105" i="8"/>
  <c r="I105" i="8"/>
  <c r="L104" i="8"/>
  <c r="K104" i="8"/>
  <c r="J104" i="8"/>
  <c r="I104" i="8"/>
  <c r="J103" i="8"/>
  <c r="H103" i="8"/>
  <c r="I103" i="8" s="1"/>
  <c r="G103" i="8"/>
  <c r="F103" i="8"/>
  <c r="E103" i="8"/>
  <c r="L102" i="8"/>
  <c r="K102" i="8"/>
  <c r="J102" i="8"/>
  <c r="I102" i="8"/>
  <c r="L101" i="8"/>
  <c r="K101" i="8"/>
  <c r="J101" i="8"/>
  <c r="I101" i="8"/>
  <c r="L100" i="8"/>
  <c r="K100" i="8"/>
  <c r="J100" i="8"/>
  <c r="I100" i="8"/>
  <c r="L99" i="8"/>
  <c r="K99" i="8"/>
  <c r="J99" i="8"/>
  <c r="I99" i="8"/>
  <c r="L98" i="8"/>
  <c r="K98" i="8"/>
  <c r="J98" i="8"/>
  <c r="I98" i="8"/>
  <c r="L97" i="8"/>
  <c r="K97" i="8"/>
  <c r="J97" i="8"/>
  <c r="I97" i="8"/>
  <c r="L96" i="8"/>
  <c r="K96" i="8"/>
  <c r="J96" i="8"/>
  <c r="I96" i="8"/>
  <c r="J95" i="8"/>
  <c r="H95" i="8"/>
  <c r="I95" i="8" s="1"/>
  <c r="G95" i="8"/>
  <c r="F95" i="8"/>
  <c r="E95" i="8"/>
  <c r="L94" i="8"/>
  <c r="K94" i="8"/>
  <c r="J94" i="8"/>
  <c r="I94" i="8"/>
  <c r="L93" i="8"/>
  <c r="K93" i="8"/>
  <c r="J93" i="8"/>
  <c r="I93" i="8"/>
  <c r="L92" i="8"/>
  <c r="K92" i="8"/>
  <c r="J92" i="8"/>
  <c r="I92" i="8"/>
  <c r="L91" i="8"/>
  <c r="K91" i="8"/>
  <c r="J91" i="8"/>
  <c r="I91" i="8"/>
  <c r="L90" i="8"/>
  <c r="K90" i="8"/>
  <c r="J90" i="8"/>
  <c r="I90" i="8"/>
  <c r="L89" i="8"/>
  <c r="K89" i="8"/>
  <c r="J89" i="8"/>
  <c r="I89" i="8"/>
  <c r="L88" i="8"/>
  <c r="K88" i="8"/>
  <c r="J88" i="8"/>
  <c r="I88" i="8"/>
  <c r="L87" i="8"/>
  <c r="K87" i="8"/>
  <c r="J87" i="8"/>
  <c r="I87" i="8"/>
  <c r="L86" i="8"/>
  <c r="K86" i="8"/>
  <c r="J86" i="8"/>
  <c r="L85" i="8"/>
  <c r="K85" i="8"/>
  <c r="L84" i="8"/>
  <c r="K84" i="8"/>
  <c r="J84" i="8"/>
  <c r="L83" i="8"/>
  <c r="K83" i="8"/>
  <c r="J83" i="8"/>
  <c r="L82" i="8"/>
  <c r="K82" i="8"/>
  <c r="J82" i="8"/>
  <c r="I82" i="8"/>
  <c r="L81" i="8"/>
  <c r="K81" i="8"/>
  <c r="J81" i="8"/>
  <c r="I81" i="8"/>
  <c r="L80" i="8"/>
  <c r="K80" i="8"/>
  <c r="J80" i="8"/>
  <c r="I79" i="8"/>
  <c r="H79" i="8"/>
  <c r="L79" i="8" s="1"/>
  <c r="G79" i="8"/>
  <c r="F79" i="8"/>
  <c r="E79" i="8"/>
  <c r="L78" i="8"/>
  <c r="L77" i="8"/>
  <c r="K77" i="8"/>
  <c r="L76" i="8"/>
  <c r="K76" i="8"/>
  <c r="J76" i="8"/>
  <c r="L75" i="8"/>
  <c r="K75" i="8"/>
  <c r="J75" i="8"/>
  <c r="L74" i="8"/>
  <c r="K74" i="8"/>
  <c r="J74" i="8"/>
  <c r="I74" i="8"/>
  <c r="L73" i="8"/>
  <c r="K73" i="8"/>
  <c r="J73" i="8"/>
  <c r="I73" i="8"/>
  <c r="L72" i="8"/>
  <c r="K72" i="8"/>
  <c r="J72" i="8"/>
  <c r="I72" i="8"/>
  <c r="J71" i="8"/>
  <c r="H71" i="8"/>
  <c r="I71" i="8" s="1"/>
  <c r="G71" i="8"/>
  <c r="F71" i="8"/>
  <c r="E71" i="8"/>
  <c r="L70" i="8"/>
  <c r="K70" i="8"/>
  <c r="J70" i="8"/>
  <c r="I70" i="8"/>
  <c r="L69" i="8"/>
  <c r="K69" i="8"/>
  <c r="J69" i="8"/>
  <c r="I69" i="8"/>
  <c r="L68" i="8"/>
  <c r="L67" i="8"/>
  <c r="K67" i="8"/>
  <c r="J67" i="8"/>
  <c r="L66" i="8"/>
  <c r="K66" i="8"/>
  <c r="J66" i="8"/>
  <c r="I66" i="8"/>
  <c r="L65" i="8"/>
  <c r="K65" i="8"/>
  <c r="J65" i="8"/>
  <c r="I65" i="8"/>
  <c r="L64" i="8"/>
  <c r="K64" i="8"/>
  <c r="J64" i="8"/>
  <c r="I64" i="8"/>
  <c r="J63" i="8"/>
  <c r="H63" i="8"/>
  <c r="I63" i="8" s="1"/>
  <c r="G63" i="8"/>
  <c r="F63" i="8"/>
  <c r="E63" i="8"/>
  <c r="L62" i="8"/>
  <c r="K62" i="8"/>
  <c r="J62" i="8"/>
  <c r="L61" i="8"/>
  <c r="K61" i="8"/>
  <c r="J61" i="8"/>
  <c r="L60" i="8"/>
  <c r="K60" i="8"/>
  <c r="J60" i="8"/>
  <c r="L59" i="8"/>
  <c r="K59" i="8"/>
  <c r="J59" i="8"/>
  <c r="L58" i="8"/>
  <c r="K58" i="8"/>
  <c r="J58" i="8"/>
  <c r="L57" i="8"/>
  <c r="K57" i="8"/>
  <c r="J57" i="8"/>
  <c r="L56" i="8"/>
  <c r="K56" i="8"/>
  <c r="J56" i="8"/>
  <c r="K55" i="8"/>
  <c r="H55" i="8"/>
  <c r="J55" i="8" s="1"/>
  <c r="G55" i="8"/>
  <c r="F55" i="8"/>
  <c r="E55" i="8"/>
  <c r="L54" i="8"/>
  <c r="K54" i="8"/>
  <c r="J54" i="8"/>
  <c r="I54" i="8"/>
  <c r="L53" i="8"/>
  <c r="K53" i="8"/>
  <c r="J53" i="8"/>
  <c r="I53" i="8"/>
  <c r="L52" i="8"/>
  <c r="I52" i="8"/>
  <c r="L51" i="8"/>
  <c r="K51" i="8"/>
  <c r="J51" i="8"/>
  <c r="I51" i="8"/>
  <c r="L50" i="8"/>
  <c r="K50" i="8"/>
  <c r="J50" i="8"/>
  <c r="I50" i="8"/>
  <c r="L49" i="8"/>
  <c r="K49" i="8"/>
  <c r="J49" i="8"/>
  <c r="I49" i="8"/>
  <c r="L48" i="8"/>
  <c r="K48" i="8"/>
  <c r="J48" i="8"/>
  <c r="I48" i="8"/>
  <c r="I47" i="8"/>
  <c r="H47" i="8"/>
  <c r="L47" i="8" s="1"/>
  <c r="G47" i="8"/>
  <c r="F47" i="8"/>
  <c r="E47" i="8"/>
  <c r="L46" i="8"/>
  <c r="K46" i="8"/>
  <c r="J46" i="8"/>
  <c r="I46" i="8"/>
  <c r="L45" i="8"/>
  <c r="K45" i="8"/>
  <c r="J45" i="8"/>
  <c r="I45" i="8"/>
  <c r="L44" i="8"/>
  <c r="L43" i="8"/>
  <c r="K43" i="8"/>
  <c r="J43" i="8"/>
  <c r="I43" i="8"/>
  <c r="L42" i="8"/>
  <c r="K42" i="8"/>
  <c r="J42" i="8"/>
  <c r="I42" i="8"/>
  <c r="L41" i="8"/>
  <c r="J41" i="8"/>
  <c r="I41" i="8"/>
  <c r="L40" i="8"/>
  <c r="K40" i="8"/>
  <c r="J40" i="8"/>
  <c r="I40" i="8"/>
  <c r="I39" i="8"/>
  <c r="H39" i="8"/>
  <c r="L39" i="8" s="1"/>
  <c r="G39" i="8"/>
  <c r="J39" i="8" s="1"/>
  <c r="F39" i="8"/>
  <c r="K39" i="8" s="1"/>
  <c r="E39" i="8"/>
  <c r="L38" i="8"/>
  <c r="K38" i="8"/>
  <c r="J38" i="8"/>
  <c r="I38" i="8"/>
  <c r="L37" i="8"/>
  <c r="K37" i="8"/>
  <c r="J37" i="8"/>
  <c r="I37" i="8"/>
  <c r="L36" i="8"/>
  <c r="K36" i="8"/>
  <c r="J36" i="8"/>
  <c r="I36" i="8"/>
  <c r="L35" i="8"/>
  <c r="K35" i="8"/>
  <c r="J35" i="8"/>
  <c r="I35" i="8"/>
  <c r="L34" i="8"/>
  <c r="K34" i="8"/>
  <c r="J34" i="8"/>
  <c r="I34" i="8"/>
  <c r="L33" i="8"/>
  <c r="K33" i="8"/>
  <c r="J33" i="8"/>
  <c r="I33" i="8"/>
  <c r="L32" i="8"/>
  <c r="K32" i="8"/>
  <c r="J32" i="8"/>
  <c r="I32" i="8"/>
  <c r="I31" i="8"/>
  <c r="H31" i="8"/>
  <c r="L31" i="8" s="1"/>
  <c r="G31" i="8"/>
  <c r="J31" i="8" s="1"/>
  <c r="F31" i="8"/>
  <c r="K31" i="8" s="1"/>
  <c r="E31" i="8"/>
  <c r="L30" i="8"/>
  <c r="K30" i="8"/>
  <c r="J30" i="8"/>
  <c r="I30" i="8"/>
  <c r="L29" i="8"/>
  <c r="K29" i="8"/>
  <c r="J29" i="8"/>
  <c r="L28" i="8"/>
  <c r="K28" i="8"/>
  <c r="J28" i="8"/>
  <c r="L27" i="8"/>
  <c r="K27" i="8"/>
  <c r="J27" i="8"/>
  <c r="L26" i="8"/>
  <c r="K26" i="8"/>
  <c r="J26" i="8"/>
  <c r="I26" i="8"/>
  <c r="L25" i="8"/>
  <c r="K25" i="8"/>
  <c r="J25" i="8"/>
  <c r="I25" i="8"/>
  <c r="L24" i="8"/>
  <c r="K24" i="8"/>
  <c r="J24" i="8"/>
  <c r="I24" i="8"/>
  <c r="J23" i="8"/>
  <c r="H23" i="8"/>
  <c r="I23" i="8" s="1"/>
  <c r="G23" i="8"/>
  <c r="F23" i="8"/>
  <c r="K23" i="8" s="1"/>
  <c r="E23" i="8"/>
  <c r="L22" i="8"/>
  <c r="K22" i="8"/>
  <c r="J22" i="8"/>
  <c r="I22" i="8"/>
  <c r="L21" i="8"/>
  <c r="K21" i="8"/>
  <c r="J21" i="8"/>
  <c r="I21" i="8"/>
  <c r="L20" i="8"/>
  <c r="K20" i="8"/>
  <c r="J20" i="8"/>
  <c r="I20" i="8"/>
  <c r="L19" i="8"/>
  <c r="K19" i="8"/>
  <c r="J19" i="8"/>
  <c r="I19" i="8"/>
  <c r="L18" i="8"/>
  <c r="K18" i="8"/>
  <c r="J18" i="8"/>
  <c r="I18" i="8"/>
  <c r="L17" i="8"/>
  <c r="K17" i="8"/>
  <c r="J17" i="8"/>
  <c r="I17" i="8"/>
  <c r="L16" i="8"/>
  <c r="K16" i="8"/>
  <c r="J16" i="8"/>
  <c r="I16" i="8"/>
  <c r="J15" i="8"/>
  <c r="H15" i="8"/>
  <c r="I15" i="8" s="1"/>
  <c r="G15" i="8"/>
  <c r="F15" i="8"/>
  <c r="E15" i="8"/>
  <c r="J14" i="8"/>
  <c r="H14" i="8"/>
  <c r="I14" i="8" s="1"/>
  <c r="G14" i="8"/>
  <c r="F14" i="8"/>
  <c r="E14" i="8"/>
  <c r="I13" i="8"/>
  <c r="H13" i="8"/>
  <c r="K13" i="8" s="1"/>
  <c r="G13" i="8"/>
  <c r="F13" i="8"/>
  <c r="E13" i="8"/>
  <c r="L13" i="8" s="1"/>
  <c r="H12" i="8"/>
  <c r="L12" i="8" s="1"/>
  <c r="G12" i="8"/>
  <c r="F12" i="8"/>
  <c r="E12" i="8"/>
  <c r="H11" i="8"/>
  <c r="K11" i="8" s="1"/>
  <c r="G11" i="8"/>
  <c r="F11" i="8"/>
  <c r="E11" i="8"/>
  <c r="H10" i="8"/>
  <c r="K10" i="8" s="1"/>
  <c r="G10" i="8"/>
  <c r="F10" i="8"/>
  <c r="E10" i="8"/>
  <c r="H9" i="8"/>
  <c r="K9" i="8" s="1"/>
  <c r="G9" i="8"/>
  <c r="F9" i="8"/>
  <c r="E9" i="8"/>
  <c r="H8" i="8"/>
  <c r="K8" i="8" s="1"/>
  <c r="G8" i="8"/>
  <c r="F8" i="8"/>
  <c r="F7" i="8" s="1"/>
  <c r="E8" i="8"/>
  <c r="M7" i="8"/>
  <c r="G7" i="8"/>
  <c r="E7" i="8"/>
  <c r="C7" i="8"/>
  <c r="L10" i="8" l="1"/>
  <c r="I8" i="8"/>
  <c r="I9" i="8"/>
  <c r="I10" i="8"/>
  <c r="I11" i="8"/>
  <c r="I12" i="8"/>
  <c r="K14" i="8"/>
  <c r="K15" i="8"/>
  <c r="J47" i="8"/>
  <c r="L55" i="8"/>
  <c r="K63" i="8"/>
  <c r="K71" i="8"/>
  <c r="J79" i="8"/>
  <c r="K95" i="8"/>
  <c r="K103" i="8"/>
  <c r="K111" i="8"/>
  <c r="K127" i="8"/>
  <c r="K135" i="8"/>
  <c r="K143" i="8"/>
  <c r="K151" i="8"/>
  <c r="J159" i="8"/>
  <c r="J167" i="8"/>
  <c r="J175" i="8"/>
  <c r="L9" i="8"/>
  <c r="J8" i="8"/>
  <c r="J9" i="8"/>
  <c r="J10" i="8"/>
  <c r="J11" i="8"/>
  <c r="J12" i="8"/>
  <c r="L14" i="8"/>
  <c r="L15" i="8"/>
  <c r="L23" i="8"/>
  <c r="K47" i="8"/>
  <c r="I55" i="8"/>
  <c r="L63" i="8"/>
  <c r="L71" i="8"/>
  <c r="K79" i="8"/>
  <c r="L95" i="8"/>
  <c r="L103" i="8"/>
  <c r="L111" i="8"/>
  <c r="L119" i="8"/>
  <c r="L143" i="8"/>
  <c r="L151" i="8"/>
  <c r="K159" i="8"/>
  <c r="K167" i="8"/>
  <c r="K175" i="8"/>
  <c r="L8" i="8"/>
  <c r="L11" i="8"/>
  <c r="H7" i="8"/>
  <c r="L7" i="8" l="1"/>
  <c r="I7" i="8"/>
  <c r="K7" i="8"/>
  <c r="J7" i="8"/>
</calcChain>
</file>

<file path=xl/sharedStrings.xml><?xml version="1.0" encoding="utf-8"?>
<sst xmlns="http://schemas.openxmlformats.org/spreadsheetml/2006/main" count="239" uniqueCount="69">
  <si>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</si>
  <si>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</si>
  <si>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</si>
  <si>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</si>
  <si>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</si>
  <si>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</si>
  <si>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</si>
  <si>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2019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</si>
  <si>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</si>
  <si>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</si>
  <si>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</si>
  <si>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</si>
  <si>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</si>
  <si>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</si>
  <si>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</si>
  <si>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</si>
  <si>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</si>
  <si>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</si>
  <si>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 21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</si>
  <si>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</si>
  <si>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</si>
  <si>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</si>
  <si>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</si>
  <si>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</si>
  <si>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</si>
  <si>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</si>
  <si>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</si>
  <si>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</si>
  <si>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</si>
  <si>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</si>
  <si>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</si>
  <si>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220543</t>
  </si>
  <si>
    <t>"Развитие информационного общества Нефтеюганского района на 2019-2024 годы и на период до 2030 года"</t>
  </si>
  <si>
    <t xml:space="preserve">"Развитие физической культуры и спорта в Нефтеюганском районе на 2019-2024 годы и на период до 2030 года" 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</si>
  <si>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</si>
  <si>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</si>
  <si>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</si>
  <si>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</si>
  <si>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</si>
  <si>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</si>
  <si>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</si>
  <si>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</si>
  <si>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</si>
  <si>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</si>
  <si>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</si>
  <si>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2019-2024 годы и на период до 2030 года»</t>
  </si>
  <si>
    <t>"Развитие гражданского общества Нефтеюганского района на 2019-2024 годы и на период до 2030 года"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</si>
  <si>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</si>
  <si>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</si>
  <si>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</si>
  <si>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</si>
  <si>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</si>
  <si>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на 2019-2024 годы и период до 2030 года»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</si>
  <si>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</si>
  <si>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</si>
  <si>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</si>
  <si>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</si>
  <si>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</si>
  <si>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И.о.начальника отдела социально-трудовых отношений,
Захаров О.А.
225561</t>
  </si>
  <si>
    <t>Начальник УИТиАР
Гимазетдинов И.М.
250177</t>
  </si>
  <si>
    <t>Председатель комитета ФКиС 
Смирнов М.А. 
278107</t>
  </si>
  <si>
    <t>Начальник управления по связям с общественностью
Федорова А.Н.
256815</t>
  </si>
  <si>
    <t xml:space="preserve">
Начальник отдела по транспорту и дорогам,
Василевская М.Б.
250186</t>
  </si>
  <si>
    <t>Заместители директора департамента финансов:
Московкина Л.Д.
250146
Курова Н.В.
250196</t>
  </si>
  <si>
    <t xml:space="preserve">Зам.начальника управления по учету и отчетности –  зам.главного бухгалтера АНР,
Пятигор Т.А.,
256821
</t>
  </si>
  <si>
    <t>Начальник управления по связям с 
общественностью,
Федорова А.Н.
256815</t>
  </si>
  <si>
    <t>на 01.08.2019 год</t>
  </si>
  <si>
    <t xml:space="preserve">% исполнения к утвержденному/уточненному  плану на 2019 год </t>
  </si>
  <si>
    <t xml:space="preserve">Гл.специалит отдела по реализации жилищных программ комитета  жилищной политике
Гончаренко Т.Л.
250159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</si>
</sst>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\ _₽_-;\-* #,##0.0\ _₽_-;_-* &quot;-&quot;??\ _₽_-;_-@_-"/>
    <numFmt numFmtId="169" formatCode="#,##0.00_ ;\-#,##0.00\ "/>
    <numFmt numFmtId="170" formatCode="_-* #,##0.000_р_._-;\-* #,##0.000_р_._-;_-* &quot;-&quot;???_р_._-;_-@_-"/>
    <numFmt numFmtId="171" formatCode="_-* #,##0.00&quot;р.&quot;_-;\-* #,##0.00&quot;р.&quot;_-;_-* &quot;-&quot;??&quot;р.&quot;_-;_-@_-"/>
    <numFmt numFmtId="172" formatCode="_-* #,##0.00\ _р_._-;\-* #,##0.00\ _р_._-;_-* &quot;-&quot;??\ _р_._-;_-@_-"/>
    <numFmt numFmtId="173" formatCode="_(* #,##0.00_);_(* \(#,##0.00\);_(* &quot;-&quot;??_);_(@_)"/>
    <numFmt numFmtId="174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42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sz val="3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30"/>
      <color indexed="8"/>
      <name val="Times New Roman"/>
      <family val="1"/>
      <charset val="204"/>
    </font>
    <font>
      <sz val="3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42"/>
      <name val="Times New Roman"/>
      <family val="1"/>
      <charset val="204"/>
    </font>
    <font>
      <b/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4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40"/>
      <name val="Times New Roman"/>
      <family val="1"/>
      <charset val="204"/>
    </font>
    <font>
      <sz val="36"/>
      <name val="Times New Roman"/>
      <family val="1"/>
      <charset val="204"/>
    </font>
    <font>
      <sz val="4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3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1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14" fillId="0" borderId="0"/>
    <xf numFmtId="165" fontId="14" fillId="0" borderId="0" applyFont="0" applyFill="0" applyBorder="0" applyAlignment="0" applyProtection="0"/>
    <xf numFmtId="0" fontId="5" fillId="0" borderId="0"/>
    <xf numFmtId="0" fontId="5" fillId="0" borderId="0"/>
    <xf numFmtId="165" fontId="6" fillId="0" borderId="0" applyFont="0" applyFill="0" applyBorder="0" applyAlignment="0" applyProtection="0"/>
    <xf numFmtId="0" fontId="5" fillId="0" borderId="0"/>
    <xf numFmtId="171" fontId="29" fillId="0" borderId="0" applyFont="0" applyFill="0" applyBorder="0" applyAlignment="0" applyProtection="0"/>
    <xf numFmtId="0" fontId="3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166" fontId="23" fillId="4" borderId="1" xfId="4" applyNumberFormat="1" applyFont="1" applyFill="1" applyBorder="1" applyAlignment="1">
      <alignment horizontal="right" vertical="center" wrapText="1"/>
    </xf>
    <xf numFmtId="167" fontId="23" fillId="4" borderId="1" xfId="4" applyNumberFormat="1" applyFont="1" applyFill="1" applyBorder="1" applyAlignment="1">
      <alignment horizontal="right" vertical="center" wrapText="1"/>
    </xf>
    <xf numFmtId="43" fontId="26" fillId="2" borderId="1" xfId="1" applyFont="1" applyFill="1" applyBorder="1" applyAlignment="1">
      <alignment horizontal="right" vertical="center" wrapText="1"/>
    </xf>
    <xf numFmtId="168" fontId="23" fillId="4" borderId="1" xfId="4" applyNumberFormat="1" applyFont="1" applyFill="1" applyBorder="1" applyAlignment="1">
      <alignment horizontal="right" vertical="center" wrapText="1"/>
    </xf>
    <xf numFmtId="168" fontId="26" fillId="3" borderId="1" xfId="4" applyNumberFormat="1" applyFont="1" applyFill="1" applyBorder="1" applyAlignment="1">
      <alignment horizontal="right" vertical="center" wrapText="1"/>
    </xf>
    <xf numFmtId="168" fontId="23" fillId="3" borderId="1" xfId="4" applyNumberFormat="1" applyFont="1" applyFill="1" applyBorder="1" applyAlignment="1">
      <alignment horizontal="right" vertical="center" wrapText="1"/>
    </xf>
    <xf numFmtId="167" fontId="23" fillId="3" borderId="1" xfId="4" applyNumberFormat="1" applyFont="1" applyFill="1" applyBorder="1" applyAlignment="1">
      <alignment horizontal="right" vertical="center" wrapText="1"/>
    </xf>
    <xf numFmtId="166" fontId="26" fillId="5" borderId="1" xfId="4" applyNumberFormat="1" applyFont="1" applyFill="1" applyBorder="1" applyAlignment="1">
      <alignment horizontal="right" vertical="center" wrapText="1"/>
    </xf>
    <xf numFmtId="166" fontId="23" fillId="3" borderId="1" xfId="4" applyNumberFormat="1" applyFont="1" applyFill="1" applyBorder="1" applyAlignment="1">
      <alignment horizontal="right" vertical="center" wrapText="1"/>
    </xf>
    <xf numFmtId="166" fontId="26" fillId="3" borderId="1" xfId="4" applyNumberFormat="1" applyFont="1" applyFill="1" applyBorder="1" applyAlignment="1">
      <alignment horizontal="right" vertical="center" wrapText="1"/>
    </xf>
    <xf numFmtId="167" fontId="26" fillId="5" borderId="1" xfId="4" applyNumberFormat="1" applyFont="1" applyFill="1" applyBorder="1" applyAlignment="1">
      <alignment horizontal="right" vertical="center" wrapText="1"/>
    </xf>
    <xf numFmtId="166" fontId="26" fillId="0" borderId="1" xfId="4" applyNumberFormat="1" applyFont="1" applyFill="1" applyBorder="1" applyAlignment="1">
      <alignment horizontal="right" vertical="center" wrapText="1"/>
    </xf>
    <xf numFmtId="166" fontId="26" fillId="5" borderId="1" xfId="1" applyNumberFormat="1" applyFont="1" applyFill="1" applyBorder="1" applyAlignment="1">
      <alignment horizontal="right" vertical="center" wrapText="1"/>
    </xf>
    <xf numFmtId="166" fontId="23" fillId="0" borderId="1" xfId="4" applyNumberFormat="1" applyFont="1" applyFill="1" applyBorder="1" applyAlignment="1">
      <alignment horizontal="right" vertical="center" wrapText="1"/>
    </xf>
    <xf numFmtId="166" fontId="26" fillId="5" borderId="1" xfId="7" applyNumberFormat="1" applyFont="1" applyFill="1" applyBorder="1" applyAlignment="1">
      <alignment horizontal="right" vertical="center" wrapText="1"/>
    </xf>
    <xf numFmtId="167" fontId="23" fillId="4" borderId="1" xfId="1" applyNumberFormat="1" applyFont="1" applyFill="1" applyBorder="1" applyAlignment="1">
      <alignment horizontal="right" vertical="center" wrapText="1"/>
    </xf>
    <xf numFmtId="167" fontId="26" fillId="5" borderId="1" xfId="1" applyNumberFormat="1" applyFont="1" applyFill="1" applyBorder="1" applyAlignment="1">
      <alignment horizontal="right" vertical="center" wrapText="1"/>
    </xf>
    <xf numFmtId="169" fontId="26" fillId="0" borderId="1" xfId="1" applyNumberFormat="1" applyFont="1" applyFill="1" applyBorder="1" applyAlignment="1">
      <alignment horizontal="right" vertical="center" wrapText="1"/>
    </xf>
    <xf numFmtId="43" fontId="26" fillId="5" borderId="1" xfId="1" applyFont="1" applyFill="1" applyBorder="1" applyAlignment="1">
      <alignment horizontal="right" vertical="center" wrapText="1"/>
    </xf>
    <xf numFmtId="166" fontId="26" fillId="0" borderId="1" xfId="7" applyNumberFormat="1" applyFont="1" applyFill="1" applyBorder="1" applyAlignment="1">
      <alignment horizontal="right" vertical="center" wrapText="1"/>
    </xf>
    <xf numFmtId="166" fontId="26" fillId="0" borderId="1" xfId="4" applyNumberFormat="1" applyFont="1" applyFill="1" applyBorder="1" applyAlignment="1">
      <alignment horizontal="center" vertical="center" wrapText="1"/>
    </xf>
    <xf numFmtId="166" fontId="28" fillId="0" borderId="1" xfId="0" applyNumberFormat="1" applyFont="1" applyBorder="1" applyAlignment="1">
      <alignment vertical="center"/>
    </xf>
    <xf numFmtId="166" fontId="26" fillId="3" borderId="1" xfId="7" applyNumberFormat="1" applyFont="1" applyFill="1" applyBorder="1" applyAlignment="1">
      <alignment horizontal="right" vertical="center" wrapText="1"/>
    </xf>
    <xf numFmtId="166" fontId="26" fillId="3" borderId="1" xfId="1" applyNumberFormat="1" applyFont="1" applyFill="1" applyBorder="1" applyAlignment="1">
      <alignment horizontal="right" vertical="center" wrapText="1"/>
    </xf>
    <xf numFmtId="167" fontId="26" fillId="3" borderId="1" xfId="4" applyNumberFormat="1" applyFont="1" applyFill="1" applyBorder="1" applyAlignment="1">
      <alignment horizontal="right" vertical="center" wrapText="1"/>
    </xf>
    <xf numFmtId="43" fontId="26" fillId="3" borderId="1" xfId="1" applyFont="1" applyFill="1" applyBorder="1" applyAlignment="1">
      <alignment horizontal="right" vertical="center" wrapText="1"/>
    </xf>
    <xf numFmtId="0" fontId="20" fillId="0" borderId="0" xfId="0" applyFont="1"/>
    <xf numFmtId="0" fontId="31" fillId="0" borderId="0" xfId="0" applyFont="1"/>
    <xf numFmtId="174" fontId="23" fillId="4" borderId="1" xfId="1" applyNumberFormat="1" applyFont="1" applyFill="1" applyBorder="1" applyAlignment="1">
      <alignment horizontal="right" vertical="center" wrapText="1"/>
    </xf>
    <xf numFmtId="174" fontId="26" fillId="0" borderId="1" xfId="7" applyNumberFormat="1" applyFont="1" applyFill="1" applyBorder="1" applyAlignment="1">
      <alignment horizontal="right" vertical="center" wrapText="1"/>
    </xf>
    <xf numFmtId="174" fontId="23" fillId="4" borderId="1" xfId="4" applyNumberFormat="1" applyFont="1" applyFill="1" applyBorder="1" applyAlignment="1">
      <alignment horizontal="right" vertical="center" wrapText="1"/>
    </xf>
    <xf numFmtId="174" fontId="26" fillId="5" borderId="1" xfId="4" applyNumberFormat="1" applyFont="1" applyFill="1" applyBorder="1" applyAlignment="1">
      <alignment horizontal="right" vertical="center" wrapText="1"/>
    </xf>
    <xf numFmtId="166" fontId="9" fillId="0" borderId="0" xfId="0" applyNumberFormat="1" applyFont="1"/>
    <xf numFmtId="166" fontId="23" fillId="6" borderId="1" xfId="4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1" fontId="20" fillId="3" borderId="1" xfId="4" applyNumberFormat="1" applyFont="1" applyFill="1" applyBorder="1" applyAlignment="1">
      <alignment horizontal="center" vertical="center" wrapText="1"/>
    </xf>
    <xf numFmtId="170" fontId="27" fillId="0" borderId="1" xfId="3" applyNumberFormat="1" applyFont="1" applyFill="1" applyBorder="1" applyAlignment="1">
      <alignment horizontal="center" vertical="center" wrapText="1"/>
    </xf>
    <xf numFmtId="170" fontId="27" fillId="0" borderId="1" xfId="3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2" borderId="1" xfId="3" applyFont="1" applyFill="1" applyBorder="1" applyAlignment="1">
      <alignment horizontal="center" vertical="center"/>
    </xf>
    <xf numFmtId="0" fontId="13" fillId="0" borderId="1" xfId="606" applyFont="1" applyBorder="1" applyAlignment="1">
      <alignment horizontal="center" vertical="center" wrapText="1"/>
    </xf>
    <xf numFmtId="0" fontId="13" fillId="3" borderId="1" xfId="606" applyFont="1" applyFill="1" applyBorder="1" applyAlignment="1">
      <alignment horizontal="center" vertical="center" wrapText="1"/>
    </xf>
    <xf numFmtId="0" fontId="9" fillId="0" borderId="0" xfId="606" applyFont="1"/>
    <xf numFmtId="0" fontId="10" fillId="0" borderId="0" xfId="606" applyFont="1"/>
    <xf numFmtId="0" fontId="1" fillId="0" borderId="0" xfId="606"/>
    <xf numFmtId="0" fontId="13" fillId="2" borderId="1" xfId="606" applyFont="1" applyFill="1" applyBorder="1" applyAlignment="1">
      <alignment horizontal="center" vertical="center" wrapText="1"/>
    </xf>
    <xf numFmtId="0" fontId="15" fillId="0" borderId="1" xfId="606" applyFont="1" applyBorder="1" applyAlignment="1">
      <alignment horizontal="center" vertical="center" wrapText="1"/>
    </xf>
    <xf numFmtId="0" fontId="13" fillId="0" borderId="1" xfId="606" applyFont="1" applyBorder="1" applyAlignment="1">
      <alignment horizontal="center" vertical="center" wrapText="1"/>
    </xf>
    <xf numFmtId="0" fontId="15" fillId="2" borderId="1" xfId="606" applyFont="1" applyFill="1" applyBorder="1" applyAlignment="1">
      <alignment horizontal="center" vertical="center" wrapText="1"/>
    </xf>
    <xf numFmtId="49" fontId="15" fillId="2" borderId="1" xfId="606" applyNumberFormat="1" applyFont="1" applyFill="1" applyBorder="1" applyAlignment="1">
      <alignment horizontal="center" vertical="center" wrapText="1"/>
    </xf>
    <xf numFmtId="0" fontId="16" fillId="3" borderId="1" xfId="606" applyFont="1" applyFill="1" applyBorder="1" applyAlignment="1">
      <alignment horizontal="center" vertical="center"/>
    </xf>
    <xf numFmtId="0" fontId="17" fillId="0" borderId="0" xfId="606" applyFont="1"/>
    <xf numFmtId="0" fontId="18" fillId="0" borderId="0" xfId="606" applyFont="1"/>
    <xf numFmtId="0" fontId="19" fillId="0" borderId="0" xfId="606" applyFont="1"/>
    <xf numFmtId="0" fontId="20" fillId="0" borderId="1" xfId="606" applyFont="1" applyBorder="1" applyAlignment="1">
      <alignment horizontal="center" vertical="center" wrapText="1"/>
    </xf>
    <xf numFmtId="0" fontId="21" fillId="0" borderId="1" xfId="606" applyFont="1" applyBorder="1" applyAlignment="1">
      <alignment horizontal="center" vertical="center" wrapText="1"/>
    </xf>
    <xf numFmtId="164" fontId="21" fillId="0" borderId="1" xfId="606" applyNumberFormat="1" applyFont="1" applyBorder="1" applyAlignment="1">
      <alignment horizontal="center" vertical="center"/>
    </xf>
    <xf numFmtId="0" fontId="22" fillId="0" borderId="1" xfId="606" applyFont="1" applyFill="1" applyBorder="1" applyAlignment="1">
      <alignment horizontal="center" vertical="center" textRotation="90" wrapText="1"/>
    </xf>
    <xf numFmtId="1" fontId="21" fillId="3" borderId="1" xfId="606" applyNumberFormat="1" applyFont="1" applyFill="1" applyBorder="1" applyAlignment="1">
      <alignment horizontal="center" vertical="center" wrapText="1"/>
    </xf>
    <xf numFmtId="0" fontId="25" fillId="0" borderId="2" xfId="606" applyFont="1" applyBorder="1" applyAlignment="1">
      <alignment horizontal="left" vertical="center" wrapText="1"/>
    </xf>
    <xf numFmtId="0" fontId="24" fillId="0" borderId="0" xfId="606" applyFont="1"/>
    <xf numFmtId="0" fontId="21" fillId="0" borderId="1" xfId="606" applyFont="1" applyBorder="1" applyAlignment="1">
      <alignment horizontal="center" vertical="center"/>
    </xf>
    <xf numFmtId="16" fontId="25" fillId="5" borderId="1" xfId="606" applyNumberFormat="1" applyFont="1" applyFill="1" applyBorder="1" applyAlignment="1">
      <alignment horizontal="center" vertical="center" textRotation="90" wrapText="1"/>
    </xf>
    <xf numFmtId="166" fontId="26" fillId="2" borderId="1" xfId="606" applyNumberFormat="1" applyFont="1" applyFill="1" applyBorder="1" applyAlignment="1">
      <alignment horizontal="right" vertical="center" wrapText="1"/>
    </xf>
    <xf numFmtId="167" fontId="26" fillId="2" borderId="1" xfId="606" applyNumberFormat="1" applyFont="1" applyFill="1" applyBorder="1" applyAlignment="1">
      <alignment horizontal="right" vertical="center" wrapText="1"/>
    </xf>
    <xf numFmtId="166" fontId="23" fillId="2" borderId="1" xfId="606" applyNumberFormat="1" applyFont="1" applyFill="1" applyBorder="1" applyAlignment="1">
      <alignment horizontal="right" vertical="center" wrapText="1"/>
    </xf>
    <xf numFmtId="0" fontId="21" fillId="3" borderId="1" xfId="606" applyFont="1" applyFill="1" applyBorder="1" applyAlignment="1">
      <alignment horizontal="center" vertical="center" wrapText="1"/>
    </xf>
    <xf numFmtId="0" fontId="25" fillId="0" borderId="3" xfId="606" applyFont="1" applyBorder="1" applyAlignment="1">
      <alignment horizontal="left" vertical="center" wrapText="1"/>
    </xf>
    <xf numFmtId="16" fontId="25" fillId="5" borderId="1" xfId="607" applyNumberFormat="1" applyFont="1" applyFill="1" applyBorder="1" applyAlignment="1">
      <alignment horizontal="center" vertical="center" textRotation="90" wrapText="1"/>
    </xf>
    <xf numFmtId="0" fontId="25" fillId="5" borderId="1" xfId="607" applyFont="1" applyFill="1" applyBorder="1" applyAlignment="1">
      <alignment horizontal="center" vertical="center" textRotation="90" wrapText="1"/>
    </xf>
    <xf numFmtId="0" fontId="25" fillId="5" borderId="1" xfId="606" applyFont="1" applyFill="1" applyBorder="1" applyAlignment="1">
      <alignment horizontal="center" vertical="center" textRotation="90" wrapText="1"/>
    </xf>
    <xf numFmtId="0" fontId="25" fillId="0" borderId="4" xfId="606" applyFont="1" applyBorder="1" applyAlignment="1">
      <alignment horizontal="left" vertical="center" wrapText="1"/>
    </xf>
    <xf numFmtId="0" fontId="20" fillId="5" borderId="1" xfId="606" applyFont="1" applyFill="1" applyBorder="1" applyAlignment="1">
      <alignment horizontal="center" vertical="center"/>
    </xf>
    <xf numFmtId="0" fontId="20" fillId="5" borderId="1" xfId="606" applyFont="1" applyFill="1" applyBorder="1" applyAlignment="1">
      <alignment horizontal="center" vertical="center" wrapText="1"/>
    </xf>
    <xf numFmtId="164" fontId="20" fillId="5" borderId="1" xfId="606" applyNumberFormat="1" applyFont="1" applyFill="1" applyBorder="1" applyAlignment="1">
      <alignment horizontal="center" vertical="center"/>
    </xf>
    <xf numFmtId="0" fontId="20" fillId="3" borderId="1" xfId="606" applyFont="1" applyFill="1" applyBorder="1" applyAlignment="1">
      <alignment horizontal="center" vertical="center" wrapText="1"/>
    </xf>
    <xf numFmtId="0" fontId="27" fillId="0" borderId="1" xfId="608" applyFont="1" applyFill="1" applyBorder="1" applyAlignment="1">
      <alignment horizontal="center" vertical="center" wrapText="1"/>
    </xf>
    <xf numFmtId="0" fontId="27" fillId="0" borderId="1" xfId="608" applyFont="1" applyBorder="1" applyAlignment="1">
      <alignment horizontal="center" vertical="center" wrapText="1"/>
    </xf>
    <xf numFmtId="0" fontId="27" fillId="0" borderId="1" xfId="606" applyFont="1" applyFill="1" applyBorder="1" applyAlignment="1">
      <alignment horizontal="center" vertical="center" wrapText="1"/>
    </xf>
    <xf numFmtId="0" fontId="27" fillId="0" borderId="1" xfId="606" applyFont="1" applyBorder="1" applyAlignment="1">
      <alignment horizontal="center" vertical="center" wrapText="1"/>
    </xf>
    <xf numFmtId="166" fontId="26" fillId="0" borderId="1" xfId="606" applyNumberFormat="1" applyFont="1" applyFill="1" applyBorder="1" applyAlignment="1">
      <alignment horizontal="right" vertical="center" wrapText="1"/>
    </xf>
    <xf numFmtId="1" fontId="20" fillId="3" borderId="1" xfId="606" applyNumberFormat="1" applyFont="1" applyFill="1" applyBorder="1" applyAlignment="1">
      <alignment horizontal="center" vertical="center" wrapText="1"/>
    </xf>
    <xf numFmtId="0" fontId="27" fillId="0" borderId="1" xfId="609" applyFont="1" applyFill="1" applyBorder="1" applyAlignment="1">
      <alignment horizontal="center" vertical="center" wrapText="1"/>
    </xf>
    <xf numFmtId="0" fontId="27" fillId="0" borderId="1" xfId="609" applyFont="1" applyBorder="1" applyAlignment="1">
      <alignment horizontal="center" vertical="center" wrapText="1"/>
    </xf>
    <xf numFmtId="166" fontId="26" fillId="3" borderId="1" xfId="606" applyNumberFormat="1" applyFont="1" applyFill="1" applyBorder="1" applyAlignment="1">
      <alignment horizontal="right" vertical="center" wrapText="1"/>
    </xf>
    <xf numFmtId="166" fontId="26" fillId="5" borderId="1" xfId="606" applyNumberFormat="1" applyFont="1" applyFill="1" applyBorder="1" applyAlignment="1">
      <alignment horizontal="right" vertical="center" wrapText="1"/>
    </xf>
    <xf numFmtId="0" fontId="20" fillId="0" borderId="1" xfId="606" applyFont="1" applyFill="1" applyBorder="1" applyAlignment="1">
      <alignment horizontal="center" vertical="center" wrapText="1"/>
    </xf>
    <xf numFmtId="164" fontId="20" fillId="0" borderId="1" xfId="606" applyNumberFormat="1" applyFont="1" applyFill="1" applyBorder="1" applyAlignment="1">
      <alignment horizontal="center" vertical="center"/>
    </xf>
    <xf numFmtId="166" fontId="23" fillId="4" borderId="1" xfId="1" applyNumberFormat="1" applyFont="1" applyFill="1" applyBorder="1" applyAlignment="1">
      <alignment horizontal="right" vertical="center" wrapText="1"/>
    </xf>
    <xf numFmtId="0" fontId="27" fillId="3" borderId="1" xfId="607" applyFont="1" applyFill="1" applyBorder="1" applyAlignment="1">
      <alignment horizontal="center" vertical="center" wrapText="1"/>
    </xf>
    <xf numFmtId="0" fontId="27" fillId="3" borderId="1" xfId="606" applyFont="1" applyFill="1" applyBorder="1" applyAlignment="1">
      <alignment horizontal="center" vertical="center" wrapText="1"/>
    </xf>
    <xf numFmtId="166" fontId="23" fillId="5" borderId="1" xfId="4" applyNumberFormat="1" applyFont="1" applyFill="1" applyBorder="1" applyAlignment="1">
      <alignment horizontal="right" vertical="center" wrapText="1"/>
    </xf>
    <xf numFmtId="166" fontId="26" fillId="3" borderId="1" xfId="610" applyNumberFormat="1" applyFont="1" applyFill="1" applyBorder="1" applyAlignment="1">
      <alignment horizontal="right" vertical="center" wrapText="1"/>
    </xf>
  </cellXfs>
  <cellStyles count="611">
    <cellStyle name="Денежный 2" xfId="9"/>
    <cellStyle name="Обычный" xfId="0" builtinId="0"/>
    <cellStyle name="Обычный 2" xfId="10"/>
    <cellStyle name="Обычный 2 2" xfId="11"/>
    <cellStyle name="Обычный 2 2 10" xfId="12"/>
    <cellStyle name="Обычный 2 2 10 2" xfId="13"/>
    <cellStyle name="Обычный 2 2 10_МП №15 Развитие транспортной системы" xfId="14"/>
    <cellStyle name="Обычный 2 2 11" xfId="15"/>
    <cellStyle name="Обычный 2 2 11 2" xfId="16"/>
    <cellStyle name="Обычный 2 2 11 3" xfId="8"/>
    <cellStyle name="Обычный 2 2 11 3 2" xfId="589"/>
    <cellStyle name="Обычный 2 2 11 3 2 2" xfId="593"/>
    <cellStyle name="Обычный 2 2 11 3 2 3" xfId="597"/>
    <cellStyle name="Обычный 2 2 11 3 2 4" xfId="609"/>
    <cellStyle name="Обычный 2 2 12" xfId="17"/>
    <cellStyle name="Обычный 2 2 12 2 2" xfId="18"/>
    <cellStyle name="Обычный 2 2 12 2 2 2" xfId="598"/>
    <cellStyle name="Обычный 2 2 12 2 2 3" xfId="610"/>
    <cellStyle name="Обычный 2 2 13" xfId="19"/>
    <cellStyle name="Обычный 2 2 14" xfId="2"/>
    <cellStyle name="Обычный 2 2 14 2" xfId="586"/>
    <cellStyle name="Обычный 2 2 14 2 2" xfId="590"/>
    <cellStyle name="Обычный 2 2 14 2 3" xfId="594"/>
    <cellStyle name="Обычный 2 2 14 2 4" xfId="606"/>
    <cellStyle name="Обычный 2 2 14 3" xfId="599"/>
    <cellStyle name="Обычный 2 2 14 4" xfId="600"/>
    <cellStyle name="Обычный 2 2 15" xfId="20"/>
    <cellStyle name="Обычный 2 2 16" xfId="21"/>
    <cellStyle name="Обычный 2 2 17" xfId="22"/>
    <cellStyle name="Обычный 2 2 18" xfId="601"/>
    <cellStyle name="Обычный 2 2 19" xfId="602"/>
    <cellStyle name="Обычный 2 2 2" xfId="23"/>
    <cellStyle name="Обычный 2 2 2 10" xfId="24"/>
    <cellStyle name="Обычный 2 2 2 2" xfId="25"/>
    <cellStyle name="Обычный 2 2 2 2 2" xfId="26"/>
    <cellStyle name="Обычный 2 2 2 2 2 2" xfId="27"/>
    <cellStyle name="Обычный 2 2 2 2 2 2 2" xfId="28"/>
    <cellStyle name="Обычный 2 2 2 2 2 2 2 2" xfId="29"/>
    <cellStyle name="Обычный 2 2 2 2 2 2 2 3" xfId="30"/>
    <cellStyle name="Обычный 2 2 2 2 2 2 3" xfId="31"/>
    <cellStyle name="Обычный 2 2 2 2 2 2 4" xfId="32"/>
    <cellStyle name="Обычный 2 2 2 2 2 3" xfId="33"/>
    <cellStyle name="Обычный 2 2 2 2 2 3 2" xfId="34"/>
    <cellStyle name="Обычный 2 2 2 2 2 3 3" xfId="35"/>
    <cellStyle name="Обычный 2 2 2 2 2 4" xfId="36"/>
    <cellStyle name="Обычный 2 2 2 2 2 5" xfId="37"/>
    <cellStyle name="Обычный 2 2 2 2 2 6" xfId="38"/>
    <cellStyle name="Обычный 2 2 2 2 2 7" xfId="39"/>
    <cellStyle name="Обычный 2 2 2 2 3" xfId="40"/>
    <cellStyle name="Обычный 2 2 2 2 3 2" xfId="41"/>
    <cellStyle name="Обычный 2 2 2 2 3 2 2" xfId="42"/>
    <cellStyle name="Обычный 2 2 2 2 3 2 3" xfId="43"/>
    <cellStyle name="Обычный 2 2 2 2 3 3" xfId="44"/>
    <cellStyle name="Обычный 2 2 2 2 3 4" xfId="45"/>
    <cellStyle name="Обычный 2 2 2 2 3 5" xfId="46"/>
    <cellStyle name="Обычный 2 2 2 2 3 6" xfId="47"/>
    <cellStyle name="Обычный 2 2 2 2 4" xfId="48"/>
    <cellStyle name="Обычный 2 2 2 2 4 2" xfId="49"/>
    <cellStyle name="Обычный 2 2 2 2 4 3" xfId="50"/>
    <cellStyle name="Обычный 2 2 2 2 4 4" xfId="51"/>
    <cellStyle name="Обычный 2 2 2 2 5" xfId="52"/>
    <cellStyle name="Обычный 2 2 2 2 5 2" xfId="53"/>
    <cellStyle name="Обычный 2 2 2 2 6" xfId="54"/>
    <cellStyle name="Обычный 2 2 2 2 6 2" xfId="55"/>
    <cellStyle name="Обычный 2 2 2 2 7" xfId="56"/>
    <cellStyle name="Обычный 2 2 2 2 8" xfId="57"/>
    <cellStyle name="Обычный 2 2 2 2 9" xfId="58"/>
    <cellStyle name="Обычный 2 2 2 3" xfId="59"/>
    <cellStyle name="Обычный 2 2 2 3 2" xfId="60"/>
    <cellStyle name="Обычный 2 2 2 3 2 2" xfId="61"/>
    <cellStyle name="Обычный 2 2 2 3 2 2 2" xfId="62"/>
    <cellStyle name="Обычный 2 2 2 3 2 2 3" xfId="63"/>
    <cellStyle name="Обычный 2 2 2 3 2 3" xfId="64"/>
    <cellStyle name="Обычный 2 2 2 3 2 4" xfId="65"/>
    <cellStyle name="Обычный 2 2 2 3 3" xfId="66"/>
    <cellStyle name="Обычный 2 2 2 3 3 2" xfId="67"/>
    <cellStyle name="Обычный 2 2 2 3 3 3" xfId="68"/>
    <cellStyle name="Обычный 2 2 2 3 4" xfId="69"/>
    <cellStyle name="Обычный 2 2 2 3 5" xfId="70"/>
    <cellStyle name="Обычный 2 2 2 3 6" xfId="71"/>
    <cellStyle name="Обычный 2 2 2 3 7" xfId="72"/>
    <cellStyle name="Обычный 2 2 2 4" xfId="73"/>
    <cellStyle name="Обычный 2 2 2 4 2" xfId="74"/>
    <cellStyle name="Обычный 2 2 2 4 2 2" xfId="75"/>
    <cellStyle name="Обычный 2 2 2 4 2 3" xfId="76"/>
    <cellStyle name="Обычный 2 2 2 4 3" xfId="77"/>
    <cellStyle name="Обычный 2 2 2 4 4" xfId="78"/>
    <cellStyle name="Обычный 2 2 2 4 5" xfId="79"/>
    <cellStyle name="Обычный 2 2 2 4 6" xfId="80"/>
    <cellStyle name="Обычный 2 2 2 5" xfId="81"/>
    <cellStyle name="Обычный 2 2 2 5 2" xfId="82"/>
    <cellStyle name="Обычный 2 2 2 5 3" xfId="83"/>
    <cellStyle name="Обычный 2 2 2 5 4" xfId="84"/>
    <cellStyle name="Обычный 2 2 2 6" xfId="85"/>
    <cellStyle name="Обычный 2 2 2 6 2" xfId="86"/>
    <cellStyle name="Обычный 2 2 2 6 3 2" xfId="87"/>
    <cellStyle name="Обычный 2 2 2 7" xfId="88"/>
    <cellStyle name="Обычный 2 2 2 7 2" xfId="89"/>
    <cellStyle name="Обычный 2 2 2 8" xfId="90"/>
    <cellStyle name="Обычный 2 2 2 9" xfId="91"/>
    <cellStyle name="Обычный 2 2 20" xfId="603"/>
    <cellStyle name="Обычный 2 2 3" xfId="92"/>
    <cellStyle name="Обычный 2 2 3 10" xfId="93"/>
    <cellStyle name="Обычный 2 2 3 2" xfId="94"/>
    <cellStyle name="Обычный 2 2 3 2 2" xfId="95"/>
    <cellStyle name="Обычный 2 2 3 2 2 2" xfId="96"/>
    <cellStyle name="Обычный 2 2 3 2 2 2 2" xfId="97"/>
    <cellStyle name="Обычный 2 2 3 2 2 2 2 2" xfId="98"/>
    <cellStyle name="Обычный 2 2 3 2 2 2 2 3" xfId="99"/>
    <cellStyle name="Обычный 2 2 3 2 2 2 3" xfId="100"/>
    <cellStyle name="Обычный 2 2 3 2 2 2 4" xfId="101"/>
    <cellStyle name="Обычный 2 2 3 2 2 3" xfId="102"/>
    <cellStyle name="Обычный 2 2 3 2 2 3 2" xfId="103"/>
    <cellStyle name="Обычный 2 2 3 2 2 3 3" xfId="104"/>
    <cellStyle name="Обычный 2 2 3 2 2 4" xfId="105"/>
    <cellStyle name="Обычный 2 2 3 2 2 5" xfId="106"/>
    <cellStyle name="Обычный 2 2 3 2 2 6" xfId="107"/>
    <cellStyle name="Обычный 2 2 3 2 2 7" xfId="108"/>
    <cellStyle name="Обычный 2 2 3 2 3" xfId="109"/>
    <cellStyle name="Обычный 2 2 3 2 3 2" xfId="110"/>
    <cellStyle name="Обычный 2 2 3 2 3 2 2" xfId="111"/>
    <cellStyle name="Обычный 2 2 3 2 3 2 3" xfId="112"/>
    <cellStyle name="Обычный 2 2 3 2 3 3" xfId="113"/>
    <cellStyle name="Обычный 2 2 3 2 3 4" xfId="114"/>
    <cellStyle name="Обычный 2 2 3 2 3 5" xfId="115"/>
    <cellStyle name="Обычный 2 2 3 2 3 6" xfId="116"/>
    <cellStyle name="Обычный 2 2 3 2 4" xfId="117"/>
    <cellStyle name="Обычный 2 2 3 2 4 2" xfId="118"/>
    <cellStyle name="Обычный 2 2 3 2 4 3" xfId="119"/>
    <cellStyle name="Обычный 2 2 3 2 4 4" xfId="120"/>
    <cellStyle name="Обычный 2 2 3 2 5" xfId="121"/>
    <cellStyle name="Обычный 2 2 3 2 5 2" xfId="122"/>
    <cellStyle name="Обычный 2 2 3 2 6" xfId="123"/>
    <cellStyle name="Обычный 2 2 3 2 6 2" xfId="124"/>
    <cellStyle name="Обычный 2 2 3 2 7" xfId="125"/>
    <cellStyle name="Обычный 2 2 3 2 8" xfId="126"/>
    <cellStyle name="Обычный 2 2 3 2 9" xfId="127"/>
    <cellStyle name="Обычный 2 2 3 3" xfId="128"/>
    <cellStyle name="Обычный 2 2 3 3 2" xfId="129"/>
    <cellStyle name="Обычный 2 2 3 3 2 2" xfId="130"/>
    <cellStyle name="Обычный 2 2 3 3 2 2 2" xfId="131"/>
    <cellStyle name="Обычный 2 2 3 3 2 2 3" xfId="132"/>
    <cellStyle name="Обычный 2 2 3 3 2 3" xfId="133"/>
    <cellStyle name="Обычный 2 2 3 3 2 4" xfId="134"/>
    <cellStyle name="Обычный 2 2 3 3 3" xfId="135"/>
    <cellStyle name="Обычный 2 2 3 3 3 2" xfId="136"/>
    <cellStyle name="Обычный 2 2 3 3 3 3" xfId="137"/>
    <cellStyle name="Обычный 2 2 3 3 4" xfId="138"/>
    <cellStyle name="Обычный 2 2 3 3 5" xfId="139"/>
    <cellStyle name="Обычный 2 2 3 3 6" xfId="140"/>
    <cellStyle name="Обычный 2 2 3 3 7" xfId="141"/>
    <cellStyle name="Обычный 2 2 3 4" xfId="142"/>
    <cellStyle name="Обычный 2 2 3 4 2" xfId="143"/>
    <cellStyle name="Обычный 2 2 3 4 2 2" xfId="144"/>
    <cellStyle name="Обычный 2 2 3 4 2 3" xfId="145"/>
    <cellStyle name="Обычный 2 2 3 4 3" xfId="146"/>
    <cellStyle name="Обычный 2 2 3 4 4" xfId="147"/>
    <cellStyle name="Обычный 2 2 3 4 5" xfId="148"/>
    <cellStyle name="Обычный 2 2 3 4 6" xfId="149"/>
    <cellStyle name="Обычный 2 2 3 5" xfId="150"/>
    <cellStyle name="Обычный 2 2 3 5 2" xfId="151"/>
    <cellStyle name="Обычный 2 2 3 5 3" xfId="152"/>
    <cellStyle name="Обычный 2 2 3 5 4" xfId="153"/>
    <cellStyle name="Обычный 2 2 3 6" xfId="154"/>
    <cellStyle name="Обычный 2 2 3 6 2" xfId="155"/>
    <cellStyle name="Обычный 2 2 3 7" xfId="156"/>
    <cellStyle name="Обычный 2 2 3 7 2" xfId="157"/>
    <cellStyle name="Обычный 2 2 3 8" xfId="158"/>
    <cellStyle name="Обычный 2 2 3 9" xfId="159"/>
    <cellStyle name="Обычный 2 2 4" xfId="160"/>
    <cellStyle name="Обычный 2 2 4 10" xfId="161"/>
    <cellStyle name="Обычный 2 2 4 2" xfId="162"/>
    <cellStyle name="Обычный 2 2 4 2 2" xfId="163"/>
    <cellStyle name="Обычный 2 2 4 2 2 2" xfId="164"/>
    <cellStyle name="Обычный 2 2 4 2 2 2 2" xfId="165"/>
    <cellStyle name="Обычный 2 2 4 2 2 2 2 2" xfId="166"/>
    <cellStyle name="Обычный 2 2 4 2 2 2 2 3" xfId="167"/>
    <cellStyle name="Обычный 2 2 4 2 2 2 3" xfId="168"/>
    <cellStyle name="Обычный 2 2 4 2 2 2 4" xfId="169"/>
    <cellStyle name="Обычный 2 2 4 2 2 3" xfId="170"/>
    <cellStyle name="Обычный 2 2 4 2 2 3 2" xfId="171"/>
    <cellStyle name="Обычный 2 2 4 2 2 3 3" xfId="172"/>
    <cellStyle name="Обычный 2 2 4 2 2 4" xfId="173"/>
    <cellStyle name="Обычный 2 2 4 2 2 5" xfId="174"/>
    <cellStyle name="Обычный 2 2 4 2 2 6" xfId="175"/>
    <cellStyle name="Обычный 2 2 4 2 2 7" xfId="176"/>
    <cellStyle name="Обычный 2 2 4 2 3" xfId="177"/>
    <cellStyle name="Обычный 2 2 4 2 3 2" xfId="178"/>
    <cellStyle name="Обычный 2 2 4 2 3 2 2" xfId="179"/>
    <cellStyle name="Обычный 2 2 4 2 3 2 3" xfId="180"/>
    <cellStyle name="Обычный 2 2 4 2 3 3" xfId="181"/>
    <cellStyle name="Обычный 2 2 4 2 3 4" xfId="182"/>
    <cellStyle name="Обычный 2 2 4 2 3 5" xfId="183"/>
    <cellStyle name="Обычный 2 2 4 2 3 6" xfId="184"/>
    <cellStyle name="Обычный 2 2 4 2 4" xfId="185"/>
    <cellStyle name="Обычный 2 2 4 2 4 2" xfId="186"/>
    <cellStyle name="Обычный 2 2 4 2 4 3" xfId="187"/>
    <cellStyle name="Обычный 2 2 4 2 4 4" xfId="188"/>
    <cellStyle name="Обычный 2 2 4 2 5" xfId="189"/>
    <cellStyle name="Обычный 2 2 4 2 5 2" xfId="190"/>
    <cellStyle name="Обычный 2 2 4 2 6" xfId="191"/>
    <cellStyle name="Обычный 2 2 4 2 6 2" xfId="192"/>
    <cellStyle name="Обычный 2 2 4 2 7" xfId="193"/>
    <cellStyle name="Обычный 2 2 4 2 8" xfId="194"/>
    <cellStyle name="Обычный 2 2 4 2 9" xfId="195"/>
    <cellStyle name="Обычный 2 2 4 3" xfId="196"/>
    <cellStyle name="Обычный 2 2 4 3 2" xfId="197"/>
    <cellStyle name="Обычный 2 2 4 3 2 2" xfId="198"/>
    <cellStyle name="Обычный 2 2 4 3 2 2 2" xfId="199"/>
    <cellStyle name="Обычный 2 2 4 3 2 2 3" xfId="200"/>
    <cellStyle name="Обычный 2 2 4 3 2 3" xfId="201"/>
    <cellStyle name="Обычный 2 2 4 3 2 4" xfId="202"/>
    <cellStyle name="Обычный 2 2 4 3 3" xfId="203"/>
    <cellStyle name="Обычный 2 2 4 3 3 2" xfId="204"/>
    <cellStyle name="Обычный 2 2 4 3 3 3" xfId="205"/>
    <cellStyle name="Обычный 2 2 4 3 4" xfId="206"/>
    <cellStyle name="Обычный 2 2 4 3 5" xfId="207"/>
    <cellStyle name="Обычный 2 2 4 3 6" xfId="208"/>
    <cellStyle name="Обычный 2 2 4 3 7" xfId="209"/>
    <cellStyle name="Обычный 2 2 4 4" xfId="210"/>
    <cellStyle name="Обычный 2 2 4 4 2" xfId="211"/>
    <cellStyle name="Обычный 2 2 4 4 2 2" xfId="212"/>
    <cellStyle name="Обычный 2 2 4 4 2 3" xfId="213"/>
    <cellStyle name="Обычный 2 2 4 4 3" xfId="214"/>
    <cellStyle name="Обычный 2 2 4 4 4" xfId="215"/>
    <cellStyle name="Обычный 2 2 4 4 5" xfId="216"/>
    <cellStyle name="Обычный 2 2 4 4 6" xfId="217"/>
    <cellStyle name="Обычный 2 2 4 5" xfId="218"/>
    <cellStyle name="Обычный 2 2 4 5 2" xfId="219"/>
    <cellStyle name="Обычный 2 2 4 5 3" xfId="220"/>
    <cellStyle name="Обычный 2 2 4 5 4" xfId="221"/>
    <cellStyle name="Обычный 2 2 4 6" xfId="222"/>
    <cellStyle name="Обычный 2 2 4 6 2" xfId="223"/>
    <cellStyle name="Обычный 2 2 4 7" xfId="224"/>
    <cellStyle name="Обычный 2 2 4 7 2" xfId="225"/>
    <cellStyle name="Обычный 2 2 4 8" xfId="226"/>
    <cellStyle name="Обычный 2 2 4 9" xfId="227"/>
    <cellStyle name="Обычный 2 2 5" xfId="228"/>
    <cellStyle name="Обычный 2 2 5 2" xfId="229"/>
    <cellStyle name="Обычный 2 2 5 2 2" xfId="230"/>
    <cellStyle name="Обычный 2 2 5 2 2 2" xfId="231"/>
    <cellStyle name="Обычный 2 2 5 2 2 2 2" xfId="232"/>
    <cellStyle name="Обычный 2 2 5 2 2 2 3" xfId="233"/>
    <cellStyle name="Обычный 2 2 5 2 2 3" xfId="234"/>
    <cellStyle name="Обычный 2 2 5 2 2 4" xfId="235"/>
    <cellStyle name="Обычный 2 2 5 2 3" xfId="236"/>
    <cellStyle name="Обычный 2 2 5 2 3 2" xfId="237"/>
    <cellStyle name="Обычный 2 2 5 2 3 3" xfId="238"/>
    <cellStyle name="Обычный 2 2 5 2 4" xfId="239"/>
    <cellStyle name="Обычный 2 2 5 2 5" xfId="240"/>
    <cellStyle name="Обычный 2 2 5 2 6" xfId="241"/>
    <cellStyle name="Обычный 2 2 5 2 7" xfId="242"/>
    <cellStyle name="Обычный 2 2 5 3" xfId="243"/>
    <cellStyle name="Обычный 2 2 5 3 2" xfId="244"/>
    <cellStyle name="Обычный 2 2 5 3 2 2" xfId="245"/>
    <cellStyle name="Обычный 2 2 5 3 2 3" xfId="246"/>
    <cellStyle name="Обычный 2 2 5 3 3" xfId="247"/>
    <cellStyle name="Обычный 2 2 5 3 4" xfId="248"/>
    <cellStyle name="Обычный 2 2 5 3 5" xfId="249"/>
    <cellStyle name="Обычный 2 2 5 3 6" xfId="250"/>
    <cellStyle name="Обычный 2 2 5 4" xfId="251"/>
    <cellStyle name="Обычный 2 2 5 4 2" xfId="252"/>
    <cellStyle name="Обычный 2 2 5 4 3" xfId="253"/>
    <cellStyle name="Обычный 2 2 5 4 4" xfId="254"/>
    <cellStyle name="Обычный 2 2 5 5" xfId="255"/>
    <cellStyle name="Обычный 2 2 5 5 2" xfId="256"/>
    <cellStyle name="Обычный 2 2 5 6" xfId="257"/>
    <cellStyle name="Обычный 2 2 5 6 2" xfId="258"/>
    <cellStyle name="Обычный 2 2 5 7" xfId="259"/>
    <cellStyle name="Обычный 2 2 5 8" xfId="260"/>
    <cellStyle name="Обычный 2 2 5 9" xfId="261"/>
    <cellStyle name="Обычный 2 2 6" xfId="262"/>
    <cellStyle name="Обычный 2 2 6 10" xfId="263"/>
    <cellStyle name="Обычный 2 2 6 2" xfId="264"/>
    <cellStyle name="Обычный 2 2 6 2 2" xfId="265"/>
    <cellStyle name="Обычный 2 2 6 2 2 2" xfId="266"/>
    <cellStyle name="Обычный 2 2 6 2 2 2 2" xfId="267"/>
    <cellStyle name="Обычный 2 2 6 2 2 2 3" xfId="268"/>
    <cellStyle name="Обычный 2 2 6 2 2 3" xfId="269"/>
    <cellStyle name="Обычный 2 2 6 2 2 4" xfId="270"/>
    <cellStyle name="Обычный 2 2 6 2 3" xfId="271"/>
    <cellStyle name="Обычный 2 2 6 2 3 2" xfId="272"/>
    <cellStyle name="Обычный 2 2 6 2 3 3" xfId="273"/>
    <cellStyle name="Обычный 2 2 6 2 4" xfId="274"/>
    <cellStyle name="Обычный 2 2 6 2 5" xfId="275"/>
    <cellStyle name="Обычный 2 2 6 2 6" xfId="276"/>
    <cellStyle name="Обычный 2 2 6 2 7" xfId="277"/>
    <cellStyle name="Обычный 2 2 6 3" xfId="278"/>
    <cellStyle name="Обычный 2 2 6 3 2" xfId="279"/>
    <cellStyle name="Обычный 2 2 6 3 2 2" xfId="280"/>
    <cellStyle name="Обычный 2 2 6 3 2 3" xfId="281"/>
    <cellStyle name="Обычный 2 2 6 3 3" xfId="282"/>
    <cellStyle name="Обычный 2 2 6 3 4" xfId="283"/>
    <cellStyle name="Обычный 2 2 6 3 5" xfId="284"/>
    <cellStyle name="Обычный 2 2 6 3 6" xfId="285"/>
    <cellStyle name="Обычный 2 2 6 4" xfId="286"/>
    <cellStyle name="Обычный 2 2 6 4 2" xfId="287"/>
    <cellStyle name="Обычный 2 2 6 4 3" xfId="288"/>
    <cellStyle name="Обычный 2 2 6 4 4" xfId="289"/>
    <cellStyle name="Обычный 2 2 6 5" xfId="290"/>
    <cellStyle name="Обычный 2 2 6 5 2" xfId="291"/>
    <cellStyle name="Обычный 2 2 6 6" xfId="292"/>
    <cellStyle name="Обычный 2 2 6 6 2" xfId="293"/>
    <cellStyle name="Обычный 2 2 6 7" xfId="294"/>
    <cellStyle name="Обычный 2 2 6 8" xfId="6"/>
    <cellStyle name="Обычный 2 2 6 8 2" xfId="588"/>
    <cellStyle name="Обычный 2 2 6 8 2 2" xfId="592"/>
    <cellStyle name="Обычный 2 2 6 8 2 3" xfId="596"/>
    <cellStyle name="Обычный 2 2 6 8 2 4" xfId="608"/>
    <cellStyle name="Обычный 2 2 6 9" xfId="295"/>
    <cellStyle name="Обычный 2 2 7" xfId="296"/>
    <cellStyle name="Обычный 2 2 7 2" xfId="297"/>
    <cellStyle name="Обычный 2 2 7 2 2" xfId="298"/>
    <cellStyle name="Обычный 2 2 7 2 2 2" xfId="299"/>
    <cellStyle name="Обычный 2 2 7 2 2 3" xfId="300"/>
    <cellStyle name="Обычный 2 2 7 2 3" xfId="301"/>
    <cellStyle name="Обычный 2 2 7 2 4" xfId="302"/>
    <cellStyle name="Обычный 2 2 7 2 5" xfId="303"/>
    <cellStyle name="Обычный 2 2 7 3" xfId="304"/>
    <cellStyle name="Обычный 2 2 7 3 2" xfId="305"/>
    <cellStyle name="Обычный 2 2 7 3 3" xfId="306"/>
    <cellStyle name="Обычный 2 2 7 4" xfId="307"/>
    <cellStyle name="Обычный 2 2 7 5" xfId="308"/>
    <cellStyle name="Обычный 2 2 7 6" xfId="309"/>
    <cellStyle name="Обычный 2 2 7 7" xfId="5"/>
    <cellStyle name="Обычный 2 2 7 7 2" xfId="587"/>
    <cellStyle name="Обычный 2 2 7 7 2 2" xfId="591"/>
    <cellStyle name="Обычный 2 2 7 7 2 3" xfId="595"/>
    <cellStyle name="Обычный 2 2 7 7 2 4" xfId="607"/>
    <cellStyle name="Обычный 2 2 7 8" xfId="310"/>
    <cellStyle name="Обычный 2 2 7 9" xfId="311"/>
    <cellStyle name="Обычный 2 2 8" xfId="312"/>
    <cellStyle name="Обычный 2 2 8 2" xfId="313"/>
    <cellStyle name="Обычный 2 2 8 2 2" xfId="314"/>
    <cellStyle name="Обычный 2 2 8 2 3" xfId="315"/>
    <cellStyle name="Обычный 2 2 8 3" xfId="316"/>
    <cellStyle name="Обычный 2 2 8 4" xfId="317"/>
    <cellStyle name="Обычный 2 2 8 4 3" xfId="318"/>
    <cellStyle name="Обычный 2 2 8 4 3 5" xfId="319"/>
    <cellStyle name="Обычный 2 2 8 4 3 5 12" xfId="320"/>
    <cellStyle name="Обычный 2 2 8 5" xfId="321"/>
    <cellStyle name="Обычный 2 2 8 6" xfId="322"/>
    <cellStyle name="Обычный 2 2 9" xfId="323"/>
    <cellStyle name="Обычный 2 2 9 2" xfId="324"/>
    <cellStyle name="Обычный 2 2 9 3" xfId="325"/>
    <cellStyle name="Обычный 2 2 9 4" xfId="326"/>
    <cellStyle name="Обычный 2 2 9 5" xfId="327"/>
    <cellStyle name="Обычный 2 2_30-ра" xfId="3"/>
    <cellStyle name="Обычный 3" xfId="328"/>
    <cellStyle name="Обычный 4" xfId="329"/>
    <cellStyle name="Обычный 4 10" xfId="330"/>
    <cellStyle name="Обычный 4 10 2" xfId="331"/>
    <cellStyle name="Обычный 4 11" xfId="332"/>
    <cellStyle name="Обычный 4 12" xfId="333"/>
    <cellStyle name="Обычный 4 13" xfId="334"/>
    <cellStyle name="Обычный 4 14" xfId="335"/>
    <cellStyle name="Обычный 4 15" xfId="604"/>
    <cellStyle name="Обычный 4 16" xfId="605"/>
    <cellStyle name="Обычный 4 2" xfId="336"/>
    <cellStyle name="Обычный 4 2 10" xfId="337"/>
    <cellStyle name="Обычный 4 2 2" xfId="338"/>
    <cellStyle name="Обычный 4 2 2 2" xfId="339"/>
    <cellStyle name="Обычный 4 2 2 2 2" xfId="340"/>
    <cellStyle name="Обычный 4 2 2 2 2 2" xfId="341"/>
    <cellStyle name="Обычный 4 2 2 2 2 2 2" xfId="342"/>
    <cellStyle name="Обычный 4 2 2 2 2 2 3" xfId="343"/>
    <cellStyle name="Обычный 4 2 2 2 2 3" xfId="344"/>
    <cellStyle name="Обычный 4 2 2 2 2 4" xfId="345"/>
    <cellStyle name="Обычный 4 2 2 2 3" xfId="346"/>
    <cellStyle name="Обычный 4 2 2 2 3 2" xfId="347"/>
    <cellStyle name="Обычный 4 2 2 2 3 3" xfId="348"/>
    <cellStyle name="Обычный 4 2 2 2 4" xfId="349"/>
    <cellStyle name="Обычный 4 2 2 2 5" xfId="350"/>
    <cellStyle name="Обычный 4 2 2 2 6" xfId="351"/>
    <cellStyle name="Обычный 4 2 2 2 7" xfId="352"/>
    <cellStyle name="Обычный 4 2 2 3" xfId="353"/>
    <cellStyle name="Обычный 4 2 2 3 2" xfId="354"/>
    <cellStyle name="Обычный 4 2 2 3 2 2" xfId="355"/>
    <cellStyle name="Обычный 4 2 2 3 2 3" xfId="356"/>
    <cellStyle name="Обычный 4 2 2 3 3" xfId="357"/>
    <cellStyle name="Обычный 4 2 2 3 4" xfId="358"/>
    <cellStyle name="Обычный 4 2 2 3 5" xfId="359"/>
    <cellStyle name="Обычный 4 2 2 3 6" xfId="360"/>
    <cellStyle name="Обычный 4 2 2 4" xfId="361"/>
    <cellStyle name="Обычный 4 2 2 4 2" xfId="362"/>
    <cellStyle name="Обычный 4 2 2 4 3" xfId="363"/>
    <cellStyle name="Обычный 4 2 2 4 4" xfId="364"/>
    <cellStyle name="Обычный 4 2 2 5" xfId="365"/>
    <cellStyle name="Обычный 4 2 2 5 2" xfId="366"/>
    <cellStyle name="Обычный 4 2 2 6" xfId="367"/>
    <cellStyle name="Обычный 4 2 2 6 2" xfId="368"/>
    <cellStyle name="Обычный 4 2 2 7" xfId="369"/>
    <cellStyle name="Обычный 4 2 2 8" xfId="370"/>
    <cellStyle name="Обычный 4 2 2 9" xfId="371"/>
    <cellStyle name="Обычный 4 2 3" xfId="372"/>
    <cellStyle name="Обычный 4 2 3 2" xfId="373"/>
    <cellStyle name="Обычный 4 2 3 2 2" xfId="374"/>
    <cellStyle name="Обычный 4 2 3 2 2 2" xfId="375"/>
    <cellStyle name="Обычный 4 2 3 2 2 3" xfId="376"/>
    <cellStyle name="Обычный 4 2 3 2 3" xfId="377"/>
    <cellStyle name="Обычный 4 2 3 2 4" xfId="378"/>
    <cellStyle name="Обычный 4 2 3 3" xfId="379"/>
    <cellStyle name="Обычный 4 2 3 3 2" xfId="380"/>
    <cellStyle name="Обычный 4 2 3 3 3" xfId="381"/>
    <cellStyle name="Обычный 4 2 3 4" xfId="382"/>
    <cellStyle name="Обычный 4 2 3 5" xfId="383"/>
    <cellStyle name="Обычный 4 2 3 6" xfId="384"/>
    <cellStyle name="Обычный 4 2 3 7" xfId="385"/>
    <cellStyle name="Обычный 4 2 4" xfId="386"/>
    <cellStyle name="Обычный 4 2 4 2" xfId="387"/>
    <cellStyle name="Обычный 4 2 4 2 2" xfId="388"/>
    <cellStyle name="Обычный 4 2 4 2 3" xfId="389"/>
    <cellStyle name="Обычный 4 2 4 3" xfId="390"/>
    <cellStyle name="Обычный 4 2 4 4" xfId="391"/>
    <cellStyle name="Обычный 4 2 4 5" xfId="392"/>
    <cellStyle name="Обычный 4 2 4 6" xfId="393"/>
    <cellStyle name="Обычный 4 2 5" xfId="394"/>
    <cellStyle name="Обычный 4 2 5 2" xfId="395"/>
    <cellStyle name="Обычный 4 2 5 3" xfId="396"/>
    <cellStyle name="Обычный 4 2 5 4" xfId="397"/>
    <cellStyle name="Обычный 4 2 6" xfId="398"/>
    <cellStyle name="Обычный 4 2 6 2" xfId="399"/>
    <cellStyle name="Обычный 4 2 7" xfId="400"/>
    <cellStyle name="Обычный 4 2 7 2" xfId="401"/>
    <cellStyle name="Обычный 4 2 8" xfId="402"/>
    <cellStyle name="Обычный 4 2 9" xfId="403"/>
    <cellStyle name="Обычный 4 3" xfId="404"/>
    <cellStyle name="Обычный 4 3 10" xfId="405"/>
    <cellStyle name="Обычный 4 3 2" xfId="406"/>
    <cellStyle name="Обычный 4 3 2 2" xfId="407"/>
    <cellStyle name="Обычный 4 3 2 2 2" xfId="408"/>
    <cellStyle name="Обычный 4 3 2 2 2 2" xfId="409"/>
    <cellStyle name="Обычный 4 3 2 2 2 2 2" xfId="410"/>
    <cellStyle name="Обычный 4 3 2 2 2 2 3" xfId="411"/>
    <cellStyle name="Обычный 4 3 2 2 2 3" xfId="412"/>
    <cellStyle name="Обычный 4 3 2 2 2 4" xfId="413"/>
    <cellStyle name="Обычный 4 3 2 2 3" xfId="414"/>
    <cellStyle name="Обычный 4 3 2 2 3 2" xfId="415"/>
    <cellStyle name="Обычный 4 3 2 2 3 3" xfId="416"/>
    <cellStyle name="Обычный 4 3 2 2 4" xfId="417"/>
    <cellStyle name="Обычный 4 3 2 2 5" xfId="418"/>
    <cellStyle name="Обычный 4 3 2 2 6" xfId="419"/>
    <cellStyle name="Обычный 4 3 2 2 7" xfId="420"/>
    <cellStyle name="Обычный 4 3 2 3" xfId="421"/>
    <cellStyle name="Обычный 4 3 2 3 2" xfId="422"/>
    <cellStyle name="Обычный 4 3 2 3 2 2" xfId="423"/>
    <cellStyle name="Обычный 4 3 2 3 2 3" xfId="424"/>
    <cellStyle name="Обычный 4 3 2 3 3" xfId="425"/>
    <cellStyle name="Обычный 4 3 2 3 4" xfId="426"/>
    <cellStyle name="Обычный 4 3 2 3 5" xfId="427"/>
    <cellStyle name="Обычный 4 3 2 3 6" xfId="428"/>
    <cellStyle name="Обычный 4 3 2 4" xfId="429"/>
    <cellStyle name="Обычный 4 3 2 4 2" xfId="430"/>
    <cellStyle name="Обычный 4 3 2 4 3" xfId="431"/>
    <cellStyle name="Обычный 4 3 2 4 4" xfId="432"/>
    <cellStyle name="Обычный 4 3 2 5" xfId="433"/>
    <cellStyle name="Обычный 4 3 2 5 2" xfId="434"/>
    <cellStyle name="Обычный 4 3 2 6" xfId="435"/>
    <cellStyle name="Обычный 4 3 2 6 2" xfId="436"/>
    <cellStyle name="Обычный 4 3 2 7" xfId="437"/>
    <cellStyle name="Обычный 4 3 2 8" xfId="438"/>
    <cellStyle name="Обычный 4 3 2 9" xfId="439"/>
    <cellStyle name="Обычный 4 3 3" xfId="440"/>
    <cellStyle name="Обычный 4 3 3 2" xfId="441"/>
    <cellStyle name="Обычный 4 3 3 2 2" xfId="442"/>
    <cellStyle name="Обычный 4 3 3 2 2 2" xfId="443"/>
    <cellStyle name="Обычный 4 3 3 2 2 3" xfId="444"/>
    <cellStyle name="Обычный 4 3 3 2 3" xfId="445"/>
    <cellStyle name="Обычный 4 3 3 2 4" xfId="446"/>
    <cellStyle name="Обычный 4 3 3 3" xfId="447"/>
    <cellStyle name="Обычный 4 3 3 3 2" xfId="448"/>
    <cellStyle name="Обычный 4 3 3 3 3" xfId="449"/>
    <cellStyle name="Обычный 4 3 3 4" xfId="450"/>
    <cellStyle name="Обычный 4 3 3 5" xfId="451"/>
    <cellStyle name="Обычный 4 3 3 6" xfId="452"/>
    <cellStyle name="Обычный 4 3 3 7" xfId="453"/>
    <cellStyle name="Обычный 4 3 4" xfId="454"/>
    <cellStyle name="Обычный 4 3 4 2" xfId="455"/>
    <cellStyle name="Обычный 4 3 4 2 2" xfId="456"/>
    <cellStyle name="Обычный 4 3 4 2 3" xfId="457"/>
    <cellStyle name="Обычный 4 3 4 3" xfId="458"/>
    <cellStyle name="Обычный 4 3 4 4" xfId="459"/>
    <cellStyle name="Обычный 4 3 4 5" xfId="460"/>
    <cellStyle name="Обычный 4 3 4 6" xfId="461"/>
    <cellStyle name="Обычный 4 3 5" xfId="462"/>
    <cellStyle name="Обычный 4 3 5 2" xfId="463"/>
    <cellStyle name="Обычный 4 3 5 3" xfId="464"/>
    <cellStyle name="Обычный 4 3 5 4" xfId="465"/>
    <cellStyle name="Обычный 4 3 6" xfId="466"/>
    <cellStyle name="Обычный 4 3 6 2" xfId="467"/>
    <cellStyle name="Обычный 4 3 7" xfId="468"/>
    <cellStyle name="Обычный 4 3 7 2" xfId="469"/>
    <cellStyle name="Обычный 4 3 8" xfId="470"/>
    <cellStyle name="Обычный 4 3 9" xfId="471"/>
    <cellStyle name="Обычный 4 4" xfId="472"/>
    <cellStyle name="Обычный 4 4 2" xfId="473"/>
    <cellStyle name="Обычный 4 4 2 2" xfId="474"/>
    <cellStyle name="Обычный 4 4 2 2 2" xfId="475"/>
    <cellStyle name="Обычный 4 4 2 2 2 2" xfId="476"/>
    <cellStyle name="Обычный 4 4 2 2 2 3" xfId="477"/>
    <cellStyle name="Обычный 4 4 2 2 3" xfId="478"/>
    <cellStyle name="Обычный 4 4 2 2 4" xfId="479"/>
    <cellStyle name="Обычный 4 4 2 3" xfId="480"/>
    <cellStyle name="Обычный 4 4 2 3 2" xfId="481"/>
    <cellStyle name="Обычный 4 4 2 3 3" xfId="482"/>
    <cellStyle name="Обычный 4 4 2 4" xfId="483"/>
    <cellStyle name="Обычный 4 4 2 5" xfId="484"/>
    <cellStyle name="Обычный 4 4 2 6" xfId="485"/>
    <cellStyle name="Обычный 4 4 2 7" xfId="486"/>
    <cellStyle name="Обычный 4 4 3" xfId="487"/>
    <cellStyle name="Обычный 4 4 3 2" xfId="488"/>
    <cellStyle name="Обычный 4 4 3 2 2" xfId="489"/>
    <cellStyle name="Обычный 4 4 3 2 3" xfId="490"/>
    <cellStyle name="Обычный 4 4 3 3" xfId="491"/>
    <cellStyle name="Обычный 4 4 3 4" xfId="492"/>
    <cellStyle name="Обычный 4 4 3 5" xfId="493"/>
    <cellStyle name="Обычный 4 4 3 6" xfId="494"/>
    <cellStyle name="Обычный 4 4 4" xfId="495"/>
    <cellStyle name="Обычный 4 4 4 2" xfId="496"/>
    <cellStyle name="Обычный 4 4 4 3" xfId="497"/>
    <cellStyle name="Обычный 4 4 4 4" xfId="498"/>
    <cellStyle name="Обычный 4 4 5" xfId="499"/>
    <cellStyle name="Обычный 4 4 5 2" xfId="500"/>
    <cellStyle name="Обычный 4 4 6" xfId="501"/>
    <cellStyle name="Обычный 4 4 6 2" xfId="502"/>
    <cellStyle name="Обычный 4 4 7" xfId="503"/>
    <cellStyle name="Обычный 4 4 8" xfId="504"/>
    <cellStyle name="Обычный 4 4 9" xfId="505"/>
    <cellStyle name="Обычный 4 5" xfId="506"/>
    <cellStyle name="Обычный 4 5 2" xfId="507"/>
    <cellStyle name="Обычный 4 5 2 2" xfId="508"/>
    <cellStyle name="Обычный 4 5 2 2 2" xfId="509"/>
    <cellStyle name="Обычный 4 5 2 2 2 2" xfId="510"/>
    <cellStyle name="Обычный 4 5 2 2 2 3" xfId="511"/>
    <cellStyle name="Обычный 4 5 2 2 3" xfId="512"/>
    <cellStyle name="Обычный 4 5 2 2 4" xfId="513"/>
    <cellStyle name="Обычный 4 5 2 3" xfId="514"/>
    <cellStyle name="Обычный 4 5 2 3 2" xfId="515"/>
    <cellStyle name="Обычный 4 5 2 3 3" xfId="516"/>
    <cellStyle name="Обычный 4 5 2 4" xfId="517"/>
    <cellStyle name="Обычный 4 5 2 5" xfId="518"/>
    <cellStyle name="Обычный 4 5 2 6" xfId="519"/>
    <cellStyle name="Обычный 4 5 2 7" xfId="520"/>
    <cellStyle name="Обычный 4 5 3" xfId="521"/>
    <cellStyle name="Обычный 4 5 3 2" xfId="522"/>
    <cellStyle name="Обычный 4 5 3 2 2" xfId="523"/>
    <cellStyle name="Обычный 4 5 3 2 3" xfId="524"/>
    <cellStyle name="Обычный 4 5 3 3" xfId="525"/>
    <cellStyle name="Обычный 4 5 3 4" xfId="526"/>
    <cellStyle name="Обычный 4 5 3 5" xfId="527"/>
    <cellStyle name="Обычный 4 5 3 6" xfId="528"/>
    <cellStyle name="Обычный 4 5 4" xfId="529"/>
    <cellStyle name="Обычный 4 5 4 2" xfId="530"/>
    <cellStyle name="Обычный 4 5 4 3" xfId="531"/>
    <cellStyle name="Обычный 4 5 4 4" xfId="532"/>
    <cellStyle name="Обычный 4 5 5" xfId="533"/>
    <cellStyle name="Обычный 4 5 5 2" xfId="534"/>
    <cellStyle name="Обычный 4 5 6" xfId="535"/>
    <cellStyle name="Обычный 4 5 6 2" xfId="536"/>
    <cellStyle name="Обычный 4 5 7" xfId="537"/>
    <cellStyle name="Обычный 4 5 8" xfId="538"/>
    <cellStyle name="Обычный 4 5 9" xfId="539"/>
    <cellStyle name="Обычный 4 6" xfId="540"/>
    <cellStyle name="Обычный 4 6 2" xfId="541"/>
    <cellStyle name="Обычный 4 6 2 2" xfId="542"/>
    <cellStyle name="Обычный 4 6 2 2 2" xfId="543"/>
    <cellStyle name="Обычный 4 6 2 2 3" xfId="544"/>
    <cellStyle name="Обычный 4 6 2 3" xfId="545"/>
    <cellStyle name="Обычный 4 6 2 4" xfId="546"/>
    <cellStyle name="Обычный 4 6 3" xfId="547"/>
    <cellStyle name="Обычный 4 6 3 2" xfId="548"/>
    <cellStyle name="Обычный 4 6 3 3" xfId="549"/>
    <cellStyle name="Обычный 4 6 4" xfId="550"/>
    <cellStyle name="Обычный 4 6 5" xfId="551"/>
    <cellStyle name="Обычный 4 6 6" xfId="552"/>
    <cellStyle name="Обычный 4 6 7" xfId="553"/>
    <cellStyle name="Обычный 4 7" xfId="554"/>
    <cellStyle name="Обычный 4 7 2" xfId="555"/>
    <cellStyle name="Обычный 4 7 2 2" xfId="556"/>
    <cellStyle name="Обычный 4 7 2 3" xfId="557"/>
    <cellStyle name="Обычный 4 7 3" xfId="558"/>
    <cellStyle name="Обычный 4 7 4" xfId="559"/>
    <cellStyle name="Обычный 4 7 5" xfId="560"/>
    <cellStyle name="Обычный 4 7 6" xfId="561"/>
    <cellStyle name="Обычный 4 8" xfId="562"/>
    <cellStyle name="Обычный 4 8 2" xfId="563"/>
    <cellStyle name="Обычный 4 8 3" xfId="564"/>
    <cellStyle name="Обычный 4 8 4" xfId="565"/>
    <cellStyle name="Обычный 4 9" xfId="566"/>
    <cellStyle name="Обычный 4 9 2" xfId="567"/>
    <cellStyle name="Процентный 2" xfId="568"/>
    <cellStyle name="Процентный 2 2" xfId="569"/>
    <cellStyle name="Процентный 3" xfId="570"/>
    <cellStyle name="Процентный 4" xfId="571"/>
    <cellStyle name="Финансовый" xfId="1" builtinId="3"/>
    <cellStyle name="Финансовый 2" xfId="7"/>
    <cellStyle name="Финансовый 2 2" xfId="4"/>
    <cellStyle name="Финансовый 2 2 2" xfId="572"/>
    <cellStyle name="Финансовый 2 2 3" xfId="573"/>
    <cellStyle name="Финансовый 2 3" xfId="574"/>
    <cellStyle name="Финансовый 2 4" xfId="575"/>
    <cellStyle name="Финансовый 2 5" xfId="576"/>
    <cellStyle name="Финансовый 3" xfId="577"/>
    <cellStyle name="Финансовый 3 2" xfId="578"/>
    <cellStyle name="Финансовый 3 2 2" xfId="579"/>
    <cellStyle name="Финансовый 3 2 3" xfId="580"/>
    <cellStyle name="Финансовый 3 3" xfId="581"/>
    <cellStyle name="Финансовый 3 4" xfId="582"/>
    <cellStyle name="Финансовый 4" xfId="583"/>
    <cellStyle name="Финансовый 5" xfId="584"/>
    <cellStyle name="Финансовый 6" xfId="58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AA13" sqref="AA13"/>
    </sheetView>
  </sheetViews>
  <sheetFormatPr defaultRowHeight="43.5" x14ac:dyDescent="0.65"/>
  <cols>
    <col min="1" max="1" width="13.42578125" style="1" customWidth="1"/>
    <col min="2" max="2" width="91.140625" customWidth="1"/>
    <col min="3" max="3" width="44.5703125" style="2" customWidth="1"/>
    <col min="4" max="4" width="32.42578125" style="34" customWidth="1"/>
    <col min="5" max="5" width="60.28515625" customWidth="1"/>
    <col min="6" max="6" width="55.5703125" customWidth="1"/>
    <col min="7" max="7" width="58.5703125" customWidth="1"/>
    <col min="8" max="8" width="54.85546875" customWidth="1"/>
    <col min="9" max="9" width="56.28515625" customWidth="1"/>
    <col min="10" max="10" width="43.42578125" customWidth="1"/>
    <col min="11" max="11" width="48.7109375" customWidth="1"/>
    <col min="12" max="12" width="49.140625" customWidth="1"/>
    <col min="13" max="13" width="43.7109375" customWidth="1"/>
    <col min="14" max="14" width="84.5703125" style="6" customWidth="1"/>
    <col min="15" max="15" width="37.7109375" customWidth="1"/>
  </cols>
  <sheetData>
    <row r="1" spans="1:29" ht="16.5" customHeight="1" x14ac:dyDescent="0.65">
      <c r="N1" s="3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74.25" customHeight="1" x14ac:dyDescent="0.7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54" customHeight="1" x14ac:dyDescent="0.65">
      <c r="O3" s="4"/>
      <c r="P3" s="4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53" customFormat="1" ht="87" customHeight="1" x14ac:dyDescent="0.5">
      <c r="A4" s="49" t="s">
        <v>1</v>
      </c>
      <c r="B4" s="49" t="s">
        <v>2</v>
      </c>
      <c r="C4" s="49" t="s">
        <v>3</v>
      </c>
      <c r="D4" s="49" t="s">
        <v>4</v>
      </c>
      <c r="E4" s="48" t="s">
        <v>66</v>
      </c>
      <c r="F4" s="48"/>
      <c r="G4" s="48"/>
      <c r="H4" s="48"/>
      <c r="I4" s="48"/>
      <c r="J4" s="48"/>
      <c r="K4" s="48"/>
      <c r="L4" s="48"/>
      <c r="M4" s="50" t="s">
        <v>5</v>
      </c>
      <c r="N4" s="49" t="s">
        <v>6</v>
      </c>
      <c r="O4" s="51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s="53" customFormat="1" ht="259.5" customHeight="1" x14ac:dyDescent="0.5">
      <c r="A5" s="49"/>
      <c r="B5" s="49"/>
      <c r="C5" s="49"/>
      <c r="D5" s="49"/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67</v>
      </c>
      <c r="M5" s="50"/>
      <c r="N5" s="49"/>
      <c r="O5" s="51"/>
      <c r="P5" s="51"/>
      <c r="Q5" s="51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s="62" customFormat="1" ht="130.5" customHeight="1" x14ac:dyDescent="0.4">
      <c r="A6" s="55">
        <v>1</v>
      </c>
      <c r="B6" s="55">
        <v>2</v>
      </c>
      <c r="C6" s="55">
        <v>3</v>
      </c>
      <c r="D6" s="56">
        <v>4</v>
      </c>
      <c r="E6" s="57">
        <v>5</v>
      </c>
      <c r="F6" s="57">
        <v>6</v>
      </c>
      <c r="G6" s="57">
        <v>7</v>
      </c>
      <c r="H6" s="57">
        <v>8</v>
      </c>
      <c r="I6" s="58" t="s">
        <v>14</v>
      </c>
      <c r="J6" s="58" t="s">
        <v>15</v>
      </c>
      <c r="K6" s="58" t="s">
        <v>16</v>
      </c>
      <c r="L6" s="58" t="s">
        <v>17</v>
      </c>
      <c r="M6" s="59">
        <v>13</v>
      </c>
      <c r="N6" s="55">
        <v>14</v>
      </c>
      <c r="O6" s="60"/>
      <c r="P6" s="60"/>
      <c r="Q6" s="60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</row>
    <row r="7" spans="1:29" s="69" customFormat="1" ht="154.5" customHeight="1" x14ac:dyDescent="0.5">
      <c r="A7" s="63"/>
      <c r="B7" s="64" t="s">
        <v>18</v>
      </c>
      <c r="C7" s="65">
        <f>C15+C23+C31+C39+C47+C55+C63+C71+C79+C87+C95+C103+C111+C119+C127+C135+C143++C151+C159+C167+C175</f>
        <v>139</v>
      </c>
      <c r="D7" s="66" t="s">
        <v>19</v>
      </c>
      <c r="E7" s="7">
        <f>E8+E9+E10+E11+E13</f>
        <v>9304449.443359999</v>
      </c>
      <c r="F7" s="7">
        <f>F8+F9+F10+F11+F13</f>
        <v>3783821.7405800004</v>
      </c>
      <c r="G7" s="7">
        <f>G8+G9+G10+G11+G13</f>
        <v>5288407.2359700007</v>
      </c>
      <c r="H7" s="7">
        <f>H8+H9+H10+H11+H13</f>
        <v>3220374.0057399995</v>
      </c>
      <c r="I7" s="8">
        <f t="shared" ref="I7:I26" si="0">H7-F7</f>
        <v>-563447.73484000098</v>
      </c>
      <c r="J7" s="7">
        <f t="shared" ref="J7:J15" si="1">IF(H7=0, ,H7/G7*100)</f>
        <v>60.89497011190965</v>
      </c>
      <c r="K7" s="7">
        <f t="shared" ref="K7:K15" si="2">IF(H7=0,0,H7/F7*100)</f>
        <v>85.109030671364735</v>
      </c>
      <c r="L7" s="7">
        <f t="shared" ref="L7:L70" si="3">IF(H7=0,0,H7/E7*100)</f>
        <v>34.611118318646767</v>
      </c>
      <c r="M7" s="67">
        <f>M15+M23+M31+M39+M47+M55+M63+M71+M79+M87+M95+M103+M111+M119+M127+M135+M143+M151+M159+M167+M175</f>
        <v>134</v>
      </c>
      <c r="N7" s="68"/>
      <c r="O7" s="51"/>
      <c r="P7" s="51"/>
      <c r="Q7" s="51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s="69" customFormat="1" ht="124.5" customHeight="1" x14ac:dyDescent="0.5">
      <c r="A8" s="63"/>
      <c r="B8" s="64"/>
      <c r="C8" s="70"/>
      <c r="D8" s="71" t="s">
        <v>20</v>
      </c>
      <c r="E8" s="72">
        <f t="shared" ref="E8:H14" si="4">E16+E24+E32+E40+E48+E56+E64+E72+E80+E88+E96+E104+E112+E120+E128+E136+E144+E152+E160+E168+E176</f>
        <v>22089.745859999999</v>
      </c>
      <c r="F8" s="72">
        <f t="shared" si="4"/>
        <v>9247.3324200000006</v>
      </c>
      <c r="G8" s="72">
        <f t="shared" si="4"/>
        <v>7157.3665599999995</v>
      </c>
      <c r="H8" s="72">
        <f t="shared" si="4"/>
        <v>6991.7764699999989</v>
      </c>
      <c r="I8" s="73">
        <f t="shared" si="0"/>
        <v>-2255.5559500000018</v>
      </c>
      <c r="J8" s="74">
        <f t="shared" si="1"/>
        <v>97.68643832040928</v>
      </c>
      <c r="K8" s="74">
        <f t="shared" si="2"/>
        <v>75.608577181439728</v>
      </c>
      <c r="L8" s="74">
        <f t="shared" si="3"/>
        <v>31.651683610632535</v>
      </c>
      <c r="M8" s="75"/>
      <c r="N8" s="76"/>
      <c r="O8" s="51"/>
      <c r="P8" s="51"/>
      <c r="Q8" s="51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s="69" customFormat="1" ht="124.5" customHeight="1" x14ac:dyDescent="0.5">
      <c r="A9" s="63"/>
      <c r="B9" s="64"/>
      <c r="C9" s="70"/>
      <c r="D9" s="71" t="s">
        <v>21</v>
      </c>
      <c r="E9" s="72">
        <f t="shared" si="4"/>
        <v>3275328.9174800003</v>
      </c>
      <c r="F9" s="72">
        <f t="shared" si="4"/>
        <v>1592882.8355400001</v>
      </c>
      <c r="G9" s="72">
        <f t="shared" si="4"/>
        <v>1462188.1481500003</v>
      </c>
      <c r="H9" s="72">
        <f t="shared" si="4"/>
        <v>1436827.4379099999</v>
      </c>
      <c r="I9" s="73">
        <f t="shared" si="0"/>
        <v>-156055.39763000025</v>
      </c>
      <c r="J9" s="74">
        <f t="shared" si="1"/>
        <v>98.265564505355385</v>
      </c>
      <c r="K9" s="74">
        <f t="shared" si="2"/>
        <v>90.202958174441235</v>
      </c>
      <c r="L9" s="74">
        <f t="shared" si="3"/>
        <v>43.868187718242297</v>
      </c>
      <c r="M9" s="75"/>
      <c r="N9" s="76"/>
      <c r="O9" s="51"/>
      <c r="P9" s="51"/>
      <c r="Q9" s="51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s="69" customFormat="1" ht="124.5" customHeight="1" x14ac:dyDescent="0.5">
      <c r="A10" s="63"/>
      <c r="B10" s="64"/>
      <c r="C10" s="70"/>
      <c r="D10" s="71" t="s">
        <v>22</v>
      </c>
      <c r="E10" s="72">
        <f t="shared" si="4"/>
        <v>3832059.0808799998</v>
      </c>
      <c r="F10" s="72">
        <f t="shared" si="4"/>
        <v>1938392.1407699999</v>
      </c>
      <c r="G10" s="72">
        <f t="shared" si="4"/>
        <v>3804851.06702</v>
      </c>
      <c r="H10" s="72">
        <f t="shared" si="4"/>
        <v>1771830.68077</v>
      </c>
      <c r="I10" s="73">
        <f t="shared" si="0"/>
        <v>-166561.45999999996</v>
      </c>
      <c r="J10" s="74">
        <f t="shared" si="1"/>
        <v>46.567675043263037</v>
      </c>
      <c r="K10" s="74">
        <f t="shared" si="2"/>
        <v>91.407236105804898</v>
      </c>
      <c r="L10" s="74">
        <f t="shared" si="3"/>
        <v>46.237039757829464</v>
      </c>
      <c r="M10" s="75"/>
      <c r="N10" s="76"/>
      <c r="O10" s="51"/>
      <c r="P10" s="51"/>
      <c r="Q10" s="51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s="69" customFormat="1" ht="189" customHeight="1" x14ac:dyDescent="0.5">
      <c r="A11" s="63"/>
      <c r="B11" s="64"/>
      <c r="C11" s="70"/>
      <c r="D11" s="77" t="s">
        <v>23</v>
      </c>
      <c r="E11" s="72">
        <f t="shared" si="4"/>
        <v>23091.38438</v>
      </c>
      <c r="F11" s="72">
        <f t="shared" si="4"/>
        <v>3759.31185</v>
      </c>
      <c r="G11" s="72">
        <f t="shared" si="4"/>
        <v>14210.65424</v>
      </c>
      <c r="H11" s="72">
        <f t="shared" si="4"/>
        <v>3878.4325899999999</v>
      </c>
      <c r="I11" s="9">
        <f t="shared" si="0"/>
        <v>119.12073999999984</v>
      </c>
      <c r="J11" s="74">
        <f t="shared" si="1"/>
        <v>27.292428093022124</v>
      </c>
      <c r="K11" s="74">
        <f t="shared" si="2"/>
        <v>103.16868471552844</v>
      </c>
      <c r="L11" s="74">
        <f t="shared" si="3"/>
        <v>16.796015891360778</v>
      </c>
      <c r="M11" s="75"/>
      <c r="N11" s="76"/>
      <c r="O11" s="51"/>
      <c r="P11" s="51"/>
      <c r="Q11" s="51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s="69" customFormat="1" ht="154.5" customHeight="1" x14ac:dyDescent="0.5">
      <c r="A12" s="63"/>
      <c r="B12" s="64"/>
      <c r="C12" s="70"/>
      <c r="D12" s="77" t="s">
        <v>24</v>
      </c>
      <c r="E12" s="72">
        <f t="shared" si="4"/>
        <v>3776.7</v>
      </c>
      <c r="F12" s="72">
        <f t="shared" si="4"/>
        <v>0</v>
      </c>
      <c r="G12" s="72">
        <f t="shared" si="4"/>
        <v>734.572</v>
      </c>
      <c r="H12" s="72">
        <f t="shared" si="4"/>
        <v>734.572</v>
      </c>
      <c r="I12" s="9">
        <f t="shared" si="0"/>
        <v>734.572</v>
      </c>
      <c r="J12" s="74">
        <f t="shared" si="1"/>
        <v>100</v>
      </c>
      <c r="K12" s="74">
        <v>0</v>
      </c>
      <c r="L12" s="74">
        <f t="shared" si="3"/>
        <v>19.45010194084783</v>
      </c>
      <c r="M12" s="75"/>
      <c r="N12" s="76"/>
      <c r="O12" s="51"/>
      <c r="P12" s="51"/>
      <c r="Q12" s="51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s="69" customFormat="1" ht="124.5" customHeight="1" x14ac:dyDescent="0.5">
      <c r="A13" s="63"/>
      <c r="B13" s="64"/>
      <c r="C13" s="70"/>
      <c r="D13" s="78" t="s">
        <v>25</v>
      </c>
      <c r="E13" s="72">
        <f t="shared" si="4"/>
        <v>2151880.31476</v>
      </c>
      <c r="F13" s="72">
        <f t="shared" si="4"/>
        <v>239540.12</v>
      </c>
      <c r="G13" s="72">
        <f t="shared" si="4"/>
        <v>0</v>
      </c>
      <c r="H13" s="72">
        <f t="shared" si="4"/>
        <v>845.678</v>
      </c>
      <c r="I13" s="9">
        <f t="shared" si="0"/>
        <v>-238694.44199999998</v>
      </c>
      <c r="J13" s="74">
        <v>0</v>
      </c>
      <c r="K13" s="74">
        <f t="shared" si="2"/>
        <v>0.35304232126125679</v>
      </c>
      <c r="L13" s="74">
        <f t="shared" si="3"/>
        <v>3.9299490506019094E-2</v>
      </c>
      <c r="M13" s="75"/>
      <c r="N13" s="76"/>
      <c r="O13" s="51"/>
      <c r="P13" s="51"/>
      <c r="Q13" s="51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s="69" customFormat="1" ht="124.5" customHeight="1" x14ac:dyDescent="0.5">
      <c r="A14" s="63"/>
      <c r="B14" s="64"/>
      <c r="C14" s="70"/>
      <c r="D14" s="79" t="s">
        <v>26</v>
      </c>
      <c r="E14" s="72">
        <f t="shared" si="4"/>
        <v>2885.2</v>
      </c>
      <c r="F14" s="72">
        <f t="shared" si="4"/>
        <v>0</v>
      </c>
      <c r="G14" s="72">
        <f t="shared" si="4"/>
        <v>0</v>
      </c>
      <c r="H14" s="72">
        <f t="shared" si="4"/>
        <v>0</v>
      </c>
      <c r="I14" s="9">
        <f t="shared" si="0"/>
        <v>0</v>
      </c>
      <c r="J14" s="74">
        <f t="shared" si="1"/>
        <v>0</v>
      </c>
      <c r="K14" s="74">
        <f t="shared" si="2"/>
        <v>0</v>
      </c>
      <c r="L14" s="74">
        <f t="shared" si="3"/>
        <v>0</v>
      </c>
      <c r="M14" s="75"/>
      <c r="N14" s="80"/>
      <c r="O14" s="51"/>
      <c r="P14" s="51"/>
      <c r="Q14" s="51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s="5" customFormat="1" ht="180.75" customHeight="1" x14ac:dyDescent="0.5">
      <c r="A15" s="81">
        <v>1</v>
      </c>
      <c r="B15" s="82" t="s">
        <v>27</v>
      </c>
      <c r="C15" s="83">
        <v>10</v>
      </c>
      <c r="D15" s="66" t="s">
        <v>19</v>
      </c>
      <c r="E15" s="10">
        <f>E16+E17+E18+E21</f>
        <v>2305939.3180000004</v>
      </c>
      <c r="F15" s="10">
        <f>F16+F17+F18+F21</f>
        <v>1328196.9630100001</v>
      </c>
      <c r="G15" s="10">
        <f>G16+G17+G18+G21</f>
        <v>1553009.0992399999</v>
      </c>
      <c r="H15" s="10">
        <f>H16+H17+H18+H21</f>
        <v>1272312.3293400002</v>
      </c>
      <c r="I15" s="8">
        <f t="shared" si="0"/>
        <v>-55884.633669999894</v>
      </c>
      <c r="J15" s="10">
        <f t="shared" si="1"/>
        <v>81.925619750884579</v>
      </c>
      <c r="K15" s="10">
        <f t="shared" si="2"/>
        <v>95.792443799649078</v>
      </c>
      <c r="L15" s="10">
        <f t="shared" si="3"/>
        <v>55.17544713377405</v>
      </c>
      <c r="M15" s="84">
        <v>12</v>
      </c>
      <c r="N15" s="45" t="s">
        <v>28</v>
      </c>
      <c r="O15" s="4"/>
      <c r="P15" s="4"/>
      <c r="Q15" s="4"/>
    </row>
    <row r="16" spans="1:29" s="5" customFormat="1" ht="124.5" customHeight="1" x14ac:dyDescent="0.5">
      <c r="A16" s="81"/>
      <c r="B16" s="82"/>
      <c r="C16" s="83"/>
      <c r="D16" s="71" t="s">
        <v>20</v>
      </c>
      <c r="E16" s="11">
        <v>0</v>
      </c>
      <c r="F16" s="11">
        <v>0</v>
      </c>
      <c r="G16" s="11">
        <v>0</v>
      </c>
      <c r="H16" s="11">
        <v>0</v>
      </c>
      <c r="I16" s="12">
        <f t="shared" si="0"/>
        <v>0</v>
      </c>
      <c r="J16" s="12">
        <f t="shared" ref="J16:J30" si="5">IF(G16=0,0,H16/G16)*100</f>
        <v>0</v>
      </c>
      <c r="K16" s="12">
        <f t="shared" ref="K16:K30" si="6">IF(F16=0,0,H16/F16*100)</f>
        <v>0</v>
      </c>
      <c r="L16" s="12">
        <f t="shared" si="3"/>
        <v>0</v>
      </c>
      <c r="M16" s="84"/>
      <c r="N16" s="46"/>
      <c r="O16" s="4"/>
      <c r="P16" s="4"/>
      <c r="Q16" s="4"/>
    </row>
    <row r="17" spans="1:29" s="5" customFormat="1" ht="124.5" customHeight="1" x14ac:dyDescent="0.5">
      <c r="A17" s="81"/>
      <c r="B17" s="82"/>
      <c r="C17" s="83"/>
      <c r="D17" s="71" t="s">
        <v>21</v>
      </c>
      <c r="E17" s="11">
        <v>1563778.3000000003</v>
      </c>
      <c r="F17" s="11">
        <v>948065.26364000002</v>
      </c>
      <c r="G17" s="11">
        <v>901037.73724000005</v>
      </c>
      <c r="H17" s="11">
        <v>899668.10960000008</v>
      </c>
      <c r="I17" s="13">
        <f t="shared" si="0"/>
        <v>-48397.154039999936</v>
      </c>
      <c r="J17" s="12">
        <f t="shared" si="5"/>
        <v>99.847994419834691</v>
      </c>
      <c r="K17" s="12">
        <f t="shared" si="6"/>
        <v>94.895166409305617</v>
      </c>
      <c r="L17" s="12">
        <f t="shared" si="3"/>
        <v>57.531691647083214</v>
      </c>
      <c r="M17" s="84"/>
      <c r="N17" s="46"/>
      <c r="O17" s="4"/>
      <c r="P17" s="4"/>
      <c r="Q17" s="4"/>
    </row>
    <row r="18" spans="1:29" s="5" customFormat="1" ht="124.5" customHeight="1" x14ac:dyDescent="0.5">
      <c r="A18" s="81"/>
      <c r="B18" s="82"/>
      <c r="C18" s="83"/>
      <c r="D18" s="71" t="s">
        <v>22</v>
      </c>
      <c r="E18" s="11">
        <v>649515.36199999996</v>
      </c>
      <c r="F18" s="11">
        <v>380131.69937000005</v>
      </c>
      <c r="G18" s="11">
        <v>651971.36199999985</v>
      </c>
      <c r="H18" s="11">
        <v>372644.21974000009</v>
      </c>
      <c r="I18" s="13">
        <f t="shared" si="0"/>
        <v>-7487.479629999958</v>
      </c>
      <c r="J18" s="12">
        <f t="shared" si="5"/>
        <v>57.156531936750952</v>
      </c>
      <c r="K18" s="12">
        <f t="shared" si="6"/>
        <v>98.030293279300537</v>
      </c>
      <c r="L18" s="12">
        <f t="shared" si="3"/>
        <v>57.372656836405987</v>
      </c>
      <c r="M18" s="84"/>
      <c r="N18" s="46"/>
      <c r="O18" s="4"/>
      <c r="P18" s="4"/>
      <c r="Q18" s="4"/>
    </row>
    <row r="19" spans="1:29" s="5" customFormat="1" ht="189" customHeight="1" x14ac:dyDescent="0.5">
      <c r="A19" s="81"/>
      <c r="B19" s="82"/>
      <c r="C19" s="83"/>
      <c r="D19" s="77" t="s">
        <v>23</v>
      </c>
      <c r="E19" s="11">
        <v>0</v>
      </c>
      <c r="F19" s="11">
        <v>0</v>
      </c>
      <c r="G19" s="11">
        <v>0</v>
      </c>
      <c r="H19" s="11">
        <v>0</v>
      </c>
      <c r="I19" s="12">
        <f t="shared" si="0"/>
        <v>0</v>
      </c>
      <c r="J19" s="12">
        <f t="shared" si="5"/>
        <v>0</v>
      </c>
      <c r="K19" s="12">
        <f t="shared" si="6"/>
        <v>0</v>
      </c>
      <c r="L19" s="12">
        <f t="shared" si="3"/>
        <v>0</v>
      </c>
      <c r="M19" s="84"/>
      <c r="N19" s="46"/>
      <c r="O19" s="4"/>
      <c r="P19" s="4"/>
      <c r="Q19" s="4"/>
    </row>
    <row r="20" spans="1:29" s="5" customFormat="1" ht="164.25" customHeight="1" x14ac:dyDescent="0.5">
      <c r="A20" s="81"/>
      <c r="B20" s="82"/>
      <c r="C20" s="83"/>
      <c r="D20" s="77" t="s">
        <v>24</v>
      </c>
      <c r="E20" s="11">
        <v>0</v>
      </c>
      <c r="F20" s="11">
        <v>0</v>
      </c>
      <c r="G20" s="11">
        <v>0</v>
      </c>
      <c r="H20" s="11">
        <v>0</v>
      </c>
      <c r="I20" s="12">
        <f t="shared" si="0"/>
        <v>0</v>
      </c>
      <c r="J20" s="12">
        <f t="shared" si="5"/>
        <v>0</v>
      </c>
      <c r="K20" s="12">
        <f t="shared" si="6"/>
        <v>0</v>
      </c>
      <c r="L20" s="12">
        <f t="shared" si="3"/>
        <v>0</v>
      </c>
      <c r="M20" s="84"/>
      <c r="N20" s="46"/>
      <c r="O20" s="4"/>
      <c r="P20" s="4"/>
      <c r="Q20" s="4"/>
    </row>
    <row r="21" spans="1:29" s="5" customFormat="1" ht="124.5" customHeight="1" x14ac:dyDescent="0.5">
      <c r="A21" s="81"/>
      <c r="B21" s="82"/>
      <c r="C21" s="83"/>
      <c r="D21" s="78" t="s">
        <v>25</v>
      </c>
      <c r="E21" s="11">
        <v>92645.656000000003</v>
      </c>
      <c r="F21" s="11">
        <v>0</v>
      </c>
      <c r="G21" s="11">
        <v>0</v>
      </c>
      <c r="H21" s="11">
        <v>0</v>
      </c>
      <c r="I21" s="12">
        <f t="shared" si="0"/>
        <v>0</v>
      </c>
      <c r="J21" s="12">
        <f t="shared" si="5"/>
        <v>0</v>
      </c>
      <c r="K21" s="12">
        <f t="shared" si="6"/>
        <v>0</v>
      </c>
      <c r="L21" s="12">
        <f t="shared" si="3"/>
        <v>0</v>
      </c>
      <c r="M21" s="84"/>
      <c r="N21" s="46"/>
      <c r="O21" s="4"/>
      <c r="P21" s="4"/>
      <c r="Q21" s="4"/>
    </row>
    <row r="22" spans="1:29" s="5" customFormat="1" ht="124.5" customHeight="1" x14ac:dyDescent="0.5">
      <c r="A22" s="81"/>
      <c r="B22" s="82"/>
      <c r="C22" s="83"/>
      <c r="D22" s="79" t="s">
        <v>26</v>
      </c>
      <c r="E22" s="11">
        <v>0</v>
      </c>
      <c r="F22" s="11">
        <v>0</v>
      </c>
      <c r="G22" s="11">
        <v>0</v>
      </c>
      <c r="H22" s="11">
        <v>0</v>
      </c>
      <c r="I22" s="12">
        <f t="shared" si="0"/>
        <v>0</v>
      </c>
      <c r="J22" s="12">
        <f t="shared" si="5"/>
        <v>0</v>
      </c>
      <c r="K22" s="12">
        <f t="shared" si="6"/>
        <v>0</v>
      </c>
      <c r="L22" s="12">
        <f t="shared" si="3"/>
        <v>0</v>
      </c>
      <c r="M22" s="84"/>
      <c r="N22" s="46"/>
      <c r="O22" s="4"/>
      <c r="P22" s="4"/>
      <c r="Q22" s="4"/>
    </row>
    <row r="23" spans="1:29" ht="162" customHeight="1" x14ac:dyDescent="0.5">
      <c r="A23" s="81">
        <v>2</v>
      </c>
      <c r="B23" s="82" t="s">
        <v>29</v>
      </c>
      <c r="C23" s="83">
        <v>2</v>
      </c>
      <c r="D23" s="66" t="s">
        <v>19</v>
      </c>
      <c r="E23" s="7">
        <f>E24+E25+E26+E29</f>
        <v>6772</v>
      </c>
      <c r="F23" s="7">
        <f>F24+F25+F26+F29</f>
        <v>6161.6</v>
      </c>
      <c r="G23" s="7">
        <f>G24+G25+G26+G29</f>
        <v>4902</v>
      </c>
      <c r="H23" s="7">
        <f>H24+H25+H26+H29</f>
        <v>4800.7999999999993</v>
      </c>
      <c r="I23" s="8">
        <f t="shared" si="0"/>
        <v>-1360.8000000000011</v>
      </c>
      <c r="J23" s="7">
        <f t="shared" si="5"/>
        <v>97.935536515707852</v>
      </c>
      <c r="K23" s="7">
        <f t="shared" si="6"/>
        <v>77.914827317579835</v>
      </c>
      <c r="L23" s="7">
        <f t="shared" si="3"/>
        <v>70.891907855877136</v>
      </c>
      <c r="M23" s="84">
        <v>4</v>
      </c>
      <c r="N23" s="85" t="s">
        <v>58</v>
      </c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32" customHeight="1" x14ac:dyDescent="0.5">
      <c r="A24" s="81"/>
      <c r="B24" s="82"/>
      <c r="C24" s="83"/>
      <c r="D24" s="71" t="s">
        <v>20</v>
      </c>
      <c r="E24" s="14">
        <v>0</v>
      </c>
      <c r="F24" s="14">
        <v>0</v>
      </c>
      <c r="G24" s="14">
        <v>0</v>
      </c>
      <c r="H24" s="14">
        <v>0</v>
      </c>
      <c r="I24" s="15">
        <f t="shared" si="0"/>
        <v>0</v>
      </c>
      <c r="J24" s="15">
        <f t="shared" si="5"/>
        <v>0</v>
      </c>
      <c r="K24" s="15">
        <f t="shared" si="6"/>
        <v>0</v>
      </c>
      <c r="L24" s="15">
        <f t="shared" si="3"/>
        <v>0</v>
      </c>
      <c r="M24" s="84"/>
      <c r="N24" s="86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32" customHeight="1" x14ac:dyDescent="0.5">
      <c r="A25" s="81"/>
      <c r="B25" s="82"/>
      <c r="C25" s="83"/>
      <c r="D25" s="71" t="s">
        <v>21</v>
      </c>
      <c r="E25" s="14">
        <v>0</v>
      </c>
      <c r="F25" s="14">
        <v>0</v>
      </c>
      <c r="G25" s="14">
        <v>0</v>
      </c>
      <c r="H25" s="14">
        <v>0</v>
      </c>
      <c r="I25" s="15">
        <f t="shared" si="0"/>
        <v>0</v>
      </c>
      <c r="J25" s="15">
        <f t="shared" si="5"/>
        <v>0</v>
      </c>
      <c r="K25" s="15">
        <f t="shared" si="6"/>
        <v>0</v>
      </c>
      <c r="L25" s="15">
        <f t="shared" si="3"/>
        <v>0</v>
      </c>
      <c r="M25" s="84"/>
      <c r="N25" s="86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32" customHeight="1" x14ac:dyDescent="0.5">
      <c r="A26" s="81"/>
      <c r="B26" s="82"/>
      <c r="C26" s="83"/>
      <c r="D26" s="71" t="s">
        <v>22</v>
      </c>
      <c r="E26" s="16">
        <v>4902</v>
      </c>
      <c r="F26" s="14">
        <v>4791.6000000000004</v>
      </c>
      <c r="G26" s="14">
        <v>4902</v>
      </c>
      <c r="H26" s="14">
        <v>4800.7999999999993</v>
      </c>
      <c r="I26" s="17">
        <f t="shared" si="0"/>
        <v>9.1999999999989086</v>
      </c>
      <c r="J26" s="15">
        <f t="shared" si="5"/>
        <v>97.935536515707852</v>
      </c>
      <c r="K26" s="15">
        <f t="shared" si="6"/>
        <v>100.1920026713415</v>
      </c>
      <c r="L26" s="15">
        <f t="shared" si="3"/>
        <v>97.935536515707852</v>
      </c>
      <c r="M26" s="84"/>
      <c r="N26" s="86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214.5" customHeight="1" x14ac:dyDescent="0.5">
      <c r="A27" s="81"/>
      <c r="B27" s="82"/>
      <c r="C27" s="83"/>
      <c r="D27" s="77" t="s">
        <v>23</v>
      </c>
      <c r="E27" s="14">
        <v>0</v>
      </c>
      <c r="F27" s="14">
        <v>0</v>
      </c>
      <c r="G27" s="14">
        <v>0</v>
      </c>
      <c r="H27" s="14">
        <v>0</v>
      </c>
      <c r="I27" s="15">
        <v>0</v>
      </c>
      <c r="J27" s="15">
        <f t="shared" si="5"/>
        <v>0</v>
      </c>
      <c r="K27" s="15">
        <f t="shared" si="6"/>
        <v>0</v>
      </c>
      <c r="L27" s="15">
        <f t="shared" si="3"/>
        <v>0</v>
      </c>
      <c r="M27" s="84"/>
      <c r="N27" s="86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77" customHeight="1" x14ac:dyDescent="0.5">
      <c r="A28" s="81"/>
      <c r="B28" s="82"/>
      <c r="C28" s="83"/>
      <c r="D28" s="77" t="s">
        <v>24</v>
      </c>
      <c r="E28" s="14">
        <v>0</v>
      </c>
      <c r="F28" s="14">
        <v>0</v>
      </c>
      <c r="G28" s="14">
        <v>0</v>
      </c>
      <c r="H28" s="14">
        <v>0</v>
      </c>
      <c r="I28" s="15">
        <v>0</v>
      </c>
      <c r="J28" s="15">
        <f t="shared" si="5"/>
        <v>0</v>
      </c>
      <c r="K28" s="15">
        <f t="shared" si="6"/>
        <v>0</v>
      </c>
      <c r="L28" s="15">
        <f t="shared" si="3"/>
        <v>0</v>
      </c>
      <c r="M28" s="84"/>
      <c r="N28" s="86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32" customHeight="1" x14ac:dyDescent="0.5">
      <c r="A29" s="81"/>
      <c r="B29" s="82"/>
      <c r="C29" s="83"/>
      <c r="D29" s="78" t="s">
        <v>25</v>
      </c>
      <c r="E29" s="16">
        <v>1870</v>
      </c>
      <c r="F29" s="14">
        <v>1370</v>
      </c>
      <c r="G29" s="14">
        <v>0</v>
      </c>
      <c r="H29" s="14">
        <v>0</v>
      </c>
      <c r="I29" s="15">
        <v>0</v>
      </c>
      <c r="J29" s="15">
        <f t="shared" si="5"/>
        <v>0</v>
      </c>
      <c r="K29" s="15">
        <f t="shared" si="6"/>
        <v>0</v>
      </c>
      <c r="L29" s="15">
        <f t="shared" si="3"/>
        <v>0</v>
      </c>
      <c r="M29" s="84"/>
      <c r="N29" s="86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32" customHeight="1" x14ac:dyDescent="0.5">
      <c r="A30" s="81"/>
      <c r="B30" s="82"/>
      <c r="C30" s="83"/>
      <c r="D30" s="79" t="s">
        <v>26</v>
      </c>
      <c r="E30" s="14">
        <v>0</v>
      </c>
      <c r="F30" s="14">
        <v>0</v>
      </c>
      <c r="G30" s="14">
        <v>0</v>
      </c>
      <c r="H30" s="14">
        <v>0</v>
      </c>
      <c r="I30" s="15">
        <f t="shared" ref="I30:I43" si="7">H30-F30</f>
        <v>0</v>
      </c>
      <c r="J30" s="15">
        <f t="shared" si="5"/>
        <v>0</v>
      </c>
      <c r="K30" s="15">
        <f t="shared" si="6"/>
        <v>0</v>
      </c>
      <c r="L30" s="15">
        <f t="shared" si="3"/>
        <v>0</v>
      </c>
      <c r="M30" s="84"/>
      <c r="N30" s="86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65.75" customHeight="1" x14ac:dyDescent="0.5">
      <c r="A31" s="81">
        <v>3</v>
      </c>
      <c r="B31" s="82" t="s">
        <v>30</v>
      </c>
      <c r="C31" s="83">
        <v>9</v>
      </c>
      <c r="D31" s="66" t="s">
        <v>19</v>
      </c>
      <c r="E31" s="7">
        <f>E32+E33+E34+E35+E37</f>
        <v>729584.74344000011</v>
      </c>
      <c r="F31" s="7">
        <f>F32+F33+F34+F35+F37</f>
        <v>262755.88216000004</v>
      </c>
      <c r="G31" s="7">
        <f>G32+G33+G34+G35+G37</f>
        <v>665738.07151000004</v>
      </c>
      <c r="H31" s="7">
        <f>H32+H33+H34+H35+H37</f>
        <v>225843.32496000003</v>
      </c>
      <c r="I31" s="37">
        <f t="shared" si="7"/>
        <v>-36912.55720000001</v>
      </c>
      <c r="J31" s="7">
        <f t="shared" ref="J31:J43" si="8">IF(H31=0, ,H31/G31*100)</f>
        <v>33.923750890158857</v>
      </c>
      <c r="K31" s="7">
        <f t="shared" ref="K31:K40" si="9">IF(H31=0,0,H31/F31*100)</f>
        <v>85.951767512659202</v>
      </c>
      <c r="L31" s="7">
        <f t="shared" si="3"/>
        <v>30.955050388683603</v>
      </c>
      <c r="M31" s="84">
        <v>6</v>
      </c>
      <c r="N31" s="87" t="s">
        <v>31</v>
      </c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32" customHeight="1" x14ac:dyDescent="0.5">
      <c r="A32" s="81"/>
      <c r="B32" s="82"/>
      <c r="C32" s="83"/>
      <c r="D32" s="71" t="s">
        <v>20</v>
      </c>
      <c r="E32" s="18">
        <v>13.6</v>
      </c>
      <c r="F32" s="14">
        <v>0</v>
      </c>
      <c r="G32" s="14">
        <v>0</v>
      </c>
      <c r="H32" s="14">
        <v>0</v>
      </c>
      <c r="I32" s="19">
        <f t="shared" si="7"/>
        <v>0</v>
      </c>
      <c r="J32" s="20">
        <f t="shared" si="8"/>
        <v>0</v>
      </c>
      <c r="K32" s="20">
        <f t="shared" si="9"/>
        <v>0</v>
      </c>
      <c r="L32" s="20">
        <f t="shared" si="3"/>
        <v>0</v>
      </c>
      <c r="M32" s="84"/>
      <c r="N32" s="88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32" customHeight="1" x14ac:dyDescent="0.5">
      <c r="A33" s="81"/>
      <c r="B33" s="82"/>
      <c r="C33" s="83"/>
      <c r="D33" s="71" t="s">
        <v>21</v>
      </c>
      <c r="E33" s="16">
        <v>4984.2772700000005</v>
      </c>
      <c r="F33" s="18">
        <v>1875.79</v>
      </c>
      <c r="G33" s="18">
        <v>5220.9999900000003</v>
      </c>
      <c r="H33" s="18">
        <v>400.99999000000003</v>
      </c>
      <c r="I33" s="38">
        <f t="shared" si="7"/>
        <v>-1474.7900099999999</v>
      </c>
      <c r="J33" s="20">
        <f t="shared" si="8"/>
        <v>7.6805207961703132</v>
      </c>
      <c r="K33" s="20">
        <f t="shared" si="9"/>
        <v>21.377659013002521</v>
      </c>
      <c r="L33" s="20">
        <f t="shared" si="3"/>
        <v>8.0452986115678105</v>
      </c>
      <c r="M33" s="84"/>
      <c r="N33" s="88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32" customHeight="1" x14ac:dyDescent="0.5">
      <c r="A34" s="81"/>
      <c r="B34" s="82"/>
      <c r="C34" s="83"/>
      <c r="D34" s="71" t="s">
        <v>22</v>
      </c>
      <c r="E34" s="16">
        <v>671867.13208000001</v>
      </c>
      <c r="F34" s="14">
        <v>260880.09216000003</v>
      </c>
      <c r="G34" s="14">
        <v>660517.07152</v>
      </c>
      <c r="H34" s="14">
        <v>225442.32497000002</v>
      </c>
      <c r="I34" s="38">
        <f t="shared" si="7"/>
        <v>-35437.767190000013</v>
      </c>
      <c r="J34" s="20">
        <f t="shared" si="8"/>
        <v>34.131188229731286</v>
      </c>
      <c r="K34" s="20">
        <f t="shared" si="9"/>
        <v>86.416070733267873</v>
      </c>
      <c r="L34" s="20">
        <f t="shared" si="3"/>
        <v>33.554599444694425</v>
      </c>
      <c r="M34" s="84"/>
      <c r="N34" s="88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246" customHeight="1" x14ac:dyDescent="0.5">
      <c r="A35" s="81"/>
      <c r="B35" s="82"/>
      <c r="C35" s="83"/>
      <c r="D35" s="77" t="s">
        <v>23</v>
      </c>
      <c r="E35" s="14">
        <v>0</v>
      </c>
      <c r="F35" s="14">
        <v>0</v>
      </c>
      <c r="G35" s="14">
        <v>0</v>
      </c>
      <c r="H35" s="14">
        <v>0</v>
      </c>
      <c r="I35" s="21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3"/>
        <v>0</v>
      </c>
      <c r="M35" s="84"/>
      <c r="N35" s="88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71.75" customHeight="1" x14ac:dyDescent="0.5">
      <c r="A36" s="81"/>
      <c r="B36" s="82"/>
      <c r="C36" s="83"/>
      <c r="D36" s="77" t="s">
        <v>24</v>
      </c>
      <c r="E36" s="14">
        <v>0</v>
      </c>
      <c r="F36" s="14">
        <v>0</v>
      </c>
      <c r="G36" s="14">
        <v>0</v>
      </c>
      <c r="H36" s="14">
        <v>0</v>
      </c>
      <c r="I36" s="21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3"/>
        <v>0</v>
      </c>
      <c r="M36" s="84"/>
      <c r="N36" s="88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s="5" customFormat="1" ht="132" customHeight="1" x14ac:dyDescent="0.5">
      <c r="A37" s="81"/>
      <c r="B37" s="82"/>
      <c r="C37" s="83"/>
      <c r="D37" s="78" t="s">
        <v>25</v>
      </c>
      <c r="E37" s="16">
        <v>52719.734089999998</v>
      </c>
      <c r="F37" s="14">
        <v>0</v>
      </c>
      <c r="G37" s="14">
        <v>0</v>
      </c>
      <c r="H37" s="14">
        <v>0</v>
      </c>
      <c r="I37" s="19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3"/>
        <v>0</v>
      </c>
      <c r="M37" s="84"/>
      <c r="N37" s="88"/>
      <c r="O37" s="4"/>
      <c r="P37" s="4"/>
      <c r="Q37" s="4"/>
    </row>
    <row r="38" spans="1:29" ht="132" customHeight="1" x14ac:dyDescent="0.5">
      <c r="A38" s="81"/>
      <c r="B38" s="82"/>
      <c r="C38" s="83"/>
      <c r="D38" s="79" t="s">
        <v>26</v>
      </c>
      <c r="E38" s="14">
        <v>0</v>
      </c>
      <c r="F38" s="14">
        <v>0</v>
      </c>
      <c r="G38" s="14">
        <v>0</v>
      </c>
      <c r="H38" s="14">
        <v>0</v>
      </c>
      <c r="I38" s="21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3"/>
        <v>0</v>
      </c>
      <c r="M38" s="84"/>
      <c r="N38" s="88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32" customHeight="1" x14ac:dyDescent="0.5">
      <c r="A39" s="41">
        <v>4</v>
      </c>
      <c r="B39" s="82" t="s">
        <v>32</v>
      </c>
      <c r="C39" s="83">
        <v>5</v>
      </c>
      <c r="D39" s="66" t="s">
        <v>19</v>
      </c>
      <c r="E39" s="7">
        <f>E40+E41+E42+E43+E45</f>
        <v>17430.949999999997</v>
      </c>
      <c r="F39" s="40">
        <f>F40+F41+F42+F43+F45</f>
        <v>13924.899000000001</v>
      </c>
      <c r="G39" s="40">
        <f>G40+G41+G42+G43+G45</f>
        <v>17422.099999999999</v>
      </c>
      <c r="H39" s="7">
        <f>H40+H41+H42+H43+H45</f>
        <v>11904.871999999999</v>
      </c>
      <c r="I39" s="8">
        <f t="shared" si="7"/>
        <v>-2020.0270000000019</v>
      </c>
      <c r="J39" s="7">
        <f t="shared" si="8"/>
        <v>68.332015084289495</v>
      </c>
      <c r="K39" s="7">
        <f t="shared" si="9"/>
        <v>85.493417223349326</v>
      </c>
      <c r="L39" s="7">
        <f t="shared" si="3"/>
        <v>68.297321717978662</v>
      </c>
      <c r="M39" s="84">
        <v>4</v>
      </c>
      <c r="N39" s="87" t="s">
        <v>59</v>
      </c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32" customHeight="1" x14ac:dyDescent="0.5">
      <c r="A40" s="41"/>
      <c r="B40" s="82"/>
      <c r="C40" s="83"/>
      <c r="D40" s="71" t="s">
        <v>20</v>
      </c>
      <c r="E40" s="14">
        <v>0</v>
      </c>
      <c r="F40" s="14">
        <v>0</v>
      </c>
      <c r="G40" s="14">
        <v>0</v>
      </c>
      <c r="H40" s="14">
        <v>0</v>
      </c>
      <c r="I40" s="21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3"/>
        <v>0</v>
      </c>
      <c r="M40" s="84"/>
      <c r="N40" s="88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32" customHeight="1" x14ac:dyDescent="0.5">
      <c r="A41" s="41"/>
      <c r="B41" s="82"/>
      <c r="C41" s="83"/>
      <c r="D41" s="71" t="s">
        <v>21</v>
      </c>
      <c r="E41" s="14">
        <v>0</v>
      </c>
      <c r="F41" s="14">
        <v>0</v>
      </c>
      <c r="G41" s="14">
        <v>0</v>
      </c>
      <c r="H41" s="14">
        <v>0</v>
      </c>
      <c r="I41" s="21">
        <f t="shared" si="7"/>
        <v>0</v>
      </c>
      <c r="J41" s="20">
        <f t="shared" si="8"/>
        <v>0</v>
      </c>
      <c r="K41" s="20">
        <v>0</v>
      </c>
      <c r="L41" s="20">
        <f t="shared" si="3"/>
        <v>0</v>
      </c>
      <c r="M41" s="84"/>
      <c r="N41" s="88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32" customHeight="1" x14ac:dyDescent="0.5">
      <c r="A42" s="41"/>
      <c r="B42" s="82"/>
      <c r="C42" s="83"/>
      <c r="D42" s="71" t="s">
        <v>22</v>
      </c>
      <c r="E42" s="16">
        <v>17430.949999999997</v>
      </c>
      <c r="F42" s="14">
        <v>13924.899000000001</v>
      </c>
      <c r="G42" s="14">
        <v>17422.099999999999</v>
      </c>
      <c r="H42" s="14">
        <v>11904.871999999999</v>
      </c>
      <c r="I42" s="17">
        <f t="shared" si="7"/>
        <v>-2020.0270000000019</v>
      </c>
      <c r="J42" s="20">
        <f t="shared" si="8"/>
        <v>68.332015084289495</v>
      </c>
      <c r="K42" s="20">
        <f>IF(H42=0,0,H42/F42*100)</f>
        <v>85.493417223349326</v>
      </c>
      <c r="L42" s="20">
        <f t="shared" si="3"/>
        <v>68.297321717978662</v>
      </c>
      <c r="M42" s="84"/>
      <c r="N42" s="88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217.5" customHeight="1" x14ac:dyDescent="0.5">
      <c r="A43" s="41"/>
      <c r="B43" s="82"/>
      <c r="C43" s="83"/>
      <c r="D43" s="77" t="s">
        <v>23</v>
      </c>
      <c r="E43" s="14">
        <v>0</v>
      </c>
      <c r="F43" s="14">
        <v>0</v>
      </c>
      <c r="G43" s="14">
        <v>0</v>
      </c>
      <c r="H43" s="14">
        <v>0</v>
      </c>
      <c r="I43" s="21">
        <f t="shared" si="7"/>
        <v>0</v>
      </c>
      <c r="J43" s="20">
        <f t="shared" si="8"/>
        <v>0</v>
      </c>
      <c r="K43" s="20">
        <f>IF(H43=0,0,H43/F43*100)</f>
        <v>0</v>
      </c>
      <c r="L43" s="20">
        <f t="shared" si="3"/>
        <v>0</v>
      </c>
      <c r="M43" s="84"/>
      <c r="N43" s="88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69.5" customHeight="1" x14ac:dyDescent="0.5">
      <c r="A44" s="41"/>
      <c r="B44" s="82"/>
      <c r="C44" s="83"/>
      <c r="D44" s="77" t="s">
        <v>24</v>
      </c>
      <c r="E44" s="14">
        <v>0</v>
      </c>
      <c r="F44" s="14">
        <v>0</v>
      </c>
      <c r="G44" s="14">
        <v>0</v>
      </c>
      <c r="H44" s="14">
        <v>0</v>
      </c>
      <c r="I44" s="21"/>
      <c r="J44" s="20"/>
      <c r="K44" s="20"/>
      <c r="L44" s="20">
        <f t="shared" si="3"/>
        <v>0</v>
      </c>
      <c r="M44" s="84"/>
      <c r="N44" s="88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32" customHeight="1" x14ac:dyDescent="0.5">
      <c r="A45" s="41"/>
      <c r="B45" s="82"/>
      <c r="C45" s="83"/>
      <c r="D45" s="78" t="s">
        <v>25</v>
      </c>
      <c r="E45" s="14">
        <v>0</v>
      </c>
      <c r="F45" s="14">
        <v>0</v>
      </c>
      <c r="G45" s="14">
        <v>0</v>
      </c>
      <c r="H45" s="14">
        <v>0</v>
      </c>
      <c r="I45" s="19">
        <f t="shared" ref="I45:I54" si="10">H45-F45</f>
        <v>0</v>
      </c>
      <c r="J45" s="20">
        <f t="shared" ref="J45:J51" si="11">IF(H45=0, ,H45/G45*100)</f>
        <v>0</v>
      </c>
      <c r="K45" s="20">
        <f t="shared" ref="K45:K51" si="12">IF(H45=0,0,H45/F45*100)</f>
        <v>0</v>
      </c>
      <c r="L45" s="20">
        <f t="shared" si="3"/>
        <v>0</v>
      </c>
      <c r="M45" s="84"/>
      <c r="N45" s="88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32" customHeight="1" x14ac:dyDescent="0.5">
      <c r="A46" s="41"/>
      <c r="B46" s="82"/>
      <c r="C46" s="83"/>
      <c r="D46" s="79" t="s">
        <v>26</v>
      </c>
      <c r="E46" s="14">
        <v>0</v>
      </c>
      <c r="F46" s="14">
        <v>0</v>
      </c>
      <c r="G46" s="14">
        <v>0</v>
      </c>
      <c r="H46" s="14">
        <v>0</v>
      </c>
      <c r="I46" s="21">
        <f t="shared" si="10"/>
        <v>0</v>
      </c>
      <c r="J46" s="20">
        <f t="shared" si="11"/>
        <v>0</v>
      </c>
      <c r="K46" s="20">
        <f t="shared" si="12"/>
        <v>0</v>
      </c>
      <c r="L46" s="20">
        <f t="shared" si="3"/>
        <v>0</v>
      </c>
      <c r="M46" s="84"/>
      <c r="N46" s="88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5" customFormat="1" ht="188.25" customHeight="1" x14ac:dyDescent="0.5">
      <c r="A47" s="41">
        <v>5</v>
      </c>
      <c r="B47" s="82" t="s">
        <v>33</v>
      </c>
      <c r="C47" s="83">
        <v>12</v>
      </c>
      <c r="D47" s="66" t="s">
        <v>19</v>
      </c>
      <c r="E47" s="7">
        <f>E48+E49+E50+E53</f>
        <v>345670.81066000002</v>
      </c>
      <c r="F47" s="7">
        <f>F48+F49+F50+F53</f>
        <v>146315.08616000001</v>
      </c>
      <c r="G47" s="7">
        <f>G48+G49+G50+G53</f>
        <v>259101.47141000003</v>
      </c>
      <c r="H47" s="7">
        <f>H48+H49+H50+H53</f>
        <v>114171.71758000001</v>
      </c>
      <c r="I47" s="8">
        <f t="shared" si="10"/>
        <v>-32143.368579999995</v>
      </c>
      <c r="J47" s="7">
        <f t="shared" si="11"/>
        <v>44.064480590824445</v>
      </c>
      <c r="K47" s="7">
        <f t="shared" si="12"/>
        <v>78.031405083649247</v>
      </c>
      <c r="L47" s="7">
        <f t="shared" si="3"/>
        <v>33.029030528209312</v>
      </c>
      <c r="M47" s="84">
        <v>9</v>
      </c>
      <c r="N47" s="45" t="s">
        <v>60</v>
      </c>
      <c r="O47" s="4"/>
      <c r="P47" s="4"/>
      <c r="Q47" s="4"/>
    </row>
    <row r="48" spans="1:29" s="5" customFormat="1" ht="132" customHeight="1" x14ac:dyDescent="0.5">
      <c r="A48" s="41"/>
      <c r="B48" s="82"/>
      <c r="C48" s="83"/>
      <c r="D48" s="71" t="s">
        <v>20</v>
      </c>
      <c r="E48" s="18">
        <v>0</v>
      </c>
      <c r="F48" s="18">
        <v>0</v>
      </c>
      <c r="G48" s="18">
        <v>0</v>
      </c>
      <c r="H48" s="18">
        <v>0</v>
      </c>
      <c r="I48" s="14">
        <f t="shared" si="10"/>
        <v>0</v>
      </c>
      <c r="J48" s="20">
        <f t="shared" si="11"/>
        <v>0</v>
      </c>
      <c r="K48" s="20">
        <f t="shared" si="12"/>
        <v>0</v>
      </c>
      <c r="L48" s="20">
        <f t="shared" si="3"/>
        <v>0</v>
      </c>
      <c r="M48" s="84"/>
      <c r="N48" s="46"/>
      <c r="O48" s="4"/>
      <c r="P48" s="4"/>
      <c r="Q48" s="4"/>
    </row>
    <row r="49" spans="1:29" s="5" customFormat="1" ht="132" customHeight="1" x14ac:dyDescent="0.5">
      <c r="A49" s="41"/>
      <c r="B49" s="82"/>
      <c r="C49" s="83"/>
      <c r="D49" s="71" t="s">
        <v>21</v>
      </c>
      <c r="E49" s="16">
        <v>467.4</v>
      </c>
      <c r="F49" s="18">
        <v>467.4</v>
      </c>
      <c r="G49" s="18">
        <v>807.4</v>
      </c>
      <c r="H49" s="18">
        <v>807.4</v>
      </c>
      <c r="I49" s="14">
        <f t="shared" si="10"/>
        <v>340</v>
      </c>
      <c r="J49" s="20">
        <f t="shared" si="11"/>
        <v>100</v>
      </c>
      <c r="K49" s="20">
        <f t="shared" si="12"/>
        <v>172.74283269148481</v>
      </c>
      <c r="L49" s="20">
        <f t="shared" si="3"/>
        <v>172.74283269148481</v>
      </c>
      <c r="M49" s="84"/>
      <c r="N49" s="46"/>
      <c r="O49" s="4"/>
      <c r="P49" s="4"/>
      <c r="Q49" s="4"/>
    </row>
    <row r="50" spans="1:29" s="5" customFormat="1" ht="132" customHeight="1" x14ac:dyDescent="0.5">
      <c r="A50" s="41"/>
      <c r="B50" s="82"/>
      <c r="C50" s="83"/>
      <c r="D50" s="71" t="s">
        <v>22</v>
      </c>
      <c r="E50" s="16">
        <v>277393.95691000001</v>
      </c>
      <c r="F50" s="18">
        <v>145847.68616000001</v>
      </c>
      <c r="G50" s="18">
        <v>258294.07141000003</v>
      </c>
      <c r="H50" s="18">
        <v>113364.31758000002</v>
      </c>
      <c r="I50" s="17">
        <f t="shared" si="10"/>
        <v>-32483.368579999995</v>
      </c>
      <c r="J50" s="20">
        <f t="shared" si="11"/>
        <v>43.889632062074128</v>
      </c>
      <c r="K50" s="20">
        <f t="shared" si="12"/>
        <v>77.727882124667644</v>
      </c>
      <c r="L50" s="20">
        <f t="shared" si="3"/>
        <v>40.867623376806613</v>
      </c>
      <c r="M50" s="84"/>
      <c r="N50" s="46"/>
      <c r="O50" s="4"/>
      <c r="P50" s="4"/>
      <c r="Q50" s="4"/>
    </row>
    <row r="51" spans="1:29" s="5" customFormat="1" ht="209.25" customHeight="1" x14ac:dyDescent="0.5">
      <c r="A51" s="41"/>
      <c r="B51" s="82"/>
      <c r="C51" s="83"/>
      <c r="D51" s="77" t="s">
        <v>23</v>
      </c>
      <c r="E51" s="89">
        <v>0</v>
      </c>
      <c r="F51" s="18">
        <v>0</v>
      </c>
      <c r="G51" s="18">
        <v>0</v>
      </c>
      <c r="H51" s="18">
        <v>0</v>
      </c>
      <c r="I51" s="14">
        <f t="shared" si="10"/>
        <v>0</v>
      </c>
      <c r="J51" s="15">
        <f t="shared" si="11"/>
        <v>0</v>
      </c>
      <c r="K51" s="15">
        <f t="shared" si="12"/>
        <v>0</v>
      </c>
      <c r="L51" s="15">
        <f t="shared" si="3"/>
        <v>0</v>
      </c>
      <c r="M51" s="84"/>
      <c r="N51" s="46"/>
      <c r="O51" s="4"/>
      <c r="P51" s="4"/>
      <c r="Q51" s="4"/>
    </row>
    <row r="52" spans="1:29" s="5" customFormat="1" ht="162.75" customHeight="1" x14ac:dyDescent="0.5">
      <c r="A52" s="41"/>
      <c r="B52" s="82"/>
      <c r="C52" s="83"/>
      <c r="D52" s="77" t="s">
        <v>24</v>
      </c>
      <c r="E52" s="89">
        <v>0</v>
      </c>
      <c r="F52" s="18">
        <v>0</v>
      </c>
      <c r="G52" s="18">
        <v>0</v>
      </c>
      <c r="H52" s="18">
        <v>0</v>
      </c>
      <c r="I52" s="14">
        <f t="shared" si="10"/>
        <v>0</v>
      </c>
      <c r="J52" s="15"/>
      <c r="K52" s="15"/>
      <c r="L52" s="15">
        <f t="shared" si="3"/>
        <v>0</v>
      </c>
      <c r="M52" s="84"/>
      <c r="N52" s="46"/>
      <c r="O52" s="4"/>
      <c r="P52" s="4"/>
      <c r="Q52" s="4"/>
    </row>
    <row r="53" spans="1:29" s="5" customFormat="1" ht="132" customHeight="1" x14ac:dyDescent="0.5">
      <c r="A53" s="41"/>
      <c r="B53" s="82"/>
      <c r="C53" s="83"/>
      <c r="D53" s="78" t="s">
        <v>25</v>
      </c>
      <c r="E53" s="18">
        <v>67809.453750000001</v>
      </c>
      <c r="F53" s="18">
        <v>0</v>
      </c>
      <c r="G53" s="18">
        <v>0</v>
      </c>
      <c r="H53" s="18">
        <v>0</v>
      </c>
      <c r="I53" s="19">
        <f t="shared" si="10"/>
        <v>0</v>
      </c>
      <c r="J53" s="15">
        <f t="shared" ref="J53:J67" si="13">IF(H53=0, ,H53/G53*100)</f>
        <v>0</v>
      </c>
      <c r="K53" s="15">
        <f t="shared" ref="K53:K67" si="14">IF(H53=0,0,H53/F53*100)</f>
        <v>0</v>
      </c>
      <c r="L53" s="15">
        <f t="shared" si="3"/>
        <v>0</v>
      </c>
      <c r="M53" s="84"/>
      <c r="N53" s="46"/>
      <c r="O53" s="4"/>
      <c r="P53" s="4"/>
      <c r="Q53" s="4"/>
    </row>
    <row r="54" spans="1:29" ht="132" customHeight="1" x14ac:dyDescent="0.5">
      <c r="A54" s="41"/>
      <c r="B54" s="82"/>
      <c r="C54" s="83"/>
      <c r="D54" s="79" t="s">
        <v>26</v>
      </c>
      <c r="E54" s="18">
        <v>0</v>
      </c>
      <c r="F54" s="18">
        <v>0</v>
      </c>
      <c r="G54" s="18">
        <v>0</v>
      </c>
      <c r="H54" s="18">
        <v>0</v>
      </c>
      <c r="I54" s="14">
        <f t="shared" si="10"/>
        <v>0</v>
      </c>
      <c r="J54" s="20">
        <f t="shared" si="13"/>
        <v>0</v>
      </c>
      <c r="K54" s="20">
        <f t="shared" si="14"/>
        <v>0</v>
      </c>
      <c r="L54" s="20">
        <f t="shared" si="3"/>
        <v>0</v>
      </c>
      <c r="M54" s="84"/>
      <c r="N54" s="46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31.25" customHeight="1" x14ac:dyDescent="0.5">
      <c r="A55" s="41">
        <v>6</v>
      </c>
      <c r="B55" s="82" t="s">
        <v>34</v>
      </c>
      <c r="C55" s="83">
        <v>9</v>
      </c>
      <c r="D55" s="66" t="s">
        <v>19</v>
      </c>
      <c r="E55" s="7">
        <f>E56+E57+E58+E59+E61</f>
        <v>186365.96100000001</v>
      </c>
      <c r="F55" s="7">
        <f>F56+F57+F58+F59+F61</f>
        <v>46371.100000000006</v>
      </c>
      <c r="G55" s="7">
        <f>G56+G57+G58+G59+G61</f>
        <v>121683.47768</v>
      </c>
      <c r="H55" s="7">
        <f>H56+H57+H58+H59+H61</f>
        <v>63983.188300000002</v>
      </c>
      <c r="I55" s="22">
        <f>H55-F55</f>
        <v>17612.088299999996</v>
      </c>
      <c r="J55" s="7">
        <f t="shared" si="13"/>
        <v>52.581656540308053</v>
      </c>
      <c r="K55" s="7">
        <f t="shared" si="14"/>
        <v>137.9807429627505</v>
      </c>
      <c r="L55" s="7">
        <f t="shared" si="3"/>
        <v>34.332014256616311</v>
      </c>
      <c r="M55" s="84">
        <v>11</v>
      </c>
      <c r="N55" s="45" t="s">
        <v>35</v>
      </c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31.25" customHeight="1" x14ac:dyDescent="0.5">
      <c r="A56" s="41"/>
      <c r="B56" s="82"/>
      <c r="C56" s="83"/>
      <c r="D56" s="71" t="s">
        <v>20</v>
      </c>
      <c r="E56" s="16">
        <v>1298.0999999999999</v>
      </c>
      <c r="F56" s="18">
        <v>0</v>
      </c>
      <c r="G56" s="18">
        <v>0</v>
      </c>
      <c r="H56" s="18">
        <v>0</v>
      </c>
      <c r="I56" s="19">
        <v>0</v>
      </c>
      <c r="J56" s="20">
        <f t="shared" si="13"/>
        <v>0</v>
      </c>
      <c r="K56" s="20">
        <f t="shared" si="14"/>
        <v>0</v>
      </c>
      <c r="L56" s="20">
        <f t="shared" si="3"/>
        <v>0</v>
      </c>
      <c r="M56" s="84"/>
      <c r="N56" s="46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31.25" customHeight="1" x14ac:dyDescent="0.5">
      <c r="A57" s="41"/>
      <c r="B57" s="82"/>
      <c r="C57" s="83"/>
      <c r="D57" s="71" t="s">
        <v>21</v>
      </c>
      <c r="E57" s="16">
        <v>89271</v>
      </c>
      <c r="F57" s="18">
        <v>30679.9</v>
      </c>
      <c r="G57" s="18">
        <v>44861.154999999999</v>
      </c>
      <c r="H57" s="18">
        <v>44725.826300000001</v>
      </c>
      <c r="I57" s="23">
        <v>-1103.2543200000009</v>
      </c>
      <c r="J57" s="20">
        <f t="shared" si="13"/>
        <v>99.698338796671649</v>
      </c>
      <c r="K57" s="20">
        <f t="shared" si="14"/>
        <v>145.78217758206512</v>
      </c>
      <c r="L57" s="20">
        <f t="shared" si="3"/>
        <v>50.101182130815161</v>
      </c>
      <c r="M57" s="84"/>
      <c r="N57" s="46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31.25" customHeight="1" x14ac:dyDescent="0.5">
      <c r="A58" s="41"/>
      <c r="B58" s="82"/>
      <c r="C58" s="83"/>
      <c r="D58" s="71" t="s">
        <v>22</v>
      </c>
      <c r="E58" s="16">
        <v>76196.861000000004</v>
      </c>
      <c r="F58" s="18">
        <v>15691.2</v>
      </c>
      <c r="G58" s="18">
        <v>76822.322679999997</v>
      </c>
      <c r="H58" s="18">
        <v>19257.362000000001</v>
      </c>
      <c r="I58" s="19">
        <v>749.03900000000067</v>
      </c>
      <c r="J58" s="20">
        <f t="shared" si="13"/>
        <v>25.067404015126822</v>
      </c>
      <c r="K58" s="20">
        <f t="shared" si="14"/>
        <v>122.72714642602223</v>
      </c>
      <c r="L58" s="20">
        <f t="shared" si="3"/>
        <v>25.273169717581933</v>
      </c>
      <c r="M58" s="84"/>
      <c r="N58" s="46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206.25" customHeight="1" x14ac:dyDescent="0.5">
      <c r="A59" s="41"/>
      <c r="B59" s="82"/>
      <c r="C59" s="83"/>
      <c r="D59" s="77" t="s">
        <v>23</v>
      </c>
      <c r="E59" s="18">
        <v>0</v>
      </c>
      <c r="F59" s="18">
        <v>0</v>
      </c>
      <c r="G59" s="18">
        <v>0</v>
      </c>
      <c r="H59" s="18">
        <v>0</v>
      </c>
      <c r="I59" s="21">
        <v>0</v>
      </c>
      <c r="J59" s="20">
        <f t="shared" si="13"/>
        <v>0</v>
      </c>
      <c r="K59" s="20">
        <f t="shared" si="14"/>
        <v>0</v>
      </c>
      <c r="L59" s="20">
        <f t="shared" si="3"/>
        <v>0</v>
      </c>
      <c r="M59" s="84"/>
      <c r="N59" s="46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78.5" customHeight="1" x14ac:dyDescent="0.5">
      <c r="A60" s="41"/>
      <c r="B60" s="82"/>
      <c r="C60" s="83"/>
      <c r="D60" s="77" t="s">
        <v>24</v>
      </c>
      <c r="E60" s="18">
        <v>0</v>
      </c>
      <c r="F60" s="18">
        <v>0</v>
      </c>
      <c r="G60" s="18">
        <v>0</v>
      </c>
      <c r="H60" s="18">
        <v>0</v>
      </c>
      <c r="I60" s="21">
        <v>0</v>
      </c>
      <c r="J60" s="20">
        <f t="shared" si="13"/>
        <v>0</v>
      </c>
      <c r="K60" s="20">
        <f t="shared" si="14"/>
        <v>0</v>
      </c>
      <c r="L60" s="20">
        <f t="shared" si="3"/>
        <v>0</v>
      </c>
      <c r="M60" s="84"/>
      <c r="N60" s="46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31.25" customHeight="1" x14ac:dyDescent="0.5">
      <c r="A61" s="41"/>
      <c r="B61" s="82"/>
      <c r="C61" s="83"/>
      <c r="D61" s="78" t="s">
        <v>25</v>
      </c>
      <c r="E61" s="18">
        <v>19600</v>
      </c>
      <c r="F61" s="18">
        <v>0</v>
      </c>
      <c r="G61" s="18">
        <v>0</v>
      </c>
      <c r="H61" s="18">
        <v>0</v>
      </c>
      <c r="I61" s="21">
        <v>0</v>
      </c>
      <c r="J61" s="20">
        <f t="shared" si="13"/>
        <v>0</v>
      </c>
      <c r="K61" s="20">
        <f t="shared" si="14"/>
        <v>0</v>
      </c>
      <c r="L61" s="20">
        <f t="shared" si="3"/>
        <v>0</v>
      </c>
      <c r="M61" s="84"/>
      <c r="N61" s="46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31.25" customHeight="1" x14ac:dyDescent="0.5">
      <c r="A62" s="41"/>
      <c r="B62" s="82"/>
      <c r="C62" s="83"/>
      <c r="D62" s="79" t="s">
        <v>26</v>
      </c>
      <c r="E62" s="18">
        <v>0</v>
      </c>
      <c r="F62" s="18">
        <v>0</v>
      </c>
      <c r="G62" s="18">
        <v>0</v>
      </c>
      <c r="H62" s="18">
        <v>0</v>
      </c>
      <c r="I62" s="21">
        <v>0</v>
      </c>
      <c r="J62" s="20">
        <f t="shared" si="13"/>
        <v>0</v>
      </c>
      <c r="K62" s="20">
        <f t="shared" si="14"/>
        <v>0</v>
      </c>
      <c r="L62" s="20">
        <f t="shared" si="3"/>
        <v>0</v>
      </c>
      <c r="M62" s="84"/>
      <c r="N62" s="46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s="5" customFormat="1" ht="131.25" customHeight="1" x14ac:dyDescent="0.5">
      <c r="A63" s="41">
        <v>7</v>
      </c>
      <c r="B63" s="82" t="s">
        <v>36</v>
      </c>
      <c r="C63" s="83">
        <v>4</v>
      </c>
      <c r="D63" s="66" t="s">
        <v>19</v>
      </c>
      <c r="E63" s="7">
        <f>E64+E65+E66+E67+E69</f>
        <v>18547.06295</v>
      </c>
      <c r="F63" s="7">
        <f>F64+F65+F66+F67+F69</f>
        <v>15917.611470000002</v>
      </c>
      <c r="G63" s="7">
        <f>G64+G65+G66+G67+G69</f>
        <v>17480.41099</v>
      </c>
      <c r="H63" s="7">
        <f>H64+H65+H66+H67+H69</f>
        <v>15143.05075</v>
      </c>
      <c r="I63" s="8">
        <f>H63-F63</f>
        <v>-774.56072000000131</v>
      </c>
      <c r="J63" s="7">
        <f t="shared" si="13"/>
        <v>86.628688299507772</v>
      </c>
      <c r="K63" s="7">
        <f t="shared" si="14"/>
        <v>95.133938773038778</v>
      </c>
      <c r="L63" s="7">
        <f t="shared" si="3"/>
        <v>81.646624000917626</v>
      </c>
      <c r="M63" s="90">
        <v>2</v>
      </c>
      <c r="N63" s="91" t="s">
        <v>37</v>
      </c>
      <c r="O63" s="4"/>
      <c r="P63" s="4"/>
      <c r="Q63" s="4"/>
    </row>
    <row r="64" spans="1:29" s="5" customFormat="1" ht="131.25" customHeight="1" x14ac:dyDescent="0.5">
      <c r="A64" s="41"/>
      <c r="B64" s="82"/>
      <c r="C64" s="83"/>
      <c r="D64" s="71" t="s">
        <v>20</v>
      </c>
      <c r="E64" s="14">
        <v>0</v>
      </c>
      <c r="F64" s="14">
        <v>0</v>
      </c>
      <c r="G64" s="14">
        <v>0</v>
      </c>
      <c r="H64" s="14">
        <v>0</v>
      </c>
      <c r="I64" s="21">
        <f>H64-F64</f>
        <v>0</v>
      </c>
      <c r="J64" s="20">
        <f t="shared" si="13"/>
        <v>0</v>
      </c>
      <c r="K64" s="20">
        <f t="shared" si="14"/>
        <v>0</v>
      </c>
      <c r="L64" s="20">
        <f t="shared" si="3"/>
        <v>0</v>
      </c>
      <c r="M64" s="90"/>
      <c r="N64" s="92"/>
      <c r="O64" s="4"/>
      <c r="P64" s="4"/>
      <c r="Q64" s="4"/>
    </row>
    <row r="65" spans="1:29" s="5" customFormat="1" ht="131.25" customHeight="1" x14ac:dyDescent="0.5">
      <c r="A65" s="41"/>
      <c r="B65" s="82"/>
      <c r="C65" s="83"/>
      <c r="D65" s="71" t="s">
        <v>21</v>
      </c>
      <c r="E65" s="93">
        <v>566.70000000000005</v>
      </c>
      <c r="F65" s="89">
        <v>466.7</v>
      </c>
      <c r="G65" s="89">
        <v>405.245</v>
      </c>
      <c r="H65" s="89">
        <v>405.245</v>
      </c>
      <c r="I65" s="24">
        <f>H65-F65</f>
        <v>-61.454999999999984</v>
      </c>
      <c r="J65" s="20">
        <f t="shared" si="13"/>
        <v>100</v>
      </c>
      <c r="K65" s="20">
        <f t="shared" si="14"/>
        <v>86.832011999142921</v>
      </c>
      <c r="L65" s="20">
        <f t="shared" si="3"/>
        <v>71.509617081348154</v>
      </c>
      <c r="M65" s="90"/>
      <c r="N65" s="92"/>
      <c r="O65" s="4"/>
      <c r="P65" s="4"/>
      <c r="Q65" s="4"/>
    </row>
    <row r="66" spans="1:29" s="5" customFormat="1" ht="131.25" customHeight="1" x14ac:dyDescent="0.5">
      <c r="A66" s="41"/>
      <c r="B66" s="82"/>
      <c r="C66" s="83"/>
      <c r="D66" s="71" t="s">
        <v>22</v>
      </c>
      <c r="E66" s="93">
        <v>15700.911470000001</v>
      </c>
      <c r="F66" s="94">
        <v>15450.911470000001</v>
      </c>
      <c r="G66" s="94">
        <v>17075.165990000001</v>
      </c>
      <c r="H66" s="94">
        <v>14737.80575</v>
      </c>
      <c r="I66" s="23">
        <f>H66-F66</f>
        <v>-713.10572000000138</v>
      </c>
      <c r="J66" s="20">
        <f t="shared" si="13"/>
        <v>86.311346891919726</v>
      </c>
      <c r="K66" s="20">
        <f t="shared" si="14"/>
        <v>95.384701275490499</v>
      </c>
      <c r="L66" s="20">
        <f t="shared" si="3"/>
        <v>93.865924778696936</v>
      </c>
      <c r="M66" s="90"/>
      <c r="N66" s="92"/>
      <c r="O66" s="4"/>
      <c r="P66" s="4"/>
      <c r="Q66" s="4"/>
    </row>
    <row r="67" spans="1:29" s="5" customFormat="1" ht="190.5" customHeight="1" x14ac:dyDescent="0.5">
      <c r="A67" s="41"/>
      <c r="B67" s="82"/>
      <c r="C67" s="83"/>
      <c r="D67" s="77" t="s">
        <v>23</v>
      </c>
      <c r="E67" s="94">
        <v>0</v>
      </c>
      <c r="F67" s="94">
        <v>0</v>
      </c>
      <c r="G67" s="94">
        <v>0</v>
      </c>
      <c r="H67" s="94">
        <v>0</v>
      </c>
      <c r="I67" s="21">
        <v>0</v>
      </c>
      <c r="J67" s="20">
        <f t="shared" si="13"/>
        <v>0</v>
      </c>
      <c r="K67" s="20">
        <f t="shared" si="14"/>
        <v>0</v>
      </c>
      <c r="L67" s="20">
        <f t="shared" si="3"/>
        <v>0</v>
      </c>
      <c r="M67" s="90"/>
      <c r="N67" s="92"/>
      <c r="O67" s="4"/>
      <c r="P67" s="4"/>
      <c r="Q67" s="4"/>
    </row>
    <row r="68" spans="1:29" s="5" customFormat="1" ht="159" customHeight="1" x14ac:dyDescent="0.5">
      <c r="A68" s="41"/>
      <c r="B68" s="82"/>
      <c r="C68" s="83"/>
      <c r="D68" s="77" t="s">
        <v>24</v>
      </c>
      <c r="E68" s="94">
        <v>0</v>
      </c>
      <c r="F68" s="94">
        <v>0</v>
      </c>
      <c r="G68" s="94">
        <v>0</v>
      </c>
      <c r="H68" s="94">
        <v>0</v>
      </c>
      <c r="I68" s="21"/>
      <c r="J68" s="20"/>
      <c r="K68" s="20"/>
      <c r="L68" s="20">
        <f t="shared" si="3"/>
        <v>0</v>
      </c>
      <c r="M68" s="90"/>
      <c r="N68" s="92"/>
      <c r="O68" s="4"/>
      <c r="P68" s="4"/>
      <c r="Q68" s="4"/>
    </row>
    <row r="69" spans="1:29" s="5" customFormat="1" ht="131.25" customHeight="1" x14ac:dyDescent="0.5">
      <c r="A69" s="41"/>
      <c r="B69" s="82"/>
      <c r="C69" s="83"/>
      <c r="D69" s="78" t="s">
        <v>25</v>
      </c>
      <c r="E69" s="16">
        <v>2279.4514799999997</v>
      </c>
      <c r="F69" s="14">
        <v>0</v>
      </c>
      <c r="G69" s="14">
        <v>0</v>
      </c>
      <c r="H69" s="14">
        <v>0</v>
      </c>
      <c r="I69" s="25">
        <f t="shared" ref="I69:I74" si="15">H69-F69</f>
        <v>0</v>
      </c>
      <c r="J69" s="20">
        <f t="shared" ref="J69:J76" si="16">IF(H69=0, ,H69/G69*100)</f>
        <v>0</v>
      </c>
      <c r="K69" s="20">
        <f t="shared" ref="K69:K77" si="17">IF(H69=0,0,H69/F69*100)</f>
        <v>0</v>
      </c>
      <c r="L69" s="20">
        <f t="shared" si="3"/>
        <v>0</v>
      </c>
      <c r="M69" s="90"/>
      <c r="N69" s="92"/>
      <c r="O69" s="4"/>
      <c r="P69" s="4"/>
      <c r="Q69" s="4"/>
    </row>
    <row r="70" spans="1:29" s="5" customFormat="1" ht="131.25" customHeight="1" x14ac:dyDescent="0.5">
      <c r="A70" s="41"/>
      <c r="B70" s="82"/>
      <c r="C70" s="83"/>
      <c r="D70" s="79" t="s">
        <v>26</v>
      </c>
      <c r="E70" s="14">
        <v>0</v>
      </c>
      <c r="F70" s="14">
        <v>0</v>
      </c>
      <c r="G70" s="14">
        <v>0</v>
      </c>
      <c r="H70" s="14">
        <v>0</v>
      </c>
      <c r="I70" s="21">
        <f t="shared" si="15"/>
        <v>0</v>
      </c>
      <c r="J70" s="20">
        <f t="shared" si="16"/>
        <v>0</v>
      </c>
      <c r="K70" s="20">
        <f t="shared" si="17"/>
        <v>0</v>
      </c>
      <c r="L70" s="20">
        <f t="shared" si="3"/>
        <v>0</v>
      </c>
      <c r="M70" s="90"/>
      <c r="N70" s="92"/>
      <c r="O70" s="4"/>
      <c r="P70" s="4"/>
      <c r="Q70" s="4"/>
    </row>
    <row r="71" spans="1:29" s="5" customFormat="1" ht="212.25" customHeight="1" x14ac:dyDescent="0.5">
      <c r="A71" s="41">
        <v>8</v>
      </c>
      <c r="B71" s="82" t="s">
        <v>38</v>
      </c>
      <c r="C71" s="83">
        <v>13</v>
      </c>
      <c r="D71" s="66" t="s">
        <v>19</v>
      </c>
      <c r="E71" s="7">
        <f>E72+E73+E74+E77</f>
        <v>2777694.2784299999</v>
      </c>
      <c r="F71" s="7">
        <f>F72+F73+F74+F77</f>
        <v>632140.1827</v>
      </c>
      <c r="G71" s="7">
        <f>G72+G73+G74+G77</f>
        <v>863347.01441000006</v>
      </c>
      <c r="H71" s="7">
        <f>H72+H73+H74+H77</f>
        <v>471127.69552000007</v>
      </c>
      <c r="I71" s="8">
        <f t="shared" si="15"/>
        <v>-161012.48717999994</v>
      </c>
      <c r="J71" s="7">
        <f t="shared" si="16"/>
        <v>54.569910784015683</v>
      </c>
      <c r="K71" s="7">
        <f t="shared" si="17"/>
        <v>74.528990311566233</v>
      </c>
      <c r="L71" s="7">
        <f t="shared" ref="L71:L134" si="18">IF(H71=0,0,H71/E71*100)</f>
        <v>16.961106885610516</v>
      </c>
      <c r="M71" s="84">
        <v>4</v>
      </c>
      <c r="N71" s="87" t="s">
        <v>68</v>
      </c>
      <c r="O71" s="4"/>
      <c r="P71" s="4"/>
      <c r="Q71" s="4"/>
    </row>
    <row r="72" spans="1:29" s="5" customFormat="1" ht="171" customHeight="1" x14ac:dyDescent="0.5">
      <c r="A72" s="41"/>
      <c r="B72" s="82"/>
      <c r="C72" s="83"/>
      <c r="D72" s="71" t="s">
        <v>20</v>
      </c>
      <c r="E72" s="89">
        <v>12478.275659999999</v>
      </c>
      <c r="F72" s="93">
        <v>5372.6756599999999</v>
      </c>
      <c r="G72" s="93">
        <v>3552.6959999999999</v>
      </c>
      <c r="H72" s="93">
        <v>3552.6959999999999</v>
      </c>
      <c r="I72" s="23">
        <f t="shared" si="15"/>
        <v>-1819.97966</v>
      </c>
      <c r="J72" s="20">
        <f t="shared" si="16"/>
        <v>100</v>
      </c>
      <c r="K72" s="20">
        <f t="shared" si="17"/>
        <v>66.12526466933609</v>
      </c>
      <c r="L72" s="20">
        <f t="shared" si="18"/>
        <v>28.471049180203799</v>
      </c>
      <c r="M72" s="84"/>
      <c r="N72" s="88"/>
      <c r="O72" s="4"/>
      <c r="P72" s="4"/>
      <c r="Q72" s="4"/>
    </row>
    <row r="73" spans="1:29" s="5" customFormat="1" ht="133.5" customHeight="1" x14ac:dyDescent="0.5">
      <c r="A73" s="41"/>
      <c r="B73" s="82"/>
      <c r="C73" s="83"/>
      <c r="D73" s="71" t="s">
        <v>21</v>
      </c>
      <c r="E73" s="89">
        <v>1050129.6553400001</v>
      </c>
      <c r="F73" s="89">
        <v>431821.25448</v>
      </c>
      <c r="G73" s="89">
        <v>335747.72499000002</v>
      </c>
      <c r="H73" s="89">
        <v>335746.27499000006</v>
      </c>
      <c r="I73" s="17">
        <f t="shared" si="15"/>
        <v>-96074.97948999994</v>
      </c>
      <c r="J73" s="20">
        <f t="shared" si="16"/>
        <v>99.999568128123585</v>
      </c>
      <c r="K73" s="20">
        <f t="shared" si="17"/>
        <v>77.751215695555871</v>
      </c>
      <c r="L73" s="20">
        <f t="shared" si="18"/>
        <v>31.971887783827572</v>
      </c>
      <c r="M73" s="84"/>
      <c r="N73" s="88"/>
      <c r="O73" s="4"/>
      <c r="P73" s="4"/>
      <c r="Q73" s="4"/>
    </row>
    <row r="74" spans="1:29" s="5" customFormat="1" ht="133.5" customHeight="1" x14ac:dyDescent="0.5">
      <c r="A74" s="41"/>
      <c r="B74" s="82"/>
      <c r="C74" s="83"/>
      <c r="D74" s="71" t="s">
        <v>22</v>
      </c>
      <c r="E74" s="89">
        <v>528219.42742999992</v>
      </c>
      <c r="F74" s="93">
        <v>194946.25256000002</v>
      </c>
      <c r="G74" s="93">
        <v>524046.59342000005</v>
      </c>
      <c r="H74" s="93">
        <v>131828.72453000001</v>
      </c>
      <c r="I74" s="23">
        <f t="shared" si="15"/>
        <v>-63117.528030000016</v>
      </c>
      <c r="J74" s="20">
        <f t="shared" si="16"/>
        <v>25.155916703831171</v>
      </c>
      <c r="K74" s="20">
        <f t="shared" si="17"/>
        <v>67.623112934384892</v>
      </c>
      <c r="L74" s="20">
        <f t="shared" si="18"/>
        <v>24.957189698871886</v>
      </c>
      <c r="M74" s="84"/>
      <c r="N74" s="88"/>
      <c r="O74" s="4"/>
      <c r="P74" s="4"/>
      <c r="Q74" s="4"/>
    </row>
    <row r="75" spans="1:29" s="5" customFormat="1" ht="203.25" customHeight="1" x14ac:dyDescent="0.5">
      <c r="A75" s="41"/>
      <c r="B75" s="82"/>
      <c r="C75" s="83"/>
      <c r="D75" s="77" t="s">
        <v>23</v>
      </c>
      <c r="E75" s="94">
        <v>0</v>
      </c>
      <c r="F75" s="93">
        <v>0</v>
      </c>
      <c r="G75" s="93">
        <v>0</v>
      </c>
      <c r="H75" s="93">
        <v>0</v>
      </c>
      <c r="I75" s="93">
        <v>0</v>
      </c>
      <c r="J75" s="20">
        <f t="shared" si="16"/>
        <v>0</v>
      </c>
      <c r="K75" s="20">
        <f t="shared" si="17"/>
        <v>0</v>
      </c>
      <c r="L75" s="20">
        <f t="shared" si="18"/>
        <v>0</v>
      </c>
      <c r="M75" s="84"/>
      <c r="N75" s="88"/>
      <c r="O75" s="4"/>
      <c r="P75" s="4"/>
      <c r="Q75" s="4"/>
    </row>
    <row r="76" spans="1:29" s="5" customFormat="1" ht="171" customHeight="1" x14ac:dyDescent="0.5">
      <c r="A76" s="41"/>
      <c r="B76" s="82"/>
      <c r="C76" s="83"/>
      <c r="D76" s="77" t="s">
        <v>24</v>
      </c>
      <c r="E76" s="94">
        <v>0</v>
      </c>
      <c r="F76" s="93">
        <v>0</v>
      </c>
      <c r="G76" s="93">
        <v>0</v>
      </c>
      <c r="H76" s="93">
        <v>0</v>
      </c>
      <c r="I76" s="93">
        <v>0</v>
      </c>
      <c r="J76" s="20">
        <f t="shared" si="16"/>
        <v>0</v>
      </c>
      <c r="K76" s="20">
        <f t="shared" si="17"/>
        <v>0</v>
      </c>
      <c r="L76" s="20">
        <f t="shared" si="18"/>
        <v>0</v>
      </c>
      <c r="M76" s="84"/>
      <c r="N76" s="88"/>
      <c r="O76" s="4"/>
      <c r="P76" s="4"/>
      <c r="Q76" s="4"/>
    </row>
    <row r="77" spans="1:29" s="5" customFormat="1" ht="133.5" customHeight="1" x14ac:dyDescent="0.5">
      <c r="A77" s="41"/>
      <c r="B77" s="82"/>
      <c r="C77" s="83"/>
      <c r="D77" s="78" t="s">
        <v>25</v>
      </c>
      <c r="E77" s="16">
        <v>1186866.9200000002</v>
      </c>
      <c r="F77" s="16">
        <v>0</v>
      </c>
      <c r="G77" s="16">
        <v>0</v>
      </c>
      <c r="H77" s="16">
        <v>0</v>
      </c>
      <c r="I77" s="93">
        <v>0</v>
      </c>
      <c r="J77" s="20">
        <v>0</v>
      </c>
      <c r="K77" s="20">
        <f t="shared" si="17"/>
        <v>0</v>
      </c>
      <c r="L77" s="20">
        <f t="shared" si="18"/>
        <v>0</v>
      </c>
      <c r="M77" s="84"/>
      <c r="N77" s="88"/>
      <c r="O77" s="4"/>
      <c r="P77" s="4"/>
      <c r="Q77" s="4"/>
    </row>
    <row r="78" spans="1:29" s="5" customFormat="1" ht="133.5" customHeight="1" x14ac:dyDescent="0.5">
      <c r="A78" s="41"/>
      <c r="B78" s="82"/>
      <c r="C78" s="83"/>
      <c r="D78" s="79" t="s">
        <v>26</v>
      </c>
      <c r="E78" s="14">
        <v>0</v>
      </c>
      <c r="F78" s="16">
        <v>0</v>
      </c>
      <c r="G78" s="16">
        <v>0</v>
      </c>
      <c r="H78" s="16">
        <v>0</v>
      </c>
      <c r="I78" s="93">
        <v>0</v>
      </c>
      <c r="J78" s="20">
        <v>0</v>
      </c>
      <c r="K78" s="20">
        <v>0</v>
      </c>
      <c r="L78" s="20">
        <f t="shared" si="18"/>
        <v>0</v>
      </c>
      <c r="M78" s="84"/>
      <c r="N78" s="88"/>
      <c r="O78" s="4"/>
      <c r="P78" s="4"/>
      <c r="Q78" s="4"/>
    </row>
    <row r="79" spans="1:29" ht="133.5" customHeight="1" x14ac:dyDescent="0.5">
      <c r="A79" s="41">
        <v>9</v>
      </c>
      <c r="B79" s="82" t="s">
        <v>39</v>
      </c>
      <c r="C79" s="83">
        <v>15</v>
      </c>
      <c r="D79" s="66" t="s">
        <v>19</v>
      </c>
      <c r="E79" s="7">
        <f>E80+E81+E82+E85</f>
        <v>590086.25094000006</v>
      </c>
      <c r="F79" s="7">
        <f>F80+F81+F82+F85</f>
        <v>166358.32402999999</v>
      </c>
      <c r="G79" s="7">
        <f>G80+G81+G82+G85</f>
        <v>359426.29093000008</v>
      </c>
      <c r="H79" s="7">
        <f>H80+H81+H82+H85</f>
        <v>174001.12833000001</v>
      </c>
      <c r="I79" s="8">
        <f>H79-F79</f>
        <v>7642.804300000018</v>
      </c>
      <c r="J79" s="7">
        <f t="shared" ref="J79:J84" si="19">IF(H79=0, ,H79/G79*100)</f>
        <v>48.410795960356587</v>
      </c>
      <c r="K79" s="7">
        <f t="shared" ref="K79:K118" si="20">IF(H79=0,0,H79/F79*100)</f>
        <v>104.59418207328284</v>
      </c>
      <c r="L79" s="7">
        <f t="shared" si="18"/>
        <v>29.487405960199609</v>
      </c>
      <c r="M79" s="42">
        <v>14</v>
      </c>
      <c r="N79" s="87" t="s">
        <v>40</v>
      </c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33.5" customHeight="1" x14ac:dyDescent="0.5">
      <c r="A80" s="41"/>
      <c r="B80" s="82"/>
      <c r="C80" s="83"/>
      <c r="D80" s="71" t="s">
        <v>20</v>
      </c>
      <c r="E80" s="14">
        <v>2968.6702</v>
      </c>
      <c r="F80" s="16">
        <v>0</v>
      </c>
      <c r="G80" s="16">
        <v>0</v>
      </c>
      <c r="H80" s="16">
        <v>0</v>
      </c>
      <c r="I80" s="21">
        <v>0</v>
      </c>
      <c r="J80" s="20">
        <f t="shared" si="19"/>
        <v>0</v>
      </c>
      <c r="K80" s="20">
        <f t="shared" si="20"/>
        <v>0</v>
      </c>
      <c r="L80" s="20">
        <f t="shared" si="18"/>
        <v>0</v>
      </c>
      <c r="M80" s="42"/>
      <c r="N80" s="88"/>
      <c r="O80" s="39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33.5" customHeight="1" x14ac:dyDescent="0.5">
      <c r="A81" s="41"/>
      <c r="B81" s="82"/>
      <c r="C81" s="83"/>
      <c r="D81" s="71" t="s">
        <v>21</v>
      </c>
      <c r="E81" s="93">
        <v>22805.682870000001</v>
      </c>
      <c r="F81" s="93">
        <v>3536.4</v>
      </c>
      <c r="G81" s="93">
        <v>4077.22</v>
      </c>
      <c r="H81" s="93">
        <v>77.22</v>
      </c>
      <c r="I81" s="23">
        <f>H81-F81</f>
        <v>-3459.1800000000003</v>
      </c>
      <c r="J81" s="20">
        <f t="shared" si="19"/>
        <v>1.8939375358700292</v>
      </c>
      <c r="K81" s="20">
        <f t="shared" si="20"/>
        <v>2.1835765184933829</v>
      </c>
      <c r="L81" s="20">
        <f t="shared" si="18"/>
        <v>0.3385998149679611</v>
      </c>
      <c r="M81" s="42"/>
      <c r="N81" s="88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33.5" customHeight="1" x14ac:dyDescent="0.5">
      <c r="A82" s="41"/>
      <c r="B82" s="82"/>
      <c r="C82" s="83"/>
      <c r="D82" s="71" t="s">
        <v>22</v>
      </c>
      <c r="E82" s="93">
        <v>359061.21808000008</v>
      </c>
      <c r="F82" s="93">
        <v>162821.92402999999</v>
      </c>
      <c r="G82" s="93">
        <v>355349.0709300001</v>
      </c>
      <c r="H82" s="93">
        <v>173923.90833000001</v>
      </c>
      <c r="I82" s="17">
        <f>H82-F82</f>
        <v>11101.984300000011</v>
      </c>
      <c r="J82" s="20">
        <f t="shared" si="19"/>
        <v>48.944523162763836</v>
      </c>
      <c r="K82" s="20">
        <f t="shared" si="20"/>
        <v>106.81848244094847</v>
      </c>
      <c r="L82" s="20">
        <f t="shared" si="18"/>
        <v>48.438511198736357</v>
      </c>
      <c r="M82" s="42"/>
      <c r="N82" s="88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65" customHeight="1" x14ac:dyDescent="0.5">
      <c r="A83" s="41"/>
      <c r="B83" s="82"/>
      <c r="C83" s="83"/>
      <c r="D83" s="77" t="s">
        <v>23</v>
      </c>
      <c r="E83" s="94">
        <v>23091.38438</v>
      </c>
      <c r="F83" s="94">
        <v>3759.31185</v>
      </c>
      <c r="G83" s="94">
        <v>14210.65424</v>
      </c>
      <c r="H83" s="94">
        <v>3878.4325899999999</v>
      </c>
      <c r="I83" s="21">
        <v>0</v>
      </c>
      <c r="J83" s="20">
        <f t="shared" si="19"/>
        <v>27.292428093022124</v>
      </c>
      <c r="K83" s="20">
        <f t="shared" si="20"/>
        <v>103.16868471552844</v>
      </c>
      <c r="L83" s="20">
        <f t="shared" si="18"/>
        <v>16.796015891360778</v>
      </c>
      <c r="M83" s="42"/>
      <c r="N83" s="88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80.75" customHeight="1" x14ac:dyDescent="0.5">
      <c r="A84" s="41"/>
      <c r="B84" s="82"/>
      <c r="C84" s="83"/>
      <c r="D84" s="77" t="s">
        <v>24</v>
      </c>
      <c r="E84" s="94">
        <v>0</v>
      </c>
      <c r="F84" s="94">
        <v>0</v>
      </c>
      <c r="G84" s="94">
        <v>0</v>
      </c>
      <c r="H84" s="94">
        <v>0</v>
      </c>
      <c r="I84" s="21">
        <v>0</v>
      </c>
      <c r="J84" s="20">
        <f t="shared" si="19"/>
        <v>0</v>
      </c>
      <c r="K84" s="20">
        <f t="shared" si="20"/>
        <v>0</v>
      </c>
      <c r="L84" s="20">
        <f t="shared" si="18"/>
        <v>0</v>
      </c>
      <c r="M84" s="42"/>
      <c r="N84" s="88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33.5" customHeight="1" x14ac:dyDescent="0.5">
      <c r="A85" s="41"/>
      <c r="B85" s="82"/>
      <c r="C85" s="83"/>
      <c r="D85" s="78" t="s">
        <v>25</v>
      </c>
      <c r="E85" s="94">
        <v>205250.67978999999</v>
      </c>
      <c r="F85" s="14">
        <v>0</v>
      </c>
      <c r="G85" s="14">
        <v>0</v>
      </c>
      <c r="H85" s="14">
        <v>0</v>
      </c>
      <c r="I85" s="21">
        <v>0</v>
      </c>
      <c r="J85" s="20">
        <v>0</v>
      </c>
      <c r="K85" s="20">
        <f t="shared" si="20"/>
        <v>0</v>
      </c>
      <c r="L85" s="20">
        <f t="shared" si="18"/>
        <v>0</v>
      </c>
      <c r="M85" s="42"/>
      <c r="N85" s="88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33.5" customHeight="1" x14ac:dyDescent="0.5">
      <c r="A86" s="41"/>
      <c r="B86" s="82"/>
      <c r="C86" s="83"/>
      <c r="D86" s="79" t="s">
        <v>26</v>
      </c>
      <c r="E86" s="14">
        <v>0</v>
      </c>
      <c r="F86" s="14">
        <v>0</v>
      </c>
      <c r="G86" s="14">
        <v>0</v>
      </c>
      <c r="H86" s="14">
        <v>0</v>
      </c>
      <c r="I86" s="21">
        <v>0</v>
      </c>
      <c r="J86" s="20">
        <f t="shared" ref="J86:J139" si="21">IF(H86=0, ,H86/G86*100)</f>
        <v>0</v>
      </c>
      <c r="K86" s="20">
        <f t="shared" si="20"/>
        <v>0</v>
      </c>
      <c r="L86" s="20">
        <f t="shared" si="18"/>
        <v>0</v>
      </c>
      <c r="M86" s="42"/>
      <c r="N86" s="88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s="5" customFormat="1" ht="148.5" customHeight="1" x14ac:dyDescent="0.5">
      <c r="A87" s="41">
        <v>10</v>
      </c>
      <c r="B87" s="95" t="s">
        <v>41</v>
      </c>
      <c r="C87" s="96">
        <v>3</v>
      </c>
      <c r="D87" s="66" t="s">
        <v>19</v>
      </c>
      <c r="E87" s="7">
        <v>0</v>
      </c>
      <c r="F87" s="7">
        <v>0</v>
      </c>
      <c r="G87" s="7">
        <v>0</v>
      </c>
      <c r="H87" s="7">
        <v>0</v>
      </c>
      <c r="I87" s="8">
        <f t="shared" ref="I87:I130" si="22">H87-F87</f>
        <v>0</v>
      </c>
      <c r="J87" s="7">
        <f t="shared" si="21"/>
        <v>0</v>
      </c>
      <c r="K87" s="7">
        <f t="shared" si="20"/>
        <v>0</v>
      </c>
      <c r="L87" s="7">
        <f t="shared" si="18"/>
        <v>0</v>
      </c>
      <c r="M87" s="42">
        <v>3</v>
      </c>
      <c r="N87" s="87" t="s">
        <v>42</v>
      </c>
      <c r="O87" s="4"/>
      <c r="P87" s="4"/>
      <c r="Q87" s="4"/>
    </row>
    <row r="88" spans="1:29" s="5" customFormat="1" ht="128.25" customHeight="1" x14ac:dyDescent="0.5">
      <c r="A88" s="41"/>
      <c r="B88" s="95"/>
      <c r="C88" s="96"/>
      <c r="D88" s="71" t="s">
        <v>20</v>
      </c>
      <c r="E88" s="89">
        <v>5.6</v>
      </c>
      <c r="F88" s="89">
        <v>3.6</v>
      </c>
      <c r="G88" s="16">
        <v>4.7055999999999996</v>
      </c>
      <c r="H88" s="16">
        <v>4.7055999999999996</v>
      </c>
      <c r="I88" s="19">
        <f t="shared" si="22"/>
        <v>1.1055999999999995</v>
      </c>
      <c r="J88" s="20">
        <f t="shared" si="21"/>
        <v>100</v>
      </c>
      <c r="K88" s="20">
        <f t="shared" si="20"/>
        <v>130.71111111111108</v>
      </c>
      <c r="L88" s="20">
        <f t="shared" si="18"/>
        <v>84.028571428571425</v>
      </c>
      <c r="M88" s="42"/>
      <c r="N88" s="88"/>
      <c r="O88" s="4"/>
      <c r="P88" s="4"/>
      <c r="Q88" s="4"/>
    </row>
    <row r="89" spans="1:29" s="5" customFormat="1" ht="128.25" customHeight="1" x14ac:dyDescent="0.5">
      <c r="A89" s="41"/>
      <c r="B89" s="95"/>
      <c r="C89" s="96"/>
      <c r="D89" s="71" t="s">
        <v>21</v>
      </c>
      <c r="E89" s="89">
        <v>1826</v>
      </c>
      <c r="F89" s="93">
        <v>1112.2189699999999</v>
      </c>
      <c r="G89" s="93">
        <v>1144.5665000000001</v>
      </c>
      <c r="H89" s="93">
        <v>1140.5295599999999</v>
      </c>
      <c r="I89" s="23">
        <f t="shared" si="22"/>
        <v>28.310590000000047</v>
      </c>
      <c r="J89" s="20">
        <f t="shared" si="21"/>
        <v>99.647295286031863</v>
      </c>
      <c r="K89" s="20">
        <f t="shared" si="20"/>
        <v>102.5454151352948</v>
      </c>
      <c r="L89" s="20">
        <f t="shared" si="18"/>
        <v>62.460545454545446</v>
      </c>
      <c r="M89" s="42"/>
      <c r="N89" s="88"/>
      <c r="O89" s="4"/>
      <c r="P89" s="4"/>
      <c r="Q89" s="4"/>
    </row>
    <row r="90" spans="1:29" s="5" customFormat="1" ht="128.25" customHeight="1" x14ac:dyDescent="0.5">
      <c r="A90" s="41"/>
      <c r="B90" s="95"/>
      <c r="C90" s="96"/>
      <c r="D90" s="71" t="s">
        <v>22</v>
      </c>
      <c r="E90" s="89">
        <v>0</v>
      </c>
      <c r="F90" s="93">
        <v>0</v>
      </c>
      <c r="G90" s="93">
        <v>0</v>
      </c>
      <c r="H90" s="93">
        <v>0</v>
      </c>
      <c r="I90" s="19">
        <f t="shared" si="22"/>
        <v>0</v>
      </c>
      <c r="J90" s="20">
        <f t="shared" si="21"/>
        <v>0</v>
      </c>
      <c r="K90" s="20">
        <f t="shared" si="20"/>
        <v>0</v>
      </c>
      <c r="L90" s="20">
        <f t="shared" si="18"/>
        <v>0</v>
      </c>
      <c r="M90" s="42"/>
      <c r="N90" s="88"/>
      <c r="O90" s="4"/>
      <c r="P90" s="4"/>
      <c r="Q90" s="4"/>
    </row>
    <row r="91" spans="1:29" s="5" customFormat="1" ht="210.75" customHeight="1" x14ac:dyDescent="0.5">
      <c r="A91" s="41"/>
      <c r="B91" s="95"/>
      <c r="C91" s="96"/>
      <c r="D91" s="77" t="s">
        <v>23</v>
      </c>
      <c r="E91" s="93">
        <v>0</v>
      </c>
      <c r="F91" s="93">
        <v>0</v>
      </c>
      <c r="G91" s="93">
        <v>0</v>
      </c>
      <c r="H91" s="93">
        <v>0</v>
      </c>
      <c r="I91" s="21">
        <f t="shared" si="22"/>
        <v>0</v>
      </c>
      <c r="J91" s="20">
        <f t="shared" si="21"/>
        <v>0</v>
      </c>
      <c r="K91" s="20">
        <f t="shared" si="20"/>
        <v>0</v>
      </c>
      <c r="L91" s="20">
        <f t="shared" si="18"/>
        <v>0</v>
      </c>
      <c r="M91" s="42"/>
      <c r="N91" s="88"/>
      <c r="O91" s="4"/>
      <c r="P91" s="4"/>
      <c r="Q91" s="4"/>
    </row>
    <row r="92" spans="1:29" s="5" customFormat="1" ht="165.75" customHeight="1" x14ac:dyDescent="0.5">
      <c r="A92" s="41"/>
      <c r="B92" s="95"/>
      <c r="C92" s="96"/>
      <c r="D92" s="77" t="s">
        <v>24</v>
      </c>
      <c r="E92" s="93">
        <v>148</v>
      </c>
      <c r="F92" s="93">
        <v>0</v>
      </c>
      <c r="G92" s="93">
        <v>0</v>
      </c>
      <c r="H92" s="93">
        <v>0</v>
      </c>
      <c r="I92" s="21">
        <f t="shared" si="22"/>
        <v>0</v>
      </c>
      <c r="J92" s="20">
        <f t="shared" si="21"/>
        <v>0</v>
      </c>
      <c r="K92" s="20">
        <f t="shared" si="20"/>
        <v>0</v>
      </c>
      <c r="L92" s="20">
        <f t="shared" si="18"/>
        <v>0</v>
      </c>
      <c r="M92" s="42"/>
      <c r="N92" s="88"/>
      <c r="O92" s="4"/>
      <c r="P92" s="4"/>
      <c r="Q92" s="4"/>
    </row>
    <row r="93" spans="1:29" s="5" customFormat="1" ht="128.25" customHeight="1" x14ac:dyDescent="0.5">
      <c r="A93" s="41"/>
      <c r="B93" s="95"/>
      <c r="C93" s="96"/>
      <c r="D93" s="78" t="s">
        <v>25</v>
      </c>
      <c r="E93" s="93">
        <v>0</v>
      </c>
      <c r="F93" s="16">
        <v>0</v>
      </c>
      <c r="G93" s="16">
        <v>0</v>
      </c>
      <c r="H93" s="16">
        <v>0</v>
      </c>
      <c r="I93" s="21">
        <f t="shared" si="22"/>
        <v>0</v>
      </c>
      <c r="J93" s="20">
        <f t="shared" si="21"/>
        <v>0</v>
      </c>
      <c r="K93" s="20">
        <f t="shared" si="20"/>
        <v>0</v>
      </c>
      <c r="L93" s="20">
        <f t="shared" si="18"/>
        <v>0</v>
      </c>
      <c r="M93" s="42"/>
      <c r="N93" s="88"/>
      <c r="O93" s="4"/>
      <c r="P93" s="4"/>
      <c r="Q93" s="4"/>
    </row>
    <row r="94" spans="1:29" s="5" customFormat="1" ht="128.25" customHeight="1" x14ac:dyDescent="0.5">
      <c r="A94" s="41"/>
      <c r="B94" s="95"/>
      <c r="C94" s="96"/>
      <c r="D94" s="79" t="s">
        <v>26</v>
      </c>
      <c r="E94" s="16">
        <v>0</v>
      </c>
      <c r="F94" s="16">
        <v>0</v>
      </c>
      <c r="G94" s="16">
        <v>0</v>
      </c>
      <c r="H94" s="16">
        <v>0</v>
      </c>
      <c r="I94" s="21">
        <f t="shared" si="22"/>
        <v>0</v>
      </c>
      <c r="J94" s="20">
        <f t="shared" si="21"/>
        <v>0</v>
      </c>
      <c r="K94" s="20">
        <f t="shared" si="20"/>
        <v>0</v>
      </c>
      <c r="L94" s="20">
        <f t="shared" si="18"/>
        <v>0</v>
      </c>
      <c r="M94" s="42"/>
      <c r="N94" s="88"/>
      <c r="O94" s="4"/>
      <c r="P94" s="4"/>
      <c r="Q94" s="4"/>
    </row>
    <row r="95" spans="1:29" s="5" customFormat="1" ht="165.75" customHeight="1" x14ac:dyDescent="0.5">
      <c r="A95" s="41">
        <v>11</v>
      </c>
      <c r="B95" s="95" t="s">
        <v>43</v>
      </c>
      <c r="C95" s="96">
        <v>6</v>
      </c>
      <c r="D95" s="66" t="s">
        <v>19</v>
      </c>
      <c r="E95" s="7">
        <f>E96+E97+E98+E101+E99</f>
        <v>54190.474999999991</v>
      </c>
      <c r="F95" s="7">
        <f>F96+F97+F98+F101+F99</f>
        <v>32807.41186</v>
      </c>
      <c r="G95" s="7">
        <f>G96+G97+G98+G101+G99</f>
        <v>49593.505999999979</v>
      </c>
      <c r="H95" s="7">
        <f>H96+H97+H98+H101+H99</f>
        <v>27364.569270000004</v>
      </c>
      <c r="I95" s="8">
        <f t="shared" si="22"/>
        <v>-5442.8425899999966</v>
      </c>
      <c r="J95" s="7">
        <f t="shared" si="21"/>
        <v>55.177726837864647</v>
      </c>
      <c r="K95" s="7">
        <f t="shared" si="20"/>
        <v>83.409716642000305</v>
      </c>
      <c r="L95" s="7">
        <f t="shared" si="18"/>
        <v>50.49700942831744</v>
      </c>
      <c r="M95" s="42">
        <v>7</v>
      </c>
      <c r="N95" s="43" t="s">
        <v>44</v>
      </c>
      <c r="O95" s="4"/>
      <c r="P95" s="4"/>
      <c r="Q95" s="4"/>
    </row>
    <row r="96" spans="1:29" s="5" customFormat="1" ht="128.25" customHeight="1" x14ac:dyDescent="0.5">
      <c r="A96" s="41"/>
      <c r="B96" s="95"/>
      <c r="C96" s="96"/>
      <c r="D96" s="71" t="s">
        <v>20</v>
      </c>
      <c r="E96" s="14">
        <v>0</v>
      </c>
      <c r="F96" s="14">
        <v>0</v>
      </c>
      <c r="G96" s="14">
        <v>0</v>
      </c>
      <c r="H96" s="14">
        <v>0</v>
      </c>
      <c r="I96" s="21">
        <f t="shared" si="22"/>
        <v>0</v>
      </c>
      <c r="J96" s="20">
        <f t="shared" si="21"/>
        <v>0</v>
      </c>
      <c r="K96" s="20">
        <f t="shared" si="20"/>
        <v>0</v>
      </c>
      <c r="L96" s="20">
        <f t="shared" si="18"/>
        <v>0</v>
      </c>
      <c r="M96" s="42"/>
      <c r="N96" s="44"/>
      <c r="O96" s="4"/>
      <c r="P96" s="4"/>
      <c r="Q96" s="4"/>
    </row>
    <row r="97" spans="1:29" s="5" customFormat="1" ht="128.25" customHeight="1" x14ac:dyDescent="0.5">
      <c r="A97" s="41"/>
      <c r="B97" s="95"/>
      <c r="C97" s="96"/>
      <c r="D97" s="71" t="s">
        <v>21</v>
      </c>
      <c r="E97" s="89">
        <v>0</v>
      </c>
      <c r="F97" s="94">
        <v>0</v>
      </c>
      <c r="G97" s="89">
        <v>0</v>
      </c>
      <c r="H97" s="14">
        <v>0</v>
      </c>
      <c r="I97" s="19">
        <f t="shared" si="22"/>
        <v>0</v>
      </c>
      <c r="J97" s="20">
        <f t="shared" si="21"/>
        <v>0</v>
      </c>
      <c r="K97" s="20">
        <f t="shared" si="20"/>
        <v>0</v>
      </c>
      <c r="L97" s="20">
        <f t="shared" si="18"/>
        <v>0</v>
      </c>
      <c r="M97" s="42"/>
      <c r="N97" s="44"/>
      <c r="O97" s="4"/>
      <c r="P97" s="4"/>
      <c r="Q97" s="4"/>
    </row>
    <row r="98" spans="1:29" s="5" customFormat="1" ht="128.25" customHeight="1" x14ac:dyDescent="0.5">
      <c r="A98" s="41"/>
      <c r="B98" s="95"/>
      <c r="C98" s="96"/>
      <c r="D98" s="71" t="s">
        <v>22</v>
      </c>
      <c r="E98" s="93">
        <v>53190.474999999991</v>
      </c>
      <c r="F98" s="94">
        <v>32807.41186</v>
      </c>
      <c r="G98" s="94">
        <v>49593.505999999979</v>
      </c>
      <c r="H98" s="94">
        <v>27364.569270000004</v>
      </c>
      <c r="I98" s="23">
        <f t="shared" si="22"/>
        <v>-5442.8425899999966</v>
      </c>
      <c r="J98" s="20">
        <f t="shared" si="21"/>
        <v>55.177726837864647</v>
      </c>
      <c r="K98" s="20">
        <f t="shared" si="20"/>
        <v>83.409716642000305</v>
      </c>
      <c r="L98" s="20">
        <f t="shared" si="18"/>
        <v>51.446371309900897</v>
      </c>
      <c r="M98" s="42"/>
      <c r="N98" s="44"/>
      <c r="O98" s="4"/>
      <c r="P98" s="4"/>
      <c r="Q98" s="4"/>
    </row>
    <row r="99" spans="1:29" s="5" customFormat="1" ht="201" customHeight="1" x14ac:dyDescent="0.5">
      <c r="A99" s="41"/>
      <c r="B99" s="95"/>
      <c r="C99" s="96"/>
      <c r="D99" s="77" t="s">
        <v>23</v>
      </c>
      <c r="E99" s="94">
        <v>0</v>
      </c>
      <c r="F99" s="14">
        <v>0</v>
      </c>
      <c r="G99" s="14">
        <v>0</v>
      </c>
      <c r="H99" s="14">
        <v>0</v>
      </c>
      <c r="I99" s="14">
        <f t="shared" si="22"/>
        <v>0</v>
      </c>
      <c r="J99" s="20">
        <f t="shared" si="21"/>
        <v>0</v>
      </c>
      <c r="K99" s="20">
        <f t="shared" si="20"/>
        <v>0</v>
      </c>
      <c r="L99" s="20">
        <f t="shared" si="18"/>
        <v>0</v>
      </c>
      <c r="M99" s="42"/>
      <c r="N99" s="44"/>
      <c r="O99" s="4"/>
      <c r="P99" s="4"/>
      <c r="Q99" s="4"/>
    </row>
    <row r="100" spans="1:29" s="5" customFormat="1" ht="173.25" customHeight="1" x14ac:dyDescent="0.5">
      <c r="A100" s="41"/>
      <c r="B100" s="95"/>
      <c r="C100" s="96"/>
      <c r="D100" s="77" t="s">
        <v>24</v>
      </c>
      <c r="E100" s="94">
        <v>0</v>
      </c>
      <c r="F100" s="14">
        <v>0</v>
      </c>
      <c r="G100" s="14">
        <v>0</v>
      </c>
      <c r="H100" s="14">
        <v>0</v>
      </c>
      <c r="I100" s="19">
        <f t="shared" si="22"/>
        <v>0</v>
      </c>
      <c r="J100" s="20">
        <f t="shared" si="21"/>
        <v>0</v>
      </c>
      <c r="K100" s="20">
        <f t="shared" si="20"/>
        <v>0</v>
      </c>
      <c r="L100" s="20">
        <f t="shared" si="18"/>
        <v>0</v>
      </c>
      <c r="M100" s="42"/>
      <c r="N100" s="44"/>
      <c r="O100" s="4"/>
      <c r="P100" s="4"/>
      <c r="Q100" s="4"/>
    </row>
    <row r="101" spans="1:29" s="5" customFormat="1" ht="143.25" customHeight="1" x14ac:dyDescent="0.5">
      <c r="A101" s="41"/>
      <c r="B101" s="95"/>
      <c r="C101" s="96"/>
      <c r="D101" s="78" t="s">
        <v>25</v>
      </c>
      <c r="E101" s="16">
        <v>1000</v>
      </c>
      <c r="F101" s="14">
        <v>0</v>
      </c>
      <c r="G101" s="14">
        <v>0</v>
      </c>
      <c r="H101" s="14">
        <v>0</v>
      </c>
      <c r="I101" s="19">
        <f t="shared" si="22"/>
        <v>0</v>
      </c>
      <c r="J101" s="20">
        <f t="shared" si="21"/>
        <v>0</v>
      </c>
      <c r="K101" s="20">
        <f t="shared" si="20"/>
        <v>0</v>
      </c>
      <c r="L101" s="20">
        <f t="shared" si="18"/>
        <v>0</v>
      </c>
      <c r="M101" s="42"/>
      <c r="N101" s="44"/>
      <c r="O101" s="4"/>
      <c r="P101" s="4"/>
      <c r="Q101" s="4"/>
    </row>
    <row r="102" spans="1:29" s="5" customFormat="1" ht="177" customHeight="1" x14ac:dyDescent="0.5">
      <c r="A102" s="41"/>
      <c r="B102" s="95"/>
      <c r="C102" s="96"/>
      <c r="D102" s="79" t="s">
        <v>26</v>
      </c>
      <c r="E102" s="14">
        <v>2885.2</v>
      </c>
      <c r="F102" s="14">
        <v>0</v>
      </c>
      <c r="G102" s="14">
        <v>0</v>
      </c>
      <c r="H102" s="14">
        <v>0</v>
      </c>
      <c r="I102" s="14">
        <f t="shared" si="22"/>
        <v>0</v>
      </c>
      <c r="J102" s="20">
        <f t="shared" si="21"/>
        <v>0</v>
      </c>
      <c r="K102" s="20">
        <f t="shared" si="20"/>
        <v>0</v>
      </c>
      <c r="L102" s="20">
        <f t="shared" si="18"/>
        <v>0</v>
      </c>
      <c r="M102" s="42"/>
      <c r="N102" s="44"/>
      <c r="O102" s="4"/>
      <c r="P102" s="4"/>
      <c r="Q102" s="4"/>
    </row>
    <row r="103" spans="1:29" s="5" customFormat="1" ht="153" customHeight="1" x14ac:dyDescent="0.5">
      <c r="A103" s="41">
        <v>12</v>
      </c>
      <c r="B103" s="82" t="s">
        <v>45</v>
      </c>
      <c r="C103" s="83">
        <v>4</v>
      </c>
      <c r="D103" s="66" t="s">
        <v>19</v>
      </c>
      <c r="E103" s="7">
        <f>E104+E105+E106+E109+E107</f>
        <v>560066.53474999999</v>
      </c>
      <c r="F103" s="7">
        <f>F104+F105+F106+F109+F107</f>
        <v>262354.82611999998</v>
      </c>
      <c r="G103" s="7">
        <f>G104+G105+G106+G109+G107</f>
        <v>103729.90826</v>
      </c>
      <c r="H103" s="7">
        <f>H104+H105+H106+H109+H107</f>
        <v>15317.029110000001</v>
      </c>
      <c r="I103" s="97">
        <f t="shared" si="22"/>
        <v>-247037.79700999998</v>
      </c>
      <c r="J103" s="7">
        <f t="shared" si="21"/>
        <v>14.766261116907309</v>
      </c>
      <c r="K103" s="7">
        <f t="shared" si="20"/>
        <v>5.8382875346817737</v>
      </c>
      <c r="L103" s="7">
        <f t="shared" si="18"/>
        <v>2.7348588354483896</v>
      </c>
      <c r="M103" s="42">
        <v>4</v>
      </c>
      <c r="N103" s="91" t="s">
        <v>37</v>
      </c>
      <c r="O103" s="4"/>
      <c r="P103" s="4"/>
      <c r="Q103" s="4"/>
    </row>
    <row r="104" spans="1:29" s="5" customFormat="1" ht="130.5" customHeight="1" x14ac:dyDescent="0.5">
      <c r="A104" s="41"/>
      <c r="B104" s="82"/>
      <c r="C104" s="83"/>
      <c r="D104" s="71" t="s">
        <v>20</v>
      </c>
      <c r="E104" s="14">
        <v>0</v>
      </c>
      <c r="F104" s="14">
        <v>0</v>
      </c>
      <c r="G104" s="14">
        <v>0</v>
      </c>
      <c r="H104" s="14">
        <v>0</v>
      </c>
      <c r="I104" s="21">
        <f t="shared" si="22"/>
        <v>0</v>
      </c>
      <c r="J104" s="20">
        <f t="shared" si="21"/>
        <v>0</v>
      </c>
      <c r="K104" s="20">
        <f t="shared" si="20"/>
        <v>0</v>
      </c>
      <c r="L104" s="20">
        <f t="shared" si="18"/>
        <v>0</v>
      </c>
      <c r="M104" s="42"/>
      <c r="N104" s="92"/>
      <c r="O104" s="4"/>
      <c r="P104" s="4"/>
      <c r="Q104" s="4"/>
    </row>
    <row r="105" spans="1:29" s="5" customFormat="1" ht="130.5" customHeight="1" x14ac:dyDescent="0.5">
      <c r="A105" s="41"/>
      <c r="B105" s="82"/>
      <c r="C105" s="83"/>
      <c r="D105" s="71" t="s">
        <v>21</v>
      </c>
      <c r="E105" s="16">
        <v>116.4</v>
      </c>
      <c r="F105" s="14">
        <v>95.28</v>
      </c>
      <c r="G105" s="14">
        <v>95.28</v>
      </c>
      <c r="H105" s="14">
        <v>95.28</v>
      </c>
      <c r="I105" s="19">
        <f t="shared" si="22"/>
        <v>0</v>
      </c>
      <c r="J105" s="20">
        <f t="shared" si="21"/>
        <v>100</v>
      </c>
      <c r="K105" s="20">
        <f t="shared" si="20"/>
        <v>100</v>
      </c>
      <c r="L105" s="20">
        <f t="shared" si="18"/>
        <v>81.855670103092777</v>
      </c>
      <c r="M105" s="42"/>
      <c r="N105" s="92"/>
      <c r="O105" s="4"/>
      <c r="P105" s="4"/>
      <c r="Q105" s="4"/>
    </row>
    <row r="106" spans="1:29" s="5" customFormat="1" ht="130.5" customHeight="1" x14ac:dyDescent="0.5">
      <c r="A106" s="41"/>
      <c r="B106" s="82"/>
      <c r="C106" s="83"/>
      <c r="D106" s="71" t="s">
        <v>22</v>
      </c>
      <c r="E106" s="16">
        <v>103655.22214</v>
      </c>
      <c r="F106" s="14">
        <v>24089.42612</v>
      </c>
      <c r="G106" s="14">
        <v>103634.62826</v>
      </c>
      <c r="H106" s="14">
        <v>15221.749110000001</v>
      </c>
      <c r="I106" s="19">
        <f t="shared" si="22"/>
        <v>-8867.6770099999994</v>
      </c>
      <c r="J106" s="20">
        <f t="shared" si="21"/>
        <v>14.687898596800544</v>
      </c>
      <c r="K106" s="20">
        <f t="shared" si="20"/>
        <v>63.188508660080942</v>
      </c>
      <c r="L106" s="20">
        <f t="shared" si="18"/>
        <v>14.684980453219259</v>
      </c>
      <c r="M106" s="42"/>
      <c r="N106" s="92"/>
      <c r="O106" s="4"/>
      <c r="P106" s="4"/>
      <c r="Q106" s="4"/>
    </row>
    <row r="107" spans="1:29" s="5" customFormat="1" ht="174.75" customHeight="1" x14ac:dyDescent="0.5">
      <c r="A107" s="41"/>
      <c r="B107" s="82"/>
      <c r="C107" s="83"/>
      <c r="D107" s="77" t="s">
        <v>23</v>
      </c>
      <c r="E107" s="14">
        <v>0</v>
      </c>
      <c r="F107" s="14">
        <v>0</v>
      </c>
      <c r="G107" s="14">
        <v>0</v>
      </c>
      <c r="H107" s="14">
        <v>0</v>
      </c>
      <c r="I107" s="21">
        <f t="shared" si="22"/>
        <v>0</v>
      </c>
      <c r="J107" s="20">
        <f t="shared" si="21"/>
        <v>0</v>
      </c>
      <c r="K107" s="20">
        <f t="shared" si="20"/>
        <v>0</v>
      </c>
      <c r="L107" s="20">
        <f t="shared" si="18"/>
        <v>0</v>
      </c>
      <c r="M107" s="42"/>
      <c r="N107" s="92"/>
      <c r="O107" s="4"/>
      <c r="P107" s="4"/>
      <c r="Q107" s="4"/>
    </row>
    <row r="108" spans="1:29" s="5" customFormat="1" ht="174.75" customHeight="1" x14ac:dyDescent="0.5">
      <c r="A108" s="41"/>
      <c r="B108" s="82"/>
      <c r="C108" s="83"/>
      <c r="D108" s="77" t="s">
        <v>24</v>
      </c>
      <c r="E108" s="14">
        <v>0</v>
      </c>
      <c r="F108" s="14">
        <v>0</v>
      </c>
      <c r="G108" s="14">
        <v>0</v>
      </c>
      <c r="H108" s="14">
        <v>0</v>
      </c>
      <c r="I108" s="21">
        <f t="shared" si="22"/>
        <v>0</v>
      </c>
      <c r="J108" s="20">
        <f t="shared" si="21"/>
        <v>0</v>
      </c>
      <c r="K108" s="20">
        <f t="shared" si="20"/>
        <v>0</v>
      </c>
      <c r="L108" s="20">
        <f t="shared" si="18"/>
        <v>0</v>
      </c>
      <c r="M108" s="42"/>
      <c r="N108" s="92"/>
      <c r="O108" s="4"/>
      <c r="P108" s="4"/>
      <c r="Q108" s="4"/>
    </row>
    <row r="109" spans="1:29" s="5" customFormat="1" ht="130.5" customHeight="1" x14ac:dyDescent="0.5">
      <c r="A109" s="41"/>
      <c r="B109" s="82"/>
      <c r="C109" s="83"/>
      <c r="D109" s="78" t="s">
        <v>25</v>
      </c>
      <c r="E109" s="14">
        <v>456294.91261</v>
      </c>
      <c r="F109" s="14">
        <v>238170.12</v>
      </c>
      <c r="G109" s="14">
        <v>0</v>
      </c>
      <c r="H109" s="14">
        <v>0</v>
      </c>
      <c r="I109" s="21">
        <f t="shared" si="22"/>
        <v>-238170.12</v>
      </c>
      <c r="J109" s="20">
        <f t="shared" si="21"/>
        <v>0</v>
      </c>
      <c r="K109" s="20">
        <f t="shared" si="20"/>
        <v>0</v>
      </c>
      <c r="L109" s="20">
        <f t="shared" si="18"/>
        <v>0</v>
      </c>
      <c r="M109" s="42"/>
      <c r="N109" s="92"/>
      <c r="O109" s="4"/>
      <c r="P109" s="4"/>
      <c r="Q109" s="4"/>
    </row>
    <row r="110" spans="1:29" s="5" customFormat="1" ht="130.5" customHeight="1" x14ac:dyDescent="0.5">
      <c r="A110" s="41"/>
      <c r="B110" s="82"/>
      <c r="C110" s="83"/>
      <c r="D110" s="79" t="s">
        <v>26</v>
      </c>
      <c r="E110" s="14">
        <v>0</v>
      </c>
      <c r="F110" s="14">
        <v>0</v>
      </c>
      <c r="G110" s="14">
        <v>0</v>
      </c>
      <c r="H110" s="14">
        <v>0</v>
      </c>
      <c r="I110" s="21">
        <f t="shared" si="22"/>
        <v>0</v>
      </c>
      <c r="J110" s="20">
        <f t="shared" si="21"/>
        <v>0</v>
      </c>
      <c r="K110" s="20">
        <f t="shared" si="20"/>
        <v>0</v>
      </c>
      <c r="L110" s="20">
        <f t="shared" si="18"/>
        <v>0</v>
      </c>
      <c r="M110" s="42"/>
      <c r="N110" s="92"/>
      <c r="O110" s="4"/>
      <c r="P110" s="4"/>
      <c r="Q110" s="4"/>
    </row>
    <row r="111" spans="1:29" ht="175.5" customHeight="1" x14ac:dyDescent="0.5">
      <c r="A111" s="41">
        <v>13</v>
      </c>
      <c r="B111" s="82" t="s">
        <v>46</v>
      </c>
      <c r="C111" s="83">
        <v>2</v>
      </c>
      <c r="D111" s="66" t="s">
        <v>19</v>
      </c>
      <c r="E111" s="7">
        <f>E112+E113+E114+E115+E117</f>
        <v>74051.600000000006</v>
      </c>
      <c r="F111" s="7">
        <f>F112+F113+F114+F115+F117</f>
        <v>38953.5</v>
      </c>
      <c r="G111" s="7">
        <f>G112+G113+G114+G115+G117</f>
        <v>56521.45796</v>
      </c>
      <c r="H111" s="7">
        <f>H112+H113+H114+H115+H117</f>
        <v>38411.863549999995</v>
      </c>
      <c r="I111" s="8">
        <f t="shared" si="22"/>
        <v>-541.63645000000542</v>
      </c>
      <c r="J111" s="7">
        <f t="shared" si="21"/>
        <v>67.959788965783417</v>
      </c>
      <c r="K111" s="7">
        <f t="shared" si="20"/>
        <v>98.60953072252812</v>
      </c>
      <c r="L111" s="7">
        <f t="shared" si="18"/>
        <v>51.871753682567281</v>
      </c>
      <c r="M111" s="42">
        <v>3</v>
      </c>
      <c r="N111" s="98" t="s">
        <v>61</v>
      </c>
      <c r="O111" s="4"/>
      <c r="P111" s="4"/>
      <c r="Q111" s="4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30.5" customHeight="1" x14ac:dyDescent="0.5">
      <c r="A112" s="41"/>
      <c r="B112" s="82"/>
      <c r="C112" s="83"/>
      <c r="D112" s="71" t="s">
        <v>20</v>
      </c>
      <c r="E112" s="14">
        <v>0</v>
      </c>
      <c r="F112" s="14">
        <v>0</v>
      </c>
      <c r="G112" s="14">
        <v>0</v>
      </c>
      <c r="H112" s="14">
        <v>0</v>
      </c>
      <c r="I112" s="21">
        <f t="shared" si="22"/>
        <v>0</v>
      </c>
      <c r="J112" s="20">
        <f t="shared" si="21"/>
        <v>0</v>
      </c>
      <c r="K112" s="20">
        <f t="shared" si="20"/>
        <v>0</v>
      </c>
      <c r="L112" s="20">
        <f t="shared" si="18"/>
        <v>0</v>
      </c>
      <c r="M112" s="42"/>
      <c r="N112" s="98"/>
      <c r="O112" s="4"/>
      <c r="P112" s="4"/>
      <c r="Q112" s="4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30.5" customHeight="1" x14ac:dyDescent="0.5">
      <c r="A113" s="41"/>
      <c r="B113" s="82"/>
      <c r="C113" s="83"/>
      <c r="D113" s="71" t="s">
        <v>21</v>
      </c>
      <c r="E113" s="14">
        <v>0</v>
      </c>
      <c r="F113" s="14">
        <v>0</v>
      </c>
      <c r="G113" s="14">
        <v>0</v>
      </c>
      <c r="H113" s="14">
        <v>0</v>
      </c>
      <c r="I113" s="21">
        <f t="shared" si="22"/>
        <v>0</v>
      </c>
      <c r="J113" s="20">
        <f t="shared" si="21"/>
        <v>0</v>
      </c>
      <c r="K113" s="20">
        <f t="shared" si="20"/>
        <v>0</v>
      </c>
      <c r="L113" s="20">
        <f t="shared" si="18"/>
        <v>0</v>
      </c>
      <c r="M113" s="42"/>
      <c r="N113" s="98"/>
      <c r="O113" s="4"/>
      <c r="P113" s="4"/>
      <c r="Q113" s="4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30.5" customHeight="1" x14ac:dyDescent="0.5">
      <c r="A114" s="41"/>
      <c r="B114" s="82"/>
      <c r="C114" s="83"/>
      <c r="D114" s="71" t="s">
        <v>22</v>
      </c>
      <c r="E114" s="89">
        <v>58017.086960000001</v>
      </c>
      <c r="F114" s="94">
        <v>38953.5</v>
      </c>
      <c r="G114" s="94">
        <v>56521.45796</v>
      </c>
      <c r="H114" s="94">
        <v>38411.863549999995</v>
      </c>
      <c r="I114" s="17">
        <f t="shared" si="22"/>
        <v>-541.63645000000542</v>
      </c>
      <c r="J114" s="20">
        <f t="shared" si="21"/>
        <v>67.959788965783417</v>
      </c>
      <c r="K114" s="20">
        <f t="shared" si="20"/>
        <v>98.60953072252812</v>
      </c>
      <c r="L114" s="20">
        <f t="shared" si="18"/>
        <v>66.207845934221297</v>
      </c>
      <c r="M114" s="42"/>
      <c r="N114" s="98"/>
      <c r="O114" s="4"/>
      <c r="P114" s="4"/>
      <c r="Q114" s="4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243" customHeight="1" x14ac:dyDescent="0.5">
      <c r="A115" s="41"/>
      <c r="B115" s="82"/>
      <c r="C115" s="83"/>
      <c r="D115" s="77" t="s">
        <v>23</v>
      </c>
      <c r="E115" s="94">
        <v>0</v>
      </c>
      <c r="F115" s="14">
        <v>0</v>
      </c>
      <c r="G115" s="14">
        <v>0</v>
      </c>
      <c r="H115" s="14">
        <v>0</v>
      </c>
      <c r="I115" s="21">
        <f t="shared" si="22"/>
        <v>0</v>
      </c>
      <c r="J115" s="20">
        <f t="shared" si="21"/>
        <v>0</v>
      </c>
      <c r="K115" s="20">
        <f t="shared" si="20"/>
        <v>0</v>
      </c>
      <c r="L115" s="20">
        <f t="shared" si="18"/>
        <v>0</v>
      </c>
      <c r="M115" s="42"/>
      <c r="N115" s="98"/>
      <c r="O115" s="4"/>
      <c r="P115" s="4"/>
      <c r="Q115" s="4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65.75" customHeight="1" x14ac:dyDescent="0.5">
      <c r="A116" s="41"/>
      <c r="B116" s="82"/>
      <c r="C116" s="83"/>
      <c r="D116" s="77" t="s">
        <v>24</v>
      </c>
      <c r="E116" s="94">
        <v>0</v>
      </c>
      <c r="F116" s="14">
        <v>0</v>
      </c>
      <c r="G116" s="14">
        <v>0</v>
      </c>
      <c r="H116" s="14">
        <v>0</v>
      </c>
      <c r="I116" s="21">
        <f t="shared" si="22"/>
        <v>0</v>
      </c>
      <c r="J116" s="20">
        <f t="shared" si="21"/>
        <v>0</v>
      </c>
      <c r="K116" s="20">
        <f t="shared" si="20"/>
        <v>0</v>
      </c>
      <c r="L116" s="20">
        <f t="shared" si="18"/>
        <v>0</v>
      </c>
      <c r="M116" s="42"/>
      <c r="N116" s="98"/>
      <c r="O116" s="4"/>
      <c r="P116" s="4"/>
      <c r="Q116" s="4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30.5" customHeight="1" x14ac:dyDescent="0.5">
      <c r="A117" s="41"/>
      <c r="B117" s="82"/>
      <c r="C117" s="83"/>
      <c r="D117" s="78" t="s">
        <v>25</v>
      </c>
      <c r="E117" s="93">
        <v>16034.51304</v>
      </c>
      <c r="F117" s="14">
        <v>0</v>
      </c>
      <c r="G117" s="14">
        <v>0</v>
      </c>
      <c r="H117" s="14">
        <v>0</v>
      </c>
      <c r="I117" s="19">
        <f t="shared" si="22"/>
        <v>0</v>
      </c>
      <c r="J117" s="20">
        <f t="shared" si="21"/>
        <v>0</v>
      </c>
      <c r="K117" s="20">
        <f t="shared" si="20"/>
        <v>0</v>
      </c>
      <c r="L117" s="20">
        <f t="shared" si="18"/>
        <v>0</v>
      </c>
      <c r="M117" s="42"/>
      <c r="N117" s="98"/>
      <c r="O117" s="4"/>
      <c r="P117" s="4"/>
      <c r="Q117" s="4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30.5" customHeight="1" x14ac:dyDescent="0.5">
      <c r="A118" s="41"/>
      <c r="B118" s="82"/>
      <c r="C118" s="83"/>
      <c r="D118" s="79" t="s">
        <v>26</v>
      </c>
      <c r="E118" s="14">
        <v>0</v>
      </c>
      <c r="F118" s="14">
        <v>0</v>
      </c>
      <c r="G118" s="14">
        <v>0</v>
      </c>
      <c r="H118" s="14">
        <v>0</v>
      </c>
      <c r="I118" s="21">
        <f t="shared" si="22"/>
        <v>0</v>
      </c>
      <c r="J118" s="20">
        <f t="shared" si="21"/>
        <v>0</v>
      </c>
      <c r="K118" s="20">
        <f t="shared" si="20"/>
        <v>0</v>
      </c>
      <c r="L118" s="20">
        <f t="shared" si="18"/>
        <v>0</v>
      </c>
      <c r="M118" s="42"/>
      <c r="N118" s="98"/>
      <c r="O118" s="4"/>
      <c r="P118" s="4"/>
      <c r="Q118" s="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88.25" customHeight="1" x14ac:dyDescent="0.5">
      <c r="A119" s="41">
        <v>14</v>
      </c>
      <c r="B119" s="82" t="s">
        <v>47</v>
      </c>
      <c r="C119" s="83">
        <v>3</v>
      </c>
      <c r="D119" s="66" t="s">
        <v>19</v>
      </c>
      <c r="E119" s="7">
        <f>E120+E121+E122+E123+E125+E126</f>
        <v>4486.9120000000003</v>
      </c>
      <c r="F119" s="7">
        <f>F120+F121+F122+F123+F125+F126</f>
        <v>1911.162</v>
      </c>
      <c r="G119" s="7">
        <f>G120+G121+G122+G123+G125+G126</f>
        <v>2070.5792000000001</v>
      </c>
      <c r="H119" s="7">
        <f>H120+H121+H122+H123+H125+H126</f>
        <v>154.75360000000001</v>
      </c>
      <c r="I119" s="35">
        <f t="shared" si="22"/>
        <v>-1756.4084</v>
      </c>
      <c r="J119" s="7">
        <f t="shared" si="21"/>
        <v>7.4739280680497515</v>
      </c>
      <c r="K119" s="7">
        <f>IF(F119=0,0,H119/F119*100)</f>
        <v>8.0973564773682192</v>
      </c>
      <c r="L119" s="7">
        <f t="shared" si="18"/>
        <v>3.4490001141096593</v>
      </c>
      <c r="M119" s="42">
        <v>6</v>
      </c>
      <c r="N119" s="87" t="s">
        <v>48</v>
      </c>
      <c r="O119" s="4"/>
      <c r="P119" s="4"/>
      <c r="Q119" s="4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47" customHeight="1" x14ac:dyDescent="0.5">
      <c r="A120" s="41"/>
      <c r="B120" s="82"/>
      <c r="C120" s="83"/>
      <c r="D120" s="71" t="s">
        <v>20</v>
      </c>
      <c r="E120" s="14">
        <v>0</v>
      </c>
      <c r="F120" s="14">
        <v>0</v>
      </c>
      <c r="G120" s="14">
        <v>0</v>
      </c>
      <c r="H120" s="18">
        <v>0</v>
      </c>
      <c r="I120" s="26">
        <f t="shared" si="22"/>
        <v>0</v>
      </c>
      <c r="J120" s="20">
        <f t="shared" si="21"/>
        <v>0</v>
      </c>
      <c r="K120" s="20">
        <f t="shared" ref="K120:K139" si="23">IF(H120=0,0,H120/F120*100)</f>
        <v>0</v>
      </c>
      <c r="L120" s="20">
        <f t="shared" si="18"/>
        <v>0</v>
      </c>
      <c r="M120" s="42"/>
      <c r="N120" s="88"/>
      <c r="O120" s="4"/>
      <c r="P120" s="4"/>
      <c r="Q120" s="4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43.25" customHeight="1" x14ac:dyDescent="0.5">
      <c r="A121" s="41"/>
      <c r="B121" s="82"/>
      <c r="C121" s="83"/>
      <c r="D121" s="71" t="s">
        <v>21</v>
      </c>
      <c r="E121" s="89">
        <v>2460.2000000000003</v>
      </c>
      <c r="F121" s="93">
        <v>1192.489</v>
      </c>
      <c r="G121" s="94">
        <v>43.867199999999997</v>
      </c>
      <c r="H121" s="18">
        <v>43.867199999999997</v>
      </c>
      <c r="I121" s="36">
        <f t="shared" si="22"/>
        <v>-1148.6218000000001</v>
      </c>
      <c r="J121" s="20">
        <f t="shared" si="21"/>
        <v>100</v>
      </c>
      <c r="K121" s="20">
        <f t="shared" si="23"/>
        <v>3.6786251277789561</v>
      </c>
      <c r="L121" s="20">
        <f t="shared" si="18"/>
        <v>1.7830745467848141</v>
      </c>
      <c r="M121" s="42"/>
      <c r="N121" s="88"/>
      <c r="O121" s="4"/>
      <c r="P121" s="4"/>
      <c r="Q121" s="4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43.25" customHeight="1" x14ac:dyDescent="0.5">
      <c r="A122" s="41"/>
      <c r="B122" s="82"/>
      <c r="C122" s="83"/>
      <c r="D122" s="71" t="s">
        <v>22</v>
      </c>
      <c r="E122" s="89">
        <v>2026.712</v>
      </c>
      <c r="F122" s="94">
        <v>718.673</v>
      </c>
      <c r="G122" s="94">
        <v>2026.712</v>
      </c>
      <c r="H122" s="18">
        <v>110.88639999999999</v>
      </c>
      <c r="I122" s="36">
        <f t="shared" si="22"/>
        <v>-607.78660000000002</v>
      </c>
      <c r="J122" s="20">
        <f t="shared" si="21"/>
        <v>5.4712460379175729</v>
      </c>
      <c r="K122" s="20">
        <f t="shared" si="23"/>
        <v>15.429325993880388</v>
      </c>
      <c r="L122" s="20">
        <f t="shared" si="18"/>
        <v>5.4712460379175729</v>
      </c>
      <c r="M122" s="42"/>
      <c r="N122" s="88"/>
      <c r="O122" s="4"/>
      <c r="P122" s="4"/>
      <c r="Q122" s="4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74.75" customHeight="1" x14ac:dyDescent="0.5">
      <c r="A123" s="41"/>
      <c r="B123" s="82"/>
      <c r="C123" s="83"/>
      <c r="D123" s="77" t="s">
        <v>23</v>
      </c>
      <c r="E123" s="94">
        <v>0</v>
      </c>
      <c r="F123" s="14">
        <v>0</v>
      </c>
      <c r="G123" s="14">
        <v>0</v>
      </c>
      <c r="H123" s="18">
        <v>0</v>
      </c>
      <c r="I123" s="26">
        <f t="shared" si="22"/>
        <v>0</v>
      </c>
      <c r="J123" s="20">
        <f t="shared" si="21"/>
        <v>0</v>
      </c>
      <c r="K123" s="20">
        <f t="shared" si="23"/>
        <v>0</v>
      </c>
      <c r="L123" s="20">
        <f t="shared" si="18"/>
        <v>0</v>
      </c>
      <c r="M123" s="42"/>
      <c r="N123" s="88"/>
      <c r="O123" s="4"/>
      <c r="P123" s="4"/>
      <c r="Q123" s="4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60.5" customHeight="1" x14ac:dyDescent="0.5">
      <c r="A124" s="41"/>
      <c r="B124" s="82"/>
      <c r="C124" s="83"/>
      <c r="D124" s="77" t="s">
        <v>24</v>
      </c>
      <c r="E124" s="94">
        <v>0</v>
      </c>
      <c r="F124" s="14">
        <v>0</v>
      </c>
      <c r="G124" s="14">
        <v>0</v>
      </c>
      <c r="H124" s="18">
        <v>0</v>
      </c>
      <c r="I124" s="26">
        <f t="shared" si="22"/>
        <v>0</v>
      </c>
      <c r="J124" s="20">
        <f t="shared" si="21"/>
        <v>0</v>
      </c>
      <c r="K124" s="20">
        <f t="shared" si="23"/>
        <v>0</v>
      </c>
      <c r="L124" s="20">
        <f t="shared" si="18"/>
        <v>0</v>
      </c>
      <c r="M124" s="42"/>
      <c r="N124" s="88"/>
      <c r="O124" s="4"/>
      <c r="P124" s="4"/>
      <c r="Q124" s="4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28.25" customHeight="1" x14ac:dyDescent="0.5">
      <c r="A125" s="41"/>
      <c r="B125" s="82"/>
      <c r="C125" s="83"/>
      <c r="D125" s="78" t="s">
        <v>25</v>
      </c>
      <c r="E125" s="14">
        <v>0</v>
      </c>
      <c r="F125" s="14">
        <v>0</v>
      </c>
      <c r="G125" s="14">
        <v>0</v>
      </c>
      <c r="H125" s="18">
        <v>0</v>
      </c>
      <c r="I125" s="26">
        <f t="shared" si="22"/>
        <v>0</v>
      </c>
      <c r="J125" s="20">
        <f t="shared" si="21"/>
        <v>0</v>
      </c>
      <c r="K125" s="20">
        <f t="shared" si="23"/>
        <v>0</v>
      </c>
      <c r="L125" s="20">
        <f t="shared" si="18"/>
        <v>0</v>
      </c>
      <c r="M125" s="42"/>
      <c r="N125" s="88"/>
      <c r="O125" s="4"/>
      <c r="P125" s="4"/>
      <c r="Q125" s="4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28.25" customHeight="1" x14ac:dyDescent="0.5">
      <c r="A126" s="41"/>
      <c r="B126" s="82"/>
      <c r="C126" s="83"/>
      <c r="D126" s="79" t="s">
        <v>26</v>
      </c>
      <c r="E126" s="14">
        <v>0</v>
      </c>
      <c r="F126" s="14">
        <v>0</v>
      </c>
      <c r="G126" s="14">
        <v>0</v>
      </c>
      <c r="H126" s="18">
        <v>0</v>
      </c>
      <c r="I126" s="26">
        <f t="shared" si="22"/>
        <v>0</v>
      </c>
      <c r="J126" s="20">
        <f t="shared" si="21"/>
        <v>0</v>
      </c>
      <c r="K126" s="20">
        <f t="shared" si="23"/>
        <v>0</v>
      </c>
      <c r="L126" s="20">
        <f t="shared" si="18"/>
        <v>0</v>
      </c>
      <c r="M126" s="42"/>
      <c r="N126" s="88"/>
      <c r="O126" s="4"/>
      <c r="P126" s="4"/>
      <c r="Q126" s="4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s="5" customFormat="1" ht="128.25" customHeight="1" x14ac:dyDescent="0.5">
      <c r="A127" s="41">
        <v>15</v>
      </c>
      <c r="B127" s="82" t="s">
        <v>49</v>
      </c>
      <c r="C127" s="83">
        <v>5</v>
      </c>
      <c r="D127" s="66" t="s">
        <v>19</v>
      </c>
      <c r="E127" s="7">
        <f>E128+E129+E130+E133</f>
        <v>328450.88574999996</v>
      </c>
      <c r="F127" s="7">
        <f>F128+F129+F130+F133</f>
        <v>21014.701440000001</v>
      </c>
      <c r="G127" s="7">
        <f>G128+G129+G130+G133</f>
        <v>63814.147710000005</v>
      </c>
      <c r="H127" s="7">
        <f>H128+H129+H130+H133</f>
        <v>19671.155160000002</v>
      </c>
      <c r="I127" s="22">
        <f t="shared" si="22"/>
        <v>-1343.5462799999987</v>
      </c>
      <c r="J127" s="7">
        <f t="shared" si="21"/>
        <v>30.825695971674683</v>
      </c>
      <c r="K127" s="7">
        <f t="shared" si="23"/>
        <v>93.606636364375589</v>
      </c>
      <c r="L127" s="7">
        <f t="shared" si="18"/>
        <v>5.9890705166107177</v>
      </c>
      <c r="M127" s="42">
        <v>7</v>
      </c>
      <c r="N127" s="43" t="s">
        <v>62</v>
      </c>
      <c r="O127" s="4"/>
      <c r="P127" s="4"/>
      <c r="Q127" s="4"/>
    </row>
    <row r="128" spans="1:29" s="5" customFormat="1" ht="128.25" customHeight="1" x14ac:dyDescent="0.5">
      <c r="A128" s="41"/>
      <c r="B128" s="82"/>
      <c r="C128" s="83"/>
      <c r="D128" s="71" t="s">
        <v>20</v>
      </c>
      <c r="E128" s="18">
        <v>0</v>
      </c>
      <c r="F128" s="18">
        <v>0</v>
      </c>
      <c r="G128" s="18">
        <v>0</v>
      </c>
      <c r="H128" s="18">
        <v>0</v>
      </c>
      <c r="I128" s="26">
        <f t="shared" si="22"/>
        <v>0</v>
      </c>
      <c r="J128" s="20">
        <f t="shared" si="21"/>
        <v>0</v>
      </c>
      <c r="K128" s="20">
        <f t="shared" si="23"/>
        <v>0</v>
      </c>
      <c r="L128" s="20">
        <f t="shared" si="18"/>
        <v>0</v>
      </c>
      <c r="M128" s="42"/>
      <c r="N128" s="44"/>
      <c r="O128" s="4"/>
      <c r="P128" s="4"/>
      <c r="Q128" s="4"/>
    </row>
    <row r="129" spans="1:29" s="5" customFormat="1" ht="128.25" customHeight="1" x14ac:dyDescent="0.5">
      <c r="A129" s="41"/>
      <c r="B129" s="82"/>
      <c r="C129" s="83"/>
      <c r="D129" s="71" t="s">
        <v>21</v>
      </c>
      <c r="E129" s="18">
        <v>242612.59999999998</v>
      </c>
      <c r="F129" s="89">
        <v>4500</v>
      </c>
      <c r="G129" s="89">
        <v>6611.1482400000004</v>
      </c>
      <c r="H129" s="89">
        <v>6611.1482400000004</v>
      </c>
      <c r="I129" s="25">
        <f t="shared" si="22"/>
        <v>2111.1482400000004</v>
      </c>
      <c r="J129" s="20">
        <f t="shared" si="21"/>
        <v>100</v>
      </c>
      <c r="K129" s="20">
        <f t="shared" si="23"/>
        <v>146.91440533333335</v>
      </c>
      <c r="L129" s="20">
        <f t="shared" si="18"/>
        <v>2.7249814065716293</v>
      </c>
      <c r="M129" s="42"/>
      <c r="N129" s="44"/>
      <c r="O129" s="4"/>
      <c r="P129" s="4"/>
      <c r="Q129" s="4"/>
    </row>
    <row r="130" spans="1:29" s="5" customFormat="1" ht="128.25" customHeight="1" x14ac:dyDescent="0.5">
      <c r="A130" s="41"/>
      <c r="B130" s="82"/>
      <c r="C130" s="83"/>
      <c r="D130" s="71" t="s">
        <v>22</v>
      </c>
      <c r="E130" s="89">
        <v>49538.285750000003</v>
      </c>
      <c r="F130" s="89">
        <v>16514.701440000001</v>
      </c>
      <c r="G130" s="89">
        <v>57202.999470000002</v>
      </c>
      <c r="H130" s="89">
        <v>12214.32892</v>
      </c>
      <c r="I130" s="23">
        <f t="shared" si="22"/>
        <v>-4300.3725200000008</v>
      </c>
      <c r="J130" s="20">
        <f t="shared" si="21"/>
        <v>21.352602194235949</v>
      </c>
      <c r="K130" s="20">
        <f t="shared" si="23"/>
        <v>73.960337487033613</v>
      </c>
      <c r="L130" s="20">
        <f t="shared" si="18"/>
        <v>24.65634152469638</v>
      </c>
      <c r="M130" s="42"/>
      <c r="N130" s="44"/>
      <c r="O130" s="4"/>
      <c r="P130" s="4"/>
      <c r="Q130" s="4"/>
    </row>
    <row r="131" spans="1:29" s="5" customFormat="1" ht="219" customHeight="1" x14ac:dyDescent="0.5">
      <c r="A131" s="41"/>
      <c r="B131" s="82"/>
      <c r="C131" s="83"/>
      <c r="D131" s="77" t="s">
        <v>23</v>
      </c>
      <c r="E131" s="89">
        <v>0</v>
      </c>
      <c r="F131" s="18">
        <v>0</v>
      </c>
      <c r="G131" s="18">
        <v>0</v>
      </c>
      <c r="H131" s="18">
        <v>0</v>
      </c>
      <c r="I131" s="26">
        <v>0</v>
      </c>
      <c r="J131" s="20">
        <f t="shared" si="21"/>
        <v>0</v>
      </c>
      <c r="K131" s="20">
        <f t="shared" si="23"/>
        <v>0</v>
      </c>
      <c r="L131" s="20">
        <f t="shared" si="18"/>
        <v>0</v>
      </c>
      <c r="M131" s="42"/>
      <c r="N131" s="44"/>
      <c r="O131" s="4"/>
      <c r="P131" s="4"/>
      <c r="Q131" s="4"/>
    </row>
    <row r="132" spans="1:29" s="5" customFormat="1" ht="171" customHeight="1" x14ac:dyDescent="0.5">
      <c r="A132" s="41"/>
      <c r="B132" s="82"/>
      <c r="C132" s="83"/>
      <c r="D132" s="77" t="s">
        <v>24</v>
      </c>
      <c r="E132" s="89">
        <v>3628.7</v>
      </c>
      <c r="F132" s="18">
        <v>0</v>
      </c>
      <c r="G132" s="18">
        <v>734.572</v>
      </c>
      <c r="H132" s="18">
        <v>734.572</v>
      </c>
      <c r="I132" s="25">
        <f t="shared" ref="I132:I139" si="24">H132-F132</f>
        <v>734.572</v>
      </c>
      <c r="J132" s="20">
        <f t="shared" si="21"/>
        <v>100</v>
      </c>
      <c r="K132" s="20">
        <v>0</v>
      </c>
      <c r="L132" s="20">
        <f t="shared" si="18"/>
        <v>20.243392950643482</v>
      </c>
      <c r="M132" s="42"/>
      <c r="N132" s="44"/>
      <c r="O132" s="4"/>
      <c r="P132" s="4"/>
      <c r="Q132" s="4"/>
    </row>
    <row r="133" spans="1:29" s="5" customFormat="1" ht="128.25" customHeight="1" x14ac:dyDescent="0.5">
      <c r="A133" s="41"/>
      <c r="B133" s="82"/>
      <c r="C133" s="83"/>
      <c r="D133" s="78" t="s">
        <v>25</v>
      </c>
      <c r="E133" s="18">
        <v>36300</v>
      </c>
      <c r="F133" s="18">
        <v>0</v>
      </c>
      <c r="G133" s="18">
        <v>0</v>
      </c>
      <c r="H133" s="18">
        <v>845.678</v>
      </c>
      <c r="I133" s="25">
        <f t="shared" si="24"/>
        <v>845.678</v>
      </c>
      <c r="J133" s="20">
        <v>0</v>
      </c>
      <c r="K133" s="20">
        <v>0</v>
      </c>
      <c r="L133" s="20">
        <f t="shared" si="18"/>
        <v>2.3296914600550966</v>
      </c>
      <c r="M133" s="42"/>
      <c r="N133" s="44"/>
      <c r="O133" s="4"/>
      <c r="P133" s="4"/>
      <c r="Q133" s="4"/>
    </row>
    <row r="134" spans="1:29" s="5" customFormat="1" ht="128.25" customHeight="1" x14ac:dyDescent="0.5">
      <c r="A134" s="41"/>
      <c r="B134" s="82"/>
      <c r="C134" s="83"/>
      <c r="D134" s="79" t="s">
        <v>26</v>
      </c>
      <c r="E134" s="18">
        <v>0</v>
      </c>
      <c r="F134" s="18">
        <v>0</v>
      </c>
      <c r="G134" s="18">
        <v>0</v>
      </c>
      <c r="H134" s="18">
        <v>0</v>
      </c>
      <c r="I134" s="26">
        <f t="shared" si="24"/>
        <v>0</v>
      </c>
      <c r="J134" s="20">
        <f t="shared" si="21"/>
        <v>0</v>
      </c>
      <c r="K134" s="20">
        <f t="shared" si="23"/>
        <v>0</v>
      </c>
      <c r="L134" s="20">
        <f t="shared" si="18"/>
        <v>0</v>
      </c>
      <c r="M134" s="42"/>
      <c r="N134" s="44"/>
      <c r="O134" s="4"/>
      <c r="P134" s="4"/>
      <c r="Q134" s="4"/>
    </row>
    <row r="135" spans="1:29" ht="205.5" customHeight="1" x14ac:dyDescent="0.5">
      <c r="A135" s="41">
        <v>16</v>
      </c>
      <c r="B135" s="82" t="s">
        <v>50</v>
      </c>
      <c r="C135" s="83">
        <v>2</v>
      </c>
      <c r="D135" s="66" t="s">
        <v>19</v>
      </c>
      <c r="E135" s="7">
        <f>E136+E137+E138+E139+E141</f>
        <v>60900.637179999998</v>
      </c>
      <c r="F135" s="7">
        <f>F136+F137+F138+F141</f>
        <v>32757.93217</v>
      </c>
      <c r="G135" s="7">
        <f>G136+G137+G138+G141</f>
        <v>51548.089500000002</v>
      </c>
      <c r="H135" s="7">
        <f>H136+H137+H138+H141</f>
        <v>28403.007689999999</v>
      </c>
      <c r="I135" s="8">
        <f t="shared" si="24"/>
        <v>-4354.9244800000015</v>
      </c>
      <c r="J135" s="7">
        <f t="shared" si="21"/>
        <v>55.100020127807056</v>
      </c>
      <c r="K135" s="7">
        <f t="shared" si="23"/>
        <v>86.705740590096596</v>
      </c>
      <c r="L135" s="7">
        <f t="shared" ref="L135:L140" si="25">IF(H135=0,0,H135/E135*100)</f>
        <v>46.638276716302826</v>
      </c>
      <c r="M135" s="42">
        <v>7</v>
      </c>
      <c r="N135" s="99" t="s">
        <v>51</v>
      </c>
      <c r="O135" s="4"/>
      <c r="P135" s="4"/>
      <c r="Q135" s="4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30.5" customHeight="1" x14ac:dyDescent="0.5">
      <c r="A136" s="41"/>
      <c r="B136" s="82"/>
      <c r="C136" s="83"/>
      <c r="D136" s="71" t="s">
        <v>20</v>
      </c>
      <c r="E136" s="14">
        <v>0</v>
      </c>
      <c r="F136" s="14">
        <v>0</v>
      </c>
      <c r="G136" s="14">
        <v>0</v>
      </c>
      <c r="H136" s="14">
        <v>0</v>
      </c>
      <c r="I136" s="21">
        <f t="shared" si="24"/>
        <v>0</v>
      </c>
      <c r="J136" s="20">
        <f t="shared" si="21"/>
        <v>0</v>
      </c>
      <c r="K136" s="20">
        <f t="shared" si="23"/>
        <v>0</v>
      </c>
      <c r="L136" s="20">
        <f t="shared" si="25"/>
        <v>0</v>
      </c>
      <c r="M136" s="42"/>
      <c r="N136" s="99"/>
      <c r="O136" s="4"/>
      <c r="P136" s="4"/>
      <c r="Q136" s="4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30.5" customHeight="1" x14ac:dyDescent="0.5">
      <c r="A137" s="41"/>
      <c r="B137" s="82"/>
      <c r="C137" s="83"/>
      <c r="D137" s="71" t="s">
        <v>21</v>
      </c>
      <c r="E137" s="94">
        <v>0</v>
      </c>
      <c r="F137" s="94">
        <v>0</v>
      </c>
      <c r="G137" s="94">
        <v>0</v>
      </c>
      <c r="H137" s="94">
        <v>0</v>
      </c>
      <c r="I137" s="21">
        <f t="shared" si="24"/>
        <v>0</v>
      </c>
      <c r="J137" s="20">
        <f t="shared" si="21"/>
        <v>0</v>
      </c>
      <c r="K137" s="20">
        <f t="shared" si="23"/>
        <v>0</v>
      </c>
      <c r="L137" s="20">
        <f t="shared" si="25"/>
        <v>0</v>
      </c>
      <c r="M137" s="42"/>
      <c r="N137" s="99"/>
      <c r="O137" s="4"/>
      <c r="P137" s="4"/>
      <c r="Q137" s="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30.5" customHeight="1" x14ac:dyDescent="0.5">
      <c r="A138" s="41"/>
      <c r="B138" s="82"/>
      <c r="C138" s="83"/>
      <c r="D138" s="71" t="s">
        <v>22</v>
      </c>
      <c r="E138" s="16">
        <v>52700.637179999998</v>
      </c>
      <c r="F138" s="27">
        <v>32757.93217</v>
      </c>
      <c r="G138" s="27">
        <v>51548.089500000002</v>
      </c>
      <c r="H138" s="27">
        <v>28403.007689999999</v>
      </c>
      <c r="I138" s="23">
        <f t="shared" si="24"/>
        <v>-4354.9244800000015</v>
      </c>
      <c r="J138" s="20">
        <f t="shared" si="21"/>
        <v>55.100020127807056</v>
      </c>
      <c r="K138" s="20">
        <f t="shared" si="23"/>
        <v>86.705740590096596</v>
      </c>
      <c r="L138" s="20">
        <f t="shared" si="25"/>
        <v>53.894998637282129</v>
      </c>
      <c r="M138" s="42"/>
      <c r="N138" s="99"/>
      <c r="O138" s="4"/>
      <c r="P138" s="4"/>
      <c r="Q138" s="4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219.75" customHeight="1" x14ac:dyDescent="0.5">
      <c r="A139" s="41"/>
      <c r="B139" s="82"/>
      <c r="C139" s="83"/>
      <c r="D139" s="77" t="s">
        <v>23</v>
      </c>
      <c r="E139" s="94">
        <v>0</v>
      </c>
      <c r="F139" s="14">
        <v>0</v>
      </c>
      <c r="G139" s="14">
        <v>0</v>
      </c>
      <c r="H139" s="14">
        <v>0</v>
      </c>
      <c r="I139" s="21">
        <f t="shared" si="24"/>
        <v>0</v>
      </c>
      <c r="J139" s="20">
        <f t="shared" si="21"/>
        <v>0</v>
      </c>
      <c r="K139" s="20">
        <f t="shared" si="23"/>
        <v>0</v>
      </c>
      <c r="L139" s="20">
        <f t="shared" si="25"/>
        <v>0</v>
      </c>
      <c r="M139" s="42"/>
      <c r="N139" s="99"/>
      <c r="O139" s="4"/>
      <c r="P139" s="4"/>
      <c r="Q139" s="4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3" customHeight="1" x14ac:dyDescent="0.5">
      <c r="A140" s="41"/>
      <c r="B140" s="82"/>
      <c r="C140" s="83"/>
      <c r="D140" s="77" t="s">
        <v>24</v>
      </c>
      <c r="E140" s="94">
        <v>0</v>
      </c>
      <c r="F140" s="14">
        <v>0</v>
      </c>
      <c r="G140" s="14">
        <v>0</v>
      </c>
      <c r="H140" s="14">
        <v>0</v>
      </c>
      <c r="I140" s="21">
        <v>0</v>
      </c>
      <c r="J140" s="20">
        <v>0</v>
      </c>
      <c r="K140" s="20">
        <v>0</v>
      </c>
      <c r="L140" s="20">
        <f t="shared" si="25"/>
        <v>0</v>
      </c>
      <c r="M140" s="42"/>
      <c r="N140" s="99"/>
      <c r="O140" s="4"/>
      <c r="P140" s="4"/>
      <c r="Q140" s="4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30.5" customHeight="1" x14ac:dyDescent="0.5">
      <c r="A141" s="41"/>
      <c r="B141" s="82"/>
      <c r="C141" s="83"/>
      <c r="D141" s="78" t="s">
        <v>25</v>
      </c>
      <c r="E141" s="14">
        <v>8200</v>
      </c>
      <c r="F141" s="14">
        <v>0</v>
      </c>
      <c r="G141" s="14">
        <v>0</v>
      </c>
      <c r="H141" s="14">
        <v>0</v>
      </c>
      <c r="I141" s="21">
        <f>H141-F141</f>
        <v>0</v>
      </c>
      <c r="J141" s="20">
        <f t="shared" ref="J141:J175" si="26">IF(H141=0, ,H141/G141*100)</f>
        <v>0</v>
      </c>
      <c r="K141" s="20">
        <f t="shared" ref="K141:K175" si="27">IF(H141=0,0,H141/F141*100)</f>
        <v>0</v>
      </c>
      <c r="L141" s="20">
        <f>IF(H141=0,0,H141/#REF!*100)</f>
        <v>0</v>
      </c>
      <c r="M141" s="42"/>
      <c r="N141" s="99"/>
      <c r="O141" s="4"/>
      <c r="P141" s="4"/>
      <c r="Q141" s="4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30.5" customHeight="1" x14ac:dyDescent="0.5">
      <c r="A142" s="41"/>
      <c r="B142" s="82"/>
      <c r="C142" s="83"/>
      <c r="D142" s="79" t="s">
        <v>26</v>
      </c>
      <c r="E142" s="28">
        <v>0</v>
      </c>
      <c r="F142" s="14">
        <v>0</v>
      </c>
      <c r="G142" s="14">
        <v>0</v>
      </c>
      <c r="H142" s="14">
        <v>0</v>
      </c>
      <c r="I142" s="21">
        <v>0</v>
      </c>
      <c r="J142" s="20">
        <f t="shared" si="26"/>
        <v>0</v>
      </c>
      <c r="K142" s="20">
        <f t="shared" si="27"/>
        <v>0</v>
      </c>
      <c r="L142" s="20">
        <f>IF(H142=0,0,H142/E141*100)</f>
        <v>0</v>
      </c>
      <c r="M142" s="42"/>
      <c r="N142" s="99"/>
      <c r="O142" s="4"/>
      <c r="P142" s="4"/>
      <c r="Q142" s="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30.5" customHeight="1" x14ac:dyDescent="0.5">
      <c r="A143" s="41">
        <v>17</v>
      </c>
      <c r="B143" s="84" t="s">
        <v>52</v>
      </c>
      <c r="C143" s="83">
        <v>6</v>
      </c>
      <c r="D143" s="66" t="s">
        <v>19</v>
      </c>
      <c r="E143" s="7">
        <f>E144+E145+E146+E147+E149</f>
        <v>519624.9</v>
      </c>
      <c r="F143" s="7">
        <f>F144+F145+F146+F147+F149</f>
        <v>362903.66000000003</v>
      </c>
      <c r="G143" s="7">
        <f>G144+G145+G146+G147+G149</f>
        <v>471454.18004999997</v>
      </c>
      <c r="H143" s="7">
        <f>H144+H145+H146+H147+H149</f>
        <v>337355.64326000004</v>
      </c>
      <c r="I143" s="8">
        <f t="shared" ref="I143:I151" si="28">H143-F143</f>
        <v>-25548.016739999992</v>
      </c>
      <c r="J143" s="7">
        <f t="shared" si="26"/>
        <v>71.55640092621978</v>
      </c>
      <c r="K143" s="7">
        <f t="shared" si="27"/>
        <v>92.960110476703377</v>
      </c>
      <c r="L143" s="7">
        <f t="shared" ref="L143:L182" si="29">IF(H143=0,0,H143/E143*100)</f>
        <v>64.922917138882312</v>
      </c>
      <c r="M143" s="42">
        <v>9</v>
      </c>
      <c r="N143" s="87" t="s">
        <v>63</v>
      </c>
      <c r="O143" s="4"/>
      <c r="P143" s="4"/>
      <c r="Q143" s="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30.5" customHeight="1" x14ac:dyDescent="0.5">
      <c r="A144" s="41"/>
      <c r="B144" s="84"/>
      <c r="C144" s="83"/>
      <c r="D144" s="71" t="s">
        <v>20</v>
      </c>
      <c r="E144" s="16">
        <v>0</v>
      </c>
      <c r="F144" s="16">
        <v>0</v>
      </c>
      <c r="G144" s="16">
        <v>0</v>
      </c>
      <c r="H144" s="16">
        <v>0</v>
      </c>
      <c r="I144" s="29">
        <f t="shared" si="28"/>
        <v>0</v>
      </c>
      <c r="J144" s="15">
        <f t="shared" si="26"/>
        <v>0</v>
      </c>
      <c r="K144" s="15">
        <f t="shared" si="27"/>
        <v>0</v>
      </c>
      <c r="L144" s="15">
        <f t="shared" si="29"/>
        <v>0</v>
      </c>
      <c r="M144" s="42"/>
      <c r="N144" s="88"/>
      <c r="O144" s="4"/>
      <c r="P144" s="4"/>
      <c r="Q144" s="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30.5" customHeight="1" x14ac:dyDescent="0.5">
      <c r="A145" s="41"/>
      <c r="B145" s="84"/>
      <c r="C145" s="83"/>
      <c r="D145" s="71" t="s">
        <v>21</v>
      </c>
      <c r="E145" s="89">
        <v>115050.9</v>
      </c>
      <c r="F145" s="93">
        <v>67530.7</v>
      </c>
      <c r="G145" s="93">
        <v>67475.200049999999</v>
      </c>
      <c r="H145" s="93">
        <v>56270.100050000001</v>
      </c>
      <c r="I145" s="23">
        <f t="shared" si="28"/>
        <v>-11260.599949999996</v>
      </c>
      <c r="J145" s="15">
        <f t="shared" si="26"/>
        <v>83.393750605115841</v>
      </c>
      <c r="K145" s="15">
        <f t="shared" si="27"/>
        <v>83.325213643572482</v>
      </c>
      <c r="L145" s="15">
        <f t="shared" si="29"/>
        <v>48.90887428955358</v>
      </c>
      <c r="M145" s="42"/>
      <c r="N145" s="88"/>
      <c r="O145" s="4"/>
      <c r="P145" s="4"/>
      <c r="Q145" s="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30.5" customHeight="1" x14ac:dyDescent="0.5">
      <c r="A146" s="41"/>
      <c r="B146" s="84"/>
      <c r="C146" s="83"/>
      <c r="D146" s="71" t="s">
        <v>22</v>
      </c>
      <c r="E146" s="89">
        <v>403978.98</v>
      </c>
      <c r="F146" s="16">
        <v>295372.96000000002</v>
      </c>
      <c r="G146" s="16">
        <v>403978.98</v>
      </c>
      <c r="H146" s="93">
        <v>281085.54321000003</v>
      </c>
      <c r="I146" s="23">
        <f t="shared" si="28"/>
        <v>-14287.416789999988</v>
      </c>
      <c r="J146" s="15">
        <f t="shared" si="26"/>
        <v>69.579249695120282</v>
      </c>
      <c r="K146" s="15">
        <f t="shared" si="27"/>
        <v>95.162923244565107</v>
      </c>
      <c r="L146" s="15">
        <f t="shared" si="29"/>
        <v>69.579249695120282</v>
      </c>
      <c r="M146" s="42"/>
      <c r="N146" s="88"/>
      <c r="O146" s="4"/>
      <c r="P146" s="4"/>
      <c r="Q146" s="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213.75" customHeight="1" x14ac:dyDescent="0.5">
      <c r="A147" s="41"/>
      <c r="B147" s="84"/>
      <c r="C147" s="83"/>
      <c r="D147" s="77" t="s">
        <v>23</v>
      </c>
      <c r="E147" s="16">
        <v>0</v>
      </c>
      <c r="F147" s="16">
        <v>0</v>
      </c>
      <c r="G147" s="16">
        <v>0</v>
      </c>
      <c r="H147" s="16">
        <v>0</v>
      </c>
      <c r="I147" s="29">
        <f t="shared" si="28"/>
        <v>0</v>
      </c>
      <c r="J147" s="15">
        <f t="shared" si="26"/>
        <v>0</v>
      </c>
      <c r="K147" s="15">
        <f t="shared" si="27"/>
        <v>0</v>
      </c>
      <c r="L147" s="15">
        <f t="shared" si="29"/>
        <v>0</v>
      </c>
      <c r="M147" s="42"/>
      <c r="N147" s="88"/>
      <c r="O147" s="4"/>
      <c r="P147" s="4"/>
      <c r="Q147" s="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95.75" customHeight="1" x14ac:dyDescent="0.5">
      <c r="A148" s="41"/>
      <c r="B148" s="84"/>
      <c r="C148" s="83"/>
      <c r="D148" s="77" t="s">
        <v>24</v>
      </c>
      <c r="E148" s="16">
        <v>0</v>
      </c>
      <c r="F148" s="16">
        <v>0</v>
      </c>
      <c r="G148" s="16">
        <v>0</v>
      </c>
      <c r="H148" s="16">
        <v>0</v>
      </c>
      <c r="I148" s="29">
        <f t="shared" si="28"/>
        <v>0</v>
      </c>
      <c r="J148" s="15">
        <f t="shared" si="26"/>
        <v>0</v>
      </c>
      <c r="K148" s="15">
        <f t="shared" si="27"/>
        <v>0</v>
      </c>
      <c r="L148" s="15">
        <f t="shared" si="29"/>
        <v>0</v>
      </c>
      <c r="M148" s="42"/>
      <c r="N148" s="88"/>
      <c r="O148" s="4"/>
      <c r="P148" s="4"/>
      <c r="Q148" s="4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30.5" customHeight="1" x14ac:dyDescent="0.5">
      <c r="A149" s="41"/>
      <c r="B149" s="84"/>
      <c r="C149" s="83"/>
      <c r="D149" s="78" t="s">
        <v>25</v>
      </c>
      <c r="E149" s="16">
        <v>595.02</v>
      </c>
      <c r="F149" s="16">
        <v>0</v>
      </c>
      <c r="G149" s="16">
        <v>0</v>
      </c>
      <c r="H149" s="16">
        <v>0</v>
      </c>
      <c r="I149" s="25">
        <f t="shared" si="28"/>
        <v>0</v>
      </c>
      <c r="J149" s="15">
        <f t="shared" si="26"/>
        <v>0</v>
      </c>
      <c r="K149" s="15">
        <f t="shared" si="27"/>
        <v>0</v>
      </c>
      <c r="L149" s="15">
        <f t="shared" si="29"/>
        <v>0</v>
      </c>
      <c r="M149" s="42"/>
      <c r="N149" s="88"/>
      <c r="O149" s="4"/>
      <c r="P149" s="4"/>
      <c r="Q149" s="4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30.5" customHeight="1" x14ac:dyDescent="0.5">
      <c r="A150" s="41"/>
      <c r="B150" s="84"/>
      <c r="C150" s="83"/>
      <c r="D150" s="79" t="s">
        <v>26</v>
      </c>
      <c r="E150" s="16">
        <v>0</v>
      </c>
      <c r="F150" s="16">
        <v>0</v>
      </c>
      <c r="G150" s="16">
        <v>0</v>
      </c>
      <c r="H150" s="16">
        <v>0</v>
      </c>
      <c r="I150" s="29">
        <f t="shared" si="28"/>
        <v>0</v>
      </c>
      <c r="J150" s="15">
        <f t="shared" si="26"/>
        <v>0</v>
      </c>
      <c r="K150" s="15">
        <f t="shared" si="27"/>
        <v>0</v>
      </c>
      <c r="L150" s="15">
        <f t="shared" si="29"/>
        <v>0</v>
      </c>
      <c r="M150" s="42"/>
      <c r="N150" s="88"/>
      <c r="O150" s="4"/>
      <c r="P150" s="4"/>
      <c r="Q150" s="4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31.25" customHeight="1" x14ac:dyDescent="0.5">
      <c r="A151" s="41">
        <v>18</v>
      </c>
      <c r="B151" s="82" t="s">
        <v>53</v>
      </c>
      <c r="C151" s="83">
        <v>3</v>
      </c>
      <c r="D151" s="66" t="s">
        <v>19</v>
      </c>
      <c r="E151" s="7">
        <f>E152+E153+E154+E155+E157</f>
        <v>5080.0000000000009</v>
      </c>
      <c r="F151" s="7">
        <f>F152+F153+F154+F155+F157</f>
        <v>2263.33</v>
      </c>
      <c r="G151" s="7">
        <f>G152+G153+G154+G155+G157</f>
        <v>2468.4189500000002</v>
      </c>
      <c r="H151" s="7">
        <f>H152+H153+H154+H155+H157</f>
        <v>1837.5041000000001</v>
      </c>
      <c r="I151" s="8">
        <f t="shared" si="28"/>
        <v>-425.82589999999982</v>
      </c>
      <c r="J151" s="7">
        <f t="shared" si="26"/>
        <v>74.440528014906064</v>
      </c>
      <c r="K151" s="7">
        <f t="shared" si="27"/>
        <v>81.185867725872953</v>
      </c>
      <c r="L151" s="7">
        <f t="shared" si="29"/>
        <v>36.171340551181096</v>
      </c>
      <c r="M151" s="42">
        <v>4</v>
      </c>
      <c r="N151" s="85" t="s">
        <v>58</v>
      </c>
      <c r="O151" s="4"/>
      <c r="P151" s="4"/>
      <c r="Q151" s="4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31.25" customHeight="1" x14ac:dyDescent="0.5">
      <c r="A152" s="41"/>
      <c r="B152" s="82"/>
      <c r="C152" s="83"/>
      <c r="D152" s="71" t="s">
        <v>20</v>
      </c>
      <c r="E152" s="14">
        <v>197.3</v>
      </c>
      <c r="F152" s="14">
        <v>0</v>
      </c>
      <c r="G152" s="14">
        <v>0</v>
      </c>
      <c r="H152" s="14">
        <v>0</v>
      </c>
      <c r="I152" s="15">
        <v>0</v>
      </c>
      <c r="J152" s="14">
        <f t="shared" si="26"/>
        <v>0</v>
      </c>
      <c r="K152" s="14">
        <f t="shared" si="27"/>
        <v>0</v>
      </c>
      <c r="L152" s="14">
        <f t="shared" si="29"/>
        <v>0</v>
      </c>
      <c r="M152" s="42"/>
      <c r="N152" s="86"/>
      <c r="O152" s="4"/>
      <c r="P152" s="4"/>
      <c r="Q152" s="4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7.5" customHeight="1" x14ac:dyDescent="0.5">
      <c r="A153" s="41"/>
      <c r="B153" s="82"/>
      <c r="C153" s="83"/>
      <c r="D153" s="71" t="s">
        <v>21</v>
      </c>
      <c r="E153" s="93">
        <v>4468.7000000000007</v>
      </c>
      <c r="F153" s="94">
        <v>2232.33</v>
      </c>
      <c r="G153" s="94">
        <v>2429.4189500000002</v>
      </c>
      <c r="H153" s="94">
        <v>1798.6241</v>
      </c>
      <c r="I153" s="31">
        <v>134.73226</v>
      </c>
      <c r="J153" s="100">
        <f t="shared" si="26"/>
        <v>74.035155607887219</v>
      </c>
      <c r="K153" s="100">
        <f t="shared" si="27"/>
        <v>80.571604556673975</v>
      </c>
      <c r="L153" s="100">
        <f t="shared" si="29"/>
        <v>40.249381251818193</v>
      </c>
      <c r="M153" s="42"/>
      <c r="N153" s="86"/>
      <c r="O153" s="4"/>
      <c r="P153" s="4"/>
      <c r="Q153" s="4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38.75" customHeight="1" x14ac:dyDescent="0.5">
      <c r="A154" s="41"/>
      <c r="B154" s="82"/>
      <c r="C154" s="83"/>
      <c r="D154" s="71" t="s">
        <v>22</v>
      </c>
      <c r="E154" s="89">
        <v>39</v>
      </c>
      <c r="F154" s="94">
        <v>31</v>
      </c>
      <c r="G154" s="94">
        <v>39</v>
      </c>
      <c r="H154" s="94">
        <v>38.880000000000003</v>
      </c>
      <c r="I154" s="32">
        <v>9</v>
      </c>
      <c r="J154" s="100">
        <f t="shared" si="26"/>
        <v>99.692307692307708</v>
      </c>
      <c r="K154" s="100">
        <f t="shared" si="27"/>
        <v>125.41935483870969</v>
      </c>
      <c r="L154" s="100">
        <f t="shared" si="29"/>
        <v>99.692307692307708</v>
      </c>
      <c r="M154" s="42"/>
      <c r="N154" s="86"/>
      <c r="O154" s="4"/>
      <c r="P154" s="4"/>
      <c r="Q154" s="4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81.5" customHeight="1" x14ac:dyDescent="0.5">
      <c r="A155" s="41"/>
      <c r="B155" s="82"/>
      <c r="C155" s="83"/>
      <c r="D155" s="77" t="s">
        <v>23</v>
      </c>
      <c r="E155" s="94">
        <v>0</v>
      </c>
      <c r="F155" s="94">
        <v>0</v>
      </c>
      <c r="G155" s="94">
        <v>0</v>
      </c>
      <c r="H155" s="94">
        <v>0</v>
      </c>
      <c r="I155" s="15">
        <v>0</v>
      </c>
      <c r="J155" s="100">
        <f t="shared" si="26"/>
        <v>0</v>
      </c>
      <c r="K155" s="14">
        <f t="shared" si="27"/>
        <v>0</v>
      </c>
      <c r="L155" s="14">
        <f t="shared" si="29"/>
        <v>0</v>
      </c>
      <c r="M155" s="42"/>
      <c r="N155" s="86"/>
      <c r="O155" s="4"/>
      <c r="P155" s="4"/>
      <c r="Q155" s="4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204" customHeight="1" x14ac:dyDescent="0.5">
      <c r="A156" s="41"/>
      <c r="B156" s="82"/>
      <c r="C156" s="83"/>
      <c r="D156" s="77" t="s">
        <v>24</v>
      </c>
      <c r="E156" s="94">
        <v>0</v>
      </c>
      <c r="F156" s="94">
        <v>0</v>
      </c>
      <c r="G156" s="94">
        <v>0</v>
      </c>
      <c r="H156" s="94">
        <v>0</v>
      </c>
      <c r="I156" s="15">
        <v>0</v>
      </c>
      <c r="J156" s="100">
        <f t="shared" si="26"/>
        <v>0</v>
      </c>
      <c r="K156" s="14">
        <f t="shared" si="27"/>
        <v>0</v>
      </c>
      <c r="L156" s="14">
        <f t="shared" si="29"/>
        <v>0</v>
      </c>
      <c r="M156" s="42"/>
      <c r="N156" s="86"/>
      <c r="O156" s="4"/>
      <c r="P156" s="4"/>
      <c r="Q156" s="4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31.25" customHeight="1" x14ac:dyDescent="0.5">
      <c r="A157" s="41"/>
      <c r="B157" s="82"/>
      <c r="C157" s="83"/>
      <c r="D157" s="78" t="s">
        <v>25</v>
      </c>
      <c r="E157" s="14">
        <v>375</v>
      </c>
      <c r="F157" s="14">
        <v>0</v>
      </c>
      <c r="G157" s="14">
        <v>0</v>
      </c>
      <c r="H157" s="14">
        <v>0</v>
      </c>
      <c r="I157" s="32">
        <v>0</v>
      </c>
      <c r="J157" s="100">
        <f t="shared" si="26"/>
        <v>0</v>
      </c>
      <c r="K157" s="14">
        <f t="shared" si="27"/>
        <v>0</v>
      </c>
      <c r="L157" s="14">
        <f t="shared" si="29"/>
        <v>0</v>
      </c>
      <c r="M157" s="42"/>
      <c r="N157" s="86"/>
      <c r="O157" s="4"/>
      <c r="P157" s="4"/>
      <c r="Q157" s="4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31.25" customHeight="1" x14ac:dyDescent="0.5">
      <c r="A158" s="41"/>
      <c r="B158" s="82"/>
      <c r="C158" s="83"/>
      <c r="D158" s="79" t="s">
        <v>26</v>
      </c>
      <c r="E158" s="14">
        <v>0</v>
      </c>
      <c r="F158" s="14">
        <v>0</v>
      </c>
      <c r="G158" s="14">
        <v>0</v>
      </c>
      <c r="H158" s="14">
        <v>0</v>
      </c>
      <c r="I158" s="15">
        <v>0</v>
      </c>
      <c r="J158" s="14">
        <f t="shared" si="26"/>
        <v>0</v>
      </c>
      <c r="K158" s="14">
        <f t="shared" si="27"/>
        <v>0</v>
      </c>
      <c r="L158" s="14">
        <f t="shared" si="29"/>
        <v>0</v>
      </c>
      <c r="M158" s="42"/>
      <c r="N158" s="86"/>
      <c r="O158" s="4"/>
      <c r="P158" s="4"/>
      <c r="Q158" s="4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31.25" customHeight="1" x14ac:dyDescent="0.5">
      <c r="A159" s="41">
        <v>19</v>
      </c>
      <c r="B159" s="82" t="s">
        <v>54</v>
      </c>
      <c r="C159" s="83">
        <v>3</v>
      </c>
      <c r="D159" s="66" t="s">
        <v>19</v>
      </c>
      <c r="E159" s="7">
        <f>E160+E161+E162+E165</f>
        <v>80528.801999999996</v>
      </c>
      <c r="F159" s="7">
        <f>F160+F161+F162+F165</f>
        <v>42357.596610000001</v>
      </c>
      <c r="G159" s="7">
        <f>G160+G161+G162+G165</f>
        <v>36320.076999999997</v>
      </c>
      <c r="H159" s="7">
        <f>H160+H161+H162+H165</f>
        <v>33060.989840000002</v>
      </c>
      <c r="I159" s="8">
        <f t="shared" ref="I159:I182" si="30">H159-F159</f>
        <v>-9296.6067699999985</v>
      </c>
      <c r="J159" s="7">
        <f t="shared" si="26"/>
        <v>91.026761424542144</v>
      </c>
      <c r="K159" s="7">
        <f t="shared" si="27"/>
        <v>78.052090972967974</v>
      </c>
      <c r="L159" s="7">
        <f t="shared" si="29"/>
        <v>41.054863625066723</v>
      </c>
      <c r="M159" s="42">
        <v>4</v>
      </c>
      <c r="N159" s="87" t="s">
        <v>55</v>
      </c>
      <c r="O159" s="4"/>
      <c r="P159" s="4"/>
      <c r="Q159" s="4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31.25" customHeight="1" x14ac:dyDescent="0.5">
      <c r="A160" s="41"/>
      <c r="B160" s="82"/>
      <c r="C160" s="83"/>
      <c r="D160" s="71" t="s">
        <v>20</v>
      </c>
      <c r="E160" s="94">
        <v>0</v>
      </c>
      <c r="F160" s="94">
        <v>0</v>
      </c>
      <c r="G160" s="94">
        <v>0</v>
      </c>
      <c r="H160" s="94">
        <v>0</v>
      </c>
      <c r="I160" s="16">
        <f t="shared" si="30"/>
        <v>0</v>
      </c>
      <c r="J160" s="20">
        <f t="shared" si="26"/>
        <v>0</v>
      </c>
      <c r="K160" s="20">
        <f t="shared" si="27"/>
        <v>0</v>
      </c>
      <c r="L160" s="20">
        <f t="shared" si="29"/>
        <v>0</v>
      </c>
      <c r="M160" s="42"/>
      <c r="N160" s="88"/>
      <c r="O160" s="4"/>
      <c r="P160" s="4"/>
      <c r="Q160" s="4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31.25" customHeight="1" x14ac:dyDescent="0.5">
      <c r="A161" s="41"/>
      <c r="B161" s="82"/>
      <c r="C161" s="83"/>
      <c r="D161" s="71" t="s">
        <v>21</v>
      </c>
      <c r="E161" s="93">
        <v>80348.801999999996</v>
      </c>
      <c r="F161" s="89">
        <v>42277.596610000001</v>
      </c>
      <c r="G161" s="89">
        <v>36140.076999999997</v>
      </c>
      <c r="H161" s="89">
        <v>32980.989840000002</v>
      </c>
      <c r="I161" s="31">
        <f t="shared" si="30"/>
        <v>-9296.6067699999985</v>
      </c>
      <c r="J161" s="20">
        <f t="shared" si="26"/>
        <v>91.258770256632289</v>
      </c>
      <c r="K161" s="20">
        <f t="shared" si="27"/>
        <v>78.010559929035679</v>
      </c>
      <c r="L161" s="20">
        <f t="shared" si="29"/>
        <v>41.047270175851537</v>
      </c>
      <c r="M161" s="42"/>
      <c r="N161" s="88"/>
      <c r="O161" s="4"/>
      <c r="P161" s="4"/>
      <c r="Q161" s="4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31.25" customHeight="1" x14ac:dyDescent="0.5">
      <c r="A162" s="41"/>
      <c r="B162" s="82"/>
      <c r="C162" s="83"/>
      <c r="D162" s="71" t="s">
        <v>22</v>
      </c>
      <c r="E162" s="93">
        <v>180</v>
      </c>
      <c r="F162" s="94">
        <v>80</v>
      </c>
      <c r="G162" s="94">
        <v>180</v>
      </c>
      <c r="H162" s="94">
        <v>80</v>
      </c>
      <c r="I162" s="32">
        <f t="shared" si="30"/>
        <v>0</v>
      </c>
      <c r="J162" s="20">
        <f t="shared" si="26"/>
        <v>44.444444444444443</v>
      </c>
      <c r="K162" s="20">
        <f t="shared" si="27"/>
        <v>100</v>
      </c>
      <c r="L162" s="20">
        <f t="shared" si="29"/>
        <v>44.444444444444443</v>
      </c>
      <c r="M162" s="42"/>
      <c r="N162" s="88"/>
      <c r="O162" s="4"/>
      <c r="P162" s="4"/>
      <c r="Q162" s="4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245.25" customHeight="1" x14ac:dyDescent="0.5">
      <c r="A163" s="41"/>
      <c r="B163" s="82"/>
      <c r="C163" s="83"/>
      <c r="D163" s="77" t="s">
        <v>23</v>
      </c>
      <c r="E163" s="94">
        <v>0</v>
      </c>
      <c r="F163" s="94">
        <v>0</v>
      </c>
      <c r="G163" s="94">
        <v>0</v>
      </c>
      <c r="H163" s="94">
        <v>0</v>
      </c>
      <c r="I163" s="16">
        <f t="shared" si="30"/>
        <v>0</v>
      </c>
      <c r="J163" s="20">
        <f t="shared" si="26"/>
        <v>0</v>
      </c>
      <c r="K163" s="20">
        <f t="shared" si="27"/>
        <v>0</v>
      </c>
      <c r="L163" s="20">
        <f t="shared" si="29"/>
        <v>0</v>
      </c>
      <c r="M163" s="42"/>
      <c r="N163" s="88"/>
      <c r="O163" s="4"/>
      <c r="P163" s="4"/>
      <c r="Q163" s="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91.25" customHeight="1" x14ac:dyDescent="0.5">
      <c r="A164" s="41"/>
      <c r="B164" s="82"/>
      <c r="C164" s="83"/>
      <c r="D164" s="77" t="s">
        <v>24</v>
      </c>
      <c r="E164" s="94">
        <v>0</v>
      </c>
      <c r="F164" s="94">
        <v>0</v>
      </c>
      <c r="G164" s="94">
        <v>0</v>
      </c>
      <c r="H164" s="94">
        <v>0</v>
      </c>
      <c r="I164" s="16">
        <f t="shared" si="30"/>
        <v>0</v>
      </c>
      <c r="J164" s="20">
        <f t="shared" si="26"/>
        <v>0</v>
      </c>
      <c r="K164" s="20">
        <f t="shared" si="27"/>
        <v>0</v>
      </c>
      <c r="L164" s="20">
        <f t="shared" si="29"/>
        <v>0</v>
      </c>
      <c r="M164" s="42"/>
      <c r="N164" s="88"/>
      <c r="O164" s="4"/>
      <c r="P164" s="4"/>
      <c r="Q164" s="4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31.25" customHeight="1" x14ac:dyDescent="0.5">
      <c r="A165" s="41"/>
      <c r="B165" s="82"/>
      <c r="C165" s="83"/>
      <c r="D165" s="78" t="s">
        <v>25</v>
      </c>
      <c r="E165" s="14">
        <v>0</v>
      </c>
      <c r="F165" s="14">
        <v>0</v>
      </c>
      <c r="G165" s="14">
        <v>0</v>
      </c>
      <c r="H165" s="14">
        <v>0</v>
      </c>
      <c r="I165" s="30">
        <f t="shared" si="30"/>
        <v>0</v>
      </c>
      <c r="J165" s="20">
        <f t="shared" si="26"/>
        <v>0</v>
      </c>
      <c r="K165" s="20">
        <f t="shared" si="27"/>
        <v>0</v>
      </c>
      <c r="L165" s="20">
        <f t="shared" si="29"/>
        <v>0</v>
      </c>
      <c r="M165" s="42"/>
      <c r="N165" s="88"/>
      <c r="O165" s="4"/>
      <c r="P165" s="4"/>
      <c r="Q165" s="4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31.25" customHeight="1" x14ac:dyDescent="0.5">
      <c r="A166" s="41"/>
      <c r="B166" s="82"/>
      <c r="C166" s="83"/>
      <c r="D166" s="79" t="s">
        <v>26</v>
      </c>
      <c r="E166" s="14">
        <v>0</v>
      </c>
      <c r="F166" s="14">
        <v>0</v>
      </c>
      <c r="G166" s="14">
        <v>0</v>
      </c>
      <c r="H166" s="14">
        <v>0</v>
      </c>
      <c r="I166" s="16">
        <f t="shared" si="30"/>
        <v>0</v>
      </c>
      <c r="J166" s="20">
        <f t="shared" si="26"/>
        <v>0</v>
      </c>
      <c r="K166" s="20">
        <f t="shared" si="27"/>
        <v>0</v>
      </c>
      <c r="L166" s="20">
        <f t="shared" si="29"/>
        <v>0</v>
      </c>
      <c r="M166" s="42"/>
      <c r="N166" s="88"/>
      <c r="O166" s="4"/>
      <c r="P166" s="4"/>
      <c r="Q166" s="4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s="5" customFormat="1" ht="128.25" customHeight="1" x14ac:dyDescent="0.5">
      <c r="A167" s="41">
        <v>20</v>
      </c>
      <c r="B167" s="82" t="s">
        <v>56</v>
      </c>
      <c r="C167" s="83">
        <v>9</v>
      </c>
      <c r="D167" s="66" t="s">
        <v>19</v>
      </c>
      <c r="E167" s="7">
        <f>E168+E169+E170+E171+E173</f>
        <v>611615.53788000008</v>
      </c>
      <c r="F167" s="7">
        <f>F168+F169+F170+F171+F173</f>
        <v>361874.72474999999</v>
      </c>
      <c r="G167" s="7">
        <f>G168+G169+G170+G171+G173</f>
        <v>571028.20982999995</v>
      </c>
      <c r="H167" s="7">
        <f>H168+H169+H170+H171+H173</f>
        <v>358882.08859999996</v>
      </c>
      <c r="I167" s="8">
        <f t="shared" si="30"/>
        <v>-2992.6361500000348</v>
      </c>
      <c r="J167" s="7">
        <f t="shared" si="26"/>
        <v>62.848399154718159</v>
      </c>
      <c r="K167" s="7">
        <f t="shared" si="27"/>
        <v>99.173018742309921</v>
      </c>
      <c r="L167" s="7">
        <f t="shared" si="29"/>
        <v>58.67772585437703</v>
      </c>
      <c r="M167" s="42">
        <v>11</v>
      </c>
      <c r="N167" s="87" t="s">
        <v>64</v>
      </c>
      <c r="O167" s="4"/>
      <c r="P167" s="4"/>
      <c r="Q167" s="4"/>
    </row>
    <row r="168" spans="1:29" s="5" customFormat="1" ht="128.25" customHeight="1" x14ac:dyDescent="0.5">
      <c r="A168" s="41"/>
      <c r="B168" s="82"/>
      <c r="C168" s="83"/>
      <c r="D168" s="71" t="s">
        <v>20</v>
      </c>
      <c r="E168" s="101">
        <v>5128.2</v>
      </c>
      <c r="F168" s="101">
        <v>3871.0567599999999</v>
      </c>
      <c r="G168" s="101">
        <v>3599.9649599999998</v>
      </c>
      <c r="H168" s="101">
        <v>3434.3748699999996</v>
      </c>
      <c r="I168" s="31">
        <f t="shared" si="30"/>
        <v>-436.68189000000029</v>
      </c>
      <c r="J168" s="15">
        <f t="shared" si="26"/>
        <v>95.400230506688047</v>
      </c>
      <c r="K168" s="15">
        <f t="shared" si="27"/>
        <v>88.719310589493901</v>
      </c>
      <c r="L168" s="15">
        <f t="shared" si="29"/>
        <v>66.970376935376933</v>
      </c>
      <c r="M168" s="42"/>
      <c r="N168" s="88"/>
      <c r="O168" s="4"/>
      <c r="P168" s="4"/>
      <c r="Q168" s="4"/>
    </row>
    <row r="169" spans="1:29" s="5" customFormat="1" ht="128.25" customHeight="1" x14ac:dyDescent="0.5">
      <c r="A169" s="41"/>
      <c r="B169" s="82"/>
      <c r="C169" s="83"/>
      <c r="D169" s="71" t="s">
        <v>21</v>
      </c>
      <c r="E169" s="101">
        <v>96362.3</v>
      </c>
      <c r="F169" s="101">
        <v>56949.512840000003</v>
      </c>
      <c r="G169" s="101">
        <v>56011.107989999997</v>
      </c>
      <c r="H169" s="101">
        <v>55975.823039999996</v>
      </c>
      <c r="I169" s="30">
        <f t="shared" si="30"/>
        <v>-973.68980000000738</v>
      </c>
      <c r="J169" s="15">
        <f t="shared" si="26"/>
        <v>99.937003656477742</v>
      </c>
      <c r="K169" s="15">
        <f t="shared" si="27"/>
        <v>98.290257894328974</v>
      </c>
      <c r="L169" s="15">
        <f t="shared" si="29"/>
        <v>58.088923821868086</v>
      </c>
      <c r="M169" s="42"/>
      <c r="N169" s="88"/>
      <c r="O169" s="4"/>
      <c r="P169" s="4"/>
      <c r="Q169" s="4"/>
    </row>
    <row r="170" spans="1:29" s="5" customFormat="1" ht="128.25" customHeight="1" x14ac:dyDescent="0.5">
      <c r="A170" s="41"/>
      <c r="B170" s="82"/>
      <c r="C170" s="83"/>
      <c r="D170" s="71" t="s">
        <v>22</v>
      </c>
      <c r="E170" s="93">
        <v>506136.06387999997</v>
      </c>
      <c r="F170" s="93">
        <v>301054.15515000001</v>
      </c>
      <c r="G170" s="93">
        <v>511417.13688000001</v>
      </c>
      <c r="H170" s="93">
        <v>299471.89068999997</v>
      </c>
      <c r="I170" s="31">
        <f t="shared" si="30"/>
        <v>-1582.2644600000349</v>
      </c>
      <c r="J170" s="15">
        <f t="shared" si="26"/>
        <v>58.55726550678115</v>
      </c>
      <c r="K170" s="15">
        <f t="shared" si="27"/>
        <v>99.474425304240796</v>
      </c>
      <c r="L170" s="15">
        <f t="shared" si="29"/>
        <v>59.168257719924476</v>
      </c>
      <c r="M170" s="42"/>
      <c r="N170" s="88"/>
      <c r="O170" s="4"/>
      <c r="P170" s="4"/>
      <c r="Q170" s="4"/>
    </row>
    <row r="171" spans="1:29" s="5" customFormat="1" ht="177.75" customHeight="1" x14ac:dyDescent="0.5">
      <c r="A171" s="41"/>
      <c r="B171" s="82"/>
      <c r="C171" s="83"/>
      <c r="D171" s="77" t="s">
        <v>23</v>
      </c>
      <c r="E171" s="93">
        <v>0</v>
      </c>
      <c r="F171" s="16">
        <v>0</v>
      </c>
      <c r="G171" s="16">
        <v>0</v>
      </c>
      <c r="H171" s="16">
        <v>0</v>
      </c>
      <c r="I171" s="16">
        <f t="shared" si="30"/>
        <v>0</v>
      </c>
      <c r="J171" s="15">
        <f t="shared" si="26"/>
        <v>0</v>
      </c>
      <c r="K171" s="15">
        <f t="shared" si="27"/>
        <v>0</v>
      </c>
      <c r="L171" s="15">
        <f t="shared" si="29"/>
        <v>0</v>
      </c>
      <c r="M171" s="42"/>
      <c r="N171" s="88"/>
      <c r="O171" s="4"/>
      <c r="P171" s="4"/>
      <c r="Q171" s="4"/>
    </row>
    <row r="172" spans="1:29" s="5" customFormat="1" ht="201" customHeight="1" x14ac:dyDescent="0.5">
      <c r="A172" s="41"/>
      <c r="B172" s="82"/>
      <c r="C172" s="83"/>
      <c r="D172" s="77" t="s">
        <v>24</v>
      </c>
      <c r="E172" s="93">
        <v>0</v>
      </c>
      <c r="F172" s="16">
        <v>0</v>
      </c>
      <c r="G172" s="16">
        <v>0</v>
      </c>
      <c r="H172" s="16">
        <v>0</v>
      </c>
      <c r="I172" s="16">
        <f t="shared" si="30"/>
        <v>0</v>
      </c>
      <c r="J172" s="15">
        <f t="shared" si="26"/>
        <v>0</v>
      </c>
      <c r="K172" s="15">
        <f t="shared" si="27"/>
        <v>0</v>
      </c>
      <c r="L172" s="15">
        <f t="shared" si="29"/>
        <v>0</v>
      </c>
      <c r="M172" s="42"/>
      <c r="N172" s="88"/>
      <c r="O172" s="4"/>
      <c r="P172" s="4"/>
      <c r="Q172" s="4"/>
    </row>
    <row r="173" spans="1:29" s="5" customFormat="1" ht="128.25" customHeight="1" x14ac:dyDescent="0.5">
      <c r="A173" s="41"/>
      <c r="B173" s="82"/>
      <c r="C173" s="83"/>
      <c r="D173" s="78" t="s">
        <v>25</v>
      </c>
      <c r="E173" s="93">
        <v>3988.9740000000002</v>
      </c>
      <c r="F173" s="93">
        <v>0</v>
      </c>
      <c r="G173" s="93">
        <v>0</v>
      </c>
      <c r="H173" s="93">
        <v>0</v>
      </c>
      <c r="I173" s="30">
        <f t="shared" si="30"/>
        <v>0</v>
      </c>
      <c r="J173" s="15">
        <f t="shared" si="26"/>
        <v>0</v>
      </c>
      <c r="K173" s="15">
        <f t="shared" si="27"/>
        <v>0</v>
      </c>
      <c r="L173" s="15">
        <f t="shared" si="29"/>
        <v>0</v>
      </c>
      <c r="M173" s="42"/>
      <c r="N173" s="88"/>
      <c r="O173" s="4"/>
      <c r="P173" s="4"/>
      <c r="Q173" s="4"/>
    </row>
    <row r="174" spans="1:29" ht="128.25" customHeight="1" x14ac:dyDescent="0.5">
      <c r="A174" s="41"/>
      <c r="B174" s="82"/>
      <c r="C174" s="83"/>
      <c r="D174" s="79" t="s">
        <v>26</v>
      </c>
      <c r="E174" s="93">
        <v>0</v>
      </c>
      <c r="F174" s="93">
        <v>0</v>
      </c>
      <c r="G174" s="93">
        <v>0</v>
      </c>
      <c r="H174" s="93">
        <v>0</v>
      </c>
      <c r="I174" s="16">
        <f t="shared" si="30"/>
        <v>0</v>
      </c>
      <c r="J174" s="15">
        <f t="shared" si="26"/>
        <v>0</v>
      </c>
      <c r="K174" s="15">
        <f t="shared" si="27"/>
        <v>0</v>
      </c>
      <c r="L174" s="15">
        <f t="shared" si="29"/>
        <v>0</v>
      </c>
      <c r="M174" s="42"/>
      <c r="N174" s="88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28.25" customHeight="1" x14ac:dyDescent="0.5">
      <c r="A175" s="41">
        <v>21</v>
      </c>
      <c r="B175" s="82" t="s">
        <v>57</v>
      </c>
      <c r="C175" s="83">
        <v>14</v>
      </c>
      <c r="D175" s="66" t="s">
        <v>19</v>
      </c>
      <c r="E175" s="7">
        <f>E176+E177+E178+E179+E181</f>
        <v>2438.799</v>
      </c>
      <c r="F175" s="7">
        <f>F176+F177+F178+F179+F181</f>
        <v>1606.1162800000002</v>
      </c>
      <c r="G175" s="7">
        <f>G176+G177+G178+G179+G181</f>
        <v>2388.799</v>
      </c>
      <c r="H175" s="7">
        <f>H176+H177+H178+H179+H181</f>
        <v>1603.6270300000001</v>
      </c>
      <c r="I175" s="22">
        <f t="shared" si="30"/>
        <v>-2.4892500000000837</v>
      </c>
      <c r="J175" s="7">
        <f t="shared" si="26"/>
        <v>67.131099351598863</v>
      </c>
      <c r="K175" s="7">
        <f t="shared" si="27"/>
        <v>99.84501433482761</v>
      </c>
      <c r="L175" s="7">
        <f t="shared" si="29"/>
        <v>65.754784629647631</v>
      </c>
      <c r="M175" s="42">
        <v>3</v>
      </c>
      <c r="N175" s="43" t="s">
        <v>65</v>
      </c>
      <c r="O175" s="4"/>
      <c r="P175" s="4"/>
      <c r="Q175" s="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69.5" customHeight="1" x14ac:dyDescent="0.5">
      <c r="A176" s="41"/>
      <c r="B176" s="82"/>
      <c r="C176" s="83"/>
      <c r="D176" s="71" t="s">
        <v>20</v>
      </c>
      <c r="E176" s="14">
        <v>0</v>
      </c>
      <c r="F176" s="14">
        <v>0</v>
      </c>
      <c r="G176" s="14">
        <v>0</v>
      </c>
      <c r="H176" s="14">
        <v>0</v>
      </c>
      <c r="I176" s="21">
        <f t="shared" si="30"/>
        <v>0</v>
      </c>
      <c r="J176" s="20">
        <f t="shared" ref="J176:J182" si="31">IF(G176=0,0,H176/G176)*100</f>
        <v>0</v>
      </c>
      <c r="K176" s="20">
        <f t="shared" ref="K176:K182" si="32">IF(F176=0,0,H176/F176*100)</f>
        <v>0</v>
      </c>
      <c r="L176" s="20">
        <f t="shared" si="29"/>
        <v>0</v>
      </c>
      <c r="M176" s="42"/>
      <c r="N176" s="44"/>
      <c r="O176" s="4"/>
      <c r="P176" s="4"/>
      <c r="Q176" s="4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4.5" customHeight="1" x14ac:dyDescent="0.5">
      <c r="A177" s="41"/>
      <c r="B177" s="82"/>
      <c r="C177" s="83"/>
      <c r="D177" s="71" t="s">
        <v>21</v>
      </c>
      <c r="E177" s="14">
        <v>80</v>
      </c>
      <c r="F177" s="14">
        <v>80</v>
      </c>
      <c r="G177" s="14">
        <v>80</v>
      </c>
      <c r="H177" s="14">
        <v>80</v>
      </c>
      <c r="I177" s="19">
        <f t="shared" si="30"/>
        <v>0</v>
      </c>
      <c r="J177" s="20">
        <f t="shared" si="31"/>
        <v>100</v>
      </c>
      <c r="K177" s="20">
        <f t="shared" si="32"/>
        <v>100</v>
      </c>
      <c r="L177" s="20">
        <f t="shared" si="29"/>
        <v>100</v>
      </c>
      <c r="M177" s="42"/>
      <c r="N177" s="44"/>
      <c r="O177" s="4"/>
      <c r="P177" s="4"/>
      <c r="Q177" s="4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84.5" customHeight="1" x14ac:dyDescent="0.5">
      <c r="A178" s="41"/>
      <c r="B178" s="82"/>
      <c r="C178" s="83"/>
      <c r="D178" s="71" t="s">
        <v>22</v>
      </c>
      <c r="E178" s="89">
        <v>2308.799</v>
      </c>
      <c r="F178" s="94">
        <v>1526.1162800000002</v>
      </c>
      <c r="G178" s="14">
        <v>2308.799</v>
      </c>
      <c r="H178" s="14">
        <v>1523.6270300000001</v>
      </c>
      <c r="I178" s="23">
        <f t="shared" si="30"/>
        <v>-2.4892500000000837</v>
      </c>
      <c r="J178" s="20">
        <f t="shared" si="31"/>
        <v>65.992190311932745</v>
      </c>
      <c r="K178" s="20">
        <f t="shared" si="32"/>
        <v>99.836889886267372</v>
      </c>
      <c r="L178" s="20">
        <f t="shared" si="29"/>
        <v>65.992190311932745</v>
      </c>
      <c r="M178" s="42"/>
      <c r="N178" s="44"/>
      <c r="O178" s="4"/>
      <c r="P178" s="4"/>
      <c r="Q178" s="4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80" customHeight="1" x14ac:dyDescent="0.5">
      <c r="A179" s="41"/>
      <c r="B179" s="82"/>
      <c r="C179" s="83"/>
      <c r="D179" s="77" t="s">
        <v>23</v>
      </c>
      <c r="E179" s="94">
        <v>0</v>
      </c>
      <c r="F179" s="14">
        <v>0</v>
      </c>
      <c r="G179" s="14">
        <v>0</v>
      </c>
      <c r="H179" s="14">
        <v>0</v>
      </c>
      <c r="I179" s="21">
        <f t="shared" si="30"/>
        <v>0</v>
      </c>
      <c r="J179" s="20">
        <f t="shared" si="31"/>
        <v>0</v>
      </c>
      <c r="K179" s="20">
        <f t="shared" si="32"/>
        <v>0</v>
      </c>
      <c r="L179" s="20">
        <f t="shared" si="29"/>
        <v>0</v>
      </c>
      <c r="M179" s="42"/>
      <c r="N179" s="44"/>
      <c r="O179" s="4"/>
      <c r="P179" s="4"/>
      <c r="Q179" s="4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83" customHeight="1" x14ac:dyDescent="0.5">
      <c r="A180" s="41"/>
      <c r="B180" s="82"/>
      <c r="C180" s="83"/>
      <c r="D180" s="77" t="s">
        <v>24</v>
      </c>
      <c r="E180" s="94">
        <v>0</v>
      </c>
      <c r="F180" s="14">
        <v>0</v>
      </c>
      <c r="G180" s="14">
        <v>0</v>
      </c>
      <c r="H180" s="14">
        <v>0</v>
      </c>
      <c r="I180" s="21">
        <f t="shared" si="30"/>
        <v>0</v>
      </c>
      <c r="J180" s="20">
        <f t="shared" si="31"/>
        <v>0</v>
      </c>
      <c r="K180" s="20">
        <f t="shared" si="32"/>
        <v>0</v>
      </c>
      <c r="L180" s="20">
        <f t="shared" si="29"/>
        <v>0</v>
      </c>
      <c r="M180" s="42"/>
      <c r="N180" s="44"/>
      <c r="O180" s="4"/>
      <c r="P180" s="4"/>
      <c r="Q180" s="4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28.25" customHeight="1" x14ac:dyDescent="0.5">
      <c r="A181" s="41"/>
      <c r="B181" s="82"/>
      <c r="C181" s="83"/>
      <c r="D181" s="78" t="s">
        <v>25</v>
      </c>
      <c r="E181" s="93">
        <v>50</v>
      </c>
      <c r="F181" s="14">
        <v>0</v>
      </c>
      <c r="G181" s="14">
        <v>0</v>
      </c>
      <c r="H181" s="14">
        <v>0</v>
      </c>
      <c r="I181" s="21">
        <f t="shared" si="30"/>
        <v>0</v>
      </c>
      <c r="J181" s="20">
        <f t="shared" si="31"/>
        <v>0</v>
      </c>
      <c r="K181" s="20">
        <f t="shared" si="32"/>
        <v>0</v>
      </c>
      <c r="L181" s="20">
        <f t="shared" si="29"/>
        <v>0</v>
      </c>
      <c r="M181" s="42"/>
      <c r="N181" s="44"/>
      <c r="O181" s="4"/>
      <c r="P181" s="4"/>
      <c r="Q181" s="4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28.25" customHeight="1" x14ac:dyDescent="0.5">
      <c r="A182" s="41"/>
      <c r="B182" s="82"/>
      <c r="C182" s="83"/>
      <c r="D182" s="79" t="s">
        <v>26</v>
      </c>
      <c r="E182" s="14">
        <v>0</v>
      </c>
      <c r="F182" s="14">
        <v>0</v>
      </c>
      <c r="G182" s="14">
        <v>0</v>
      </c>
      <c r="H182" s="14">
        <v>0</v>
      </c>
      <c r="I182" s="21">
        <f t="shared" si="30"/>
        <v>0</v>
      </c>
      <c r="J182" s="20">
        <f t="shared" si="31"/>
        <v>0</v>
      </c>
      <c r="K182" s="20">
        <f t="shared" si="32"/>
        <v>0</v>
      </c>
      <c r="L182" s="20">
        <f t="shared" si="29"/>
        <v>0</v>
      </c>
      <c r="M182" s="42"/>
      <c r="N182" s="44"/>
      <c r="O182" s="4"/>
      <c r="P182" s="4"/>
      <c r="Q182" s="4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53.25" x14ac:dyDescent="0.75">
      <c r="M183" s="33"/>
    </row>
    <row r="184" spans="1:29" ht="53.25" x14ac:dyDescent="0.75">
      <c r="M184" s="33"/>
    </row>
    <row r="185" spans="1:29" ht="53.25" x14ac:dyDescent="0.75">
      <c r="M185" s="33"/>
    </row>
    <row r="186" spans="1:29" ht="53.25" x14ac:dyDescent="0.75">
      <c r="M186" s="33"/>
    </row>
    <row r="187" spans="1:29" ht="53.25" x14ac:dyDescent="0.75">
      <c r="M187" s="33"/>
    </row>
    <row r="188" spans="1:29" ht="53.25" x14ac:dyDescent="0.75">
      <c r="M188" s="33"/>
    </row>
    <row r="189" spans="1:29" ht="53.25" x14ac:dyDescent="0.75">
      <c r="M189" s="33"/>
    </row>
    <row r="190" spans="1:29" ht="53.25" x14ac:dyDescent="0.75">
      <c r="M190" s="33"/>
    </row>
    <row r="191" spans="1:29" ht="53.25" x14ac:dyDescent="0.75">
      <c r="M191" s="33"/>
    </row>
    <row r="192" spans="1:29" ht="53.25" x14ac:dyDescent="0.75">
      <c r="M192" s="33"/>
    </row>
    <row r="193" spans="13:13" ht="53.25" x14ac:dyDescent="0.75">
      <c r="M193" s="33"/>
    </row>
    <row r="194" spans="13:13" ht="53.25" x14ac:dyDescent="0.75">
      <c r="M194" s="33"/>
    </row>
    <row r="195" spans="13:13" ht="53.25" x14ac:dyDescent="0.75">
      <c r="M195" s="33"/>
    </row>
    <row r="196" spans="13:13" ht="53.25" x14ac:dyDescent="0.75">
      <c r="M196" s="33"/>
    </row>
    <row r="197" spans="13:13" ht="53.25" x14ac:dyDescent="0.75">
      <c r="M197" s="33"/>
    </row>
    <row r="198" spans="13:13" ht="53.25" x14ac:dyDescent="0.75">
      <c r="M198" s="33"/>
    </row>
    <row r="199" spans="13:13" ht="53.25" x14ac:dyDescent="0.75">
      <c r="M199" s="33"/>
    </row>
    <row r="200" spans="13:13" ht="53.25" x14ac:dyDescent="0.75">
      <c r="M200" s="33"/>
    </row>
    <row r="201" spans="13:13" ht="53.25" x14ac:dyDescent="0.75">
      <c r="M201" s="33"/>
    </row>
    <row r="202" spans="13:13" ht="53.25" x14ac:dyDescent="0.75">
      <c r="M202" s="33"/>
    </row>
    <row r="203" spans="13:13" ht="53.25" x14ac:dyDescent="0.75">
      <c r="M203" s="33"/>
    </row>
    <row r="204" spans="13:13" ht="53.25" x14ac:dyDescent="0.75">
      <c r="M204" s="33"/>
    </row>
    <row r="205" spans="13:13" ht="53.25" x14ac:dyDescent="0.75">
      <c r="M205" s="33"/>
    </row>
    <row r="206" spans="13:13" ht="53.25" x14ac:dyDescent="0.75">
      <c r="M206" s="33"/>
    </row>
    <row r="207" spans="13:13" ht="53.25" x14ac:dyDescent="0.75">
      <c r="M207" s="33"/>
    </row>
    <row r="208" spans="13:13" ht="53.25" x14ac:dyDescent="0.75">
      <c r="M208" s="33"/>
    </row>
    <row r="209" spans="13:13" ht="53.25" x14ac:dyDescent="0.75">
      <c r="M209" s="33"/>
    </row>
    <row r="210" spans="13:13" ht="53.25" x14ac:dyDescent="0.75">
      <c r="M210" s="33"/>
    </row>
    <row r="211" spans="13:13" ht="53.25" x14ac:dyDescent="0.75">
      <c r="M211" s="33"/>
    </row>
    <row r="212" spans="13:13" ht="53.25" x14ac:dyDescent="0.75">
      <c r="M212" s="33"/>
    </row>
    <row r="213" spans="13:13" ht="53.25" x14ac:dyDescent="0.75">
      <c r="M213" s="33"/>
    </row>
    <row r="214" spans="13:13" ht="53.25" x14ac:dyDescent="0.75">
      <c r="M214" s="33"/>
    </row>
    <row r="215" spans="13:13" ht="53.25" x14ac:dyDescent="0.75">
      <c r="M215" s="33"/>
    </row>
    <row r="216" spans="13:13" ht="53.25" x14ac:dyDescent="0.75">
      <c r="M216" s="33"/>
    </row>
    <row r="217" spans="13:13" ht="53.25" x14ac:dyDescent="0.75">
      <c r="M217" s="33"/>
    </row>
    <row r="218" spans="13:13" ht="53.25" x14ac:dyDescent="0.75">
      <c r="M218" s="33"/>
    </row>
    <row r="219" spans="13:13" ht="53.25" x14ac:dyDescent="0.75">
      <c r="M219" s="33"/>
    </row>
    <row r="220" spans="13:13" ht="53.25" x14ac:dyDescent="0.75">
      <c r="M220" s="33"/>
    </row>
    <row r="221" spans="13:13" ht="53.25" x14ac:dyDescent="0.75">
      <c r="M221" s="33"/>
    </row>
    <row r="222" spans="13:13" ht="53.25" x14ac:dyDescent="0.75">
      <c r="M222" s="33"/>
    </row>
    <row r="223" spans="13:13" ht="53.25" x14ac:dyDescent="0.75">
      <c r="M223" s="33"/>
    </row>
    <row r="224" spans="13:13" ht="53.25" x14ac:dyDescent="0.75">
      <c r="M224" s="33"/>
    </row>
    <row r="225" spans="13:13" ht="53.25" x14ac:dyDescent="0.75">
      <c r="M225" s="33"/>
    </row>
    <row r="226" spans="13:13" ht="53.25" x14ac:dyDescent="0.75">
      <c r="M226" s="33"/>
    </row>
    <row r="227" spans="13:13" ht="53.25" x14ac:dyDescent="0.75">
      <c r="M227" s="33"/>
    </row>
    <row r="228" spans="13:13" ht="53.25" x14ac:dyDescent="0.75">
      <c r="M228" s="33"/>
    </row>
    <row r="229" spans="13:13" ht="53.25" x14ac:dyDescent="0.75">
      <c r="M229" s="33"/>
    </row>
    <row r="230" spans="13:13" ht="53.25" x14ac:dyDescent="0.75">
      <c r="M230" s="33"/>
    </row>
    <row r="231" spans="13:13" ht="53.25" x14ac:dyDescent="0.75">
      <c r="M231" s="33"/>
    </row>
    <row r="232" spans="13:13" ht="53.25" x14ac:dyDescent="0.75">
      <c r="M232" s="33"/>
    </row>
    <row r="233" spans="13:13" ht="53.25" x14ac:dyDescent="0.75">
      <c r="M233" s="33"/>
    </row>
    <row r="234" spans="13:13" ht="53.25" x14ac:dyDescent="0.75">
      <c r="M234" s="33"/>
    </row>
    <row r="235" spans="13:13" ht="53.25" x14ac:dyDescent="0.75">
      <c r="M235" s="33"/>
    </row>
    <row r="236" spans="13:13" ht="53.25" x14ac:dyDescent="0.75">
      <c r="M236" s="33"/>
    </row>
    <row r="237" spans="13:13" ht="53.25" x14ac:dyDescent="0.75">
      <c r="M237" s="33"/>
    </row>
    <row r="238" spans="13:13" ht="53.25" x14ac:dyDescent="0.75">
      <c r="M238" s="33"/>
    </row>
    <row r="239" spans="13:13" ht="53.25" x14ac:dyDescent="0.75">
      <c r="M239" s="33"/>
    </row>
    <row r="240" spans="13:13" ht="53.25" x14ac:dyDescent="0.75">
      <c r="M240" s="33"/>
    </row>
    <row r="241" spans="13:13" ht="53.25" x14ac:dyDescent="0.75">
      <c r="M241" s="33"/>
    </row>
    <row r="242" spans="13:13" ht="53.25" x14ac:dyDescent="0.75">
      <c r="M242" s="33"/>
    </row>
    <row r="243" spans="13:13" ht="53.25" x14ac:dyDescent="0.75">
      <c r="M243" s="33"/>
    </row>
    <row r="244" spans="13:13" ht="53.25" x14ac:dyDescent="0.75">
      <c r="M244" s="33"/>
    </row>
    <row r="245" spans="13:13" ht="53.25" x14ac:dyDescent="0.75">
      <c r="M245" s="33"/>
    </row>
    <row r="246" spans="13:13" ht="53.25" x14ac:dyDescent="0.75">
      <c r="M246" s="33"/>
    </row>
    <row r="247" spans="13:13" ht="53.25" x14ac:dyDescent="0.75">
      <c r="M247" s="33"/>
    </row>
    <row r="248" spans="13:13" ht="53.25" x14ac:dyDescent="0.75">
      <c r="M248" s="33"/>
    </row>
    <row r="249" spans="13:13" ht="53.25" x14ac:dyDescent="0.75">
      <c r="M249" s="33"/>
    </row>
    <row r="250" spans="13:13" ht="53.25" x14ac:dyDescent="0.75">
      <c r="M250" s="33"/>
    </row>
    <row r="251" spans="13:13" ht="53.25" x14ac:dyDescent="0.75">
      <c r="M251" s="33"/>
    </row>
    <row r="252" spans="13:13" ht="53.25" x14ac:dyDescent="0.75">
      <c r="M252" s="33"/>
    </row>
    <row r="253" spans="13:13" ht="53.25" x14ac:dyDescent="0.75">
      <c r="M253" s="33"/>
    </row>
    <row r="254" spans="13:13" ht="53.25" x14ac:dyDescent="0.75">
      <c r="M254" s="33"/>
    </row>
    <row r="255" spans="13:13" ht="53.25" x14ac:dyDescent="0.75">
      <c r="M255" s="33"/>
    </row>
    <row r="256" spans="13:13" ht="53.25" x14ac:dyDescent="0.75">
      <c r="M256" s="33"/>
    </row>
    <row r="257" spans="13:13" ht="53.25" x14ac:dyDescent="0.75">
      <c r="M257" s="33"/>
    </row>
    <row r="258" spans="13:13" ht="53.25" x14ac:dyDescent="0.75">
      <c r="M258" s="33"/>
    </row>
    <row r="259" spans="13:13" ht="53.25" x14ac:dyDescent="0.75">
      <c r="M259" s="33"/>
    </row>
    <row r="260" spans="13:13" ht="53.25" x14ac:dyDescent="0.75">
      <c r="M260" s="33"/>
    </row>
    <row r="261" spans="13:13" ht="53.25" x14ac:dyDescent="0.75">
      <c r="M261" s="33"/>
    </row>
    <row r="262" spans="13:13" ht="53.25" x14ac:dyDescent="0.75">
      <c r="M262" s="33"/>
    </row>
    <row r="263" spans="13:13" ht="53.25" x14ac:dyDescent="0.75">
      <c r="M263" s="33"/>
    </row>
    <row r="264" spans="13:13" ht="53.25" x14ac:dyDescent="0.75">
      <c r="M264" s="33"/>
    </row>
    <row r="265" spans="13:13" ht="53.25" x14ac:dyDescent="0.75">
      <c r="M265" s="33"/>
    </row>
    <row r="266" spans="13:13" ht="53.25" x14ac:dyDescent="0.75">
      <c r="M266" s="33"/>
    </row>
    <row r="267" spans="13:13" ht="53.25" x14ac:dyDescent="0.75">
      <c r="M267" s="33"/>
    </row>
    <row r="268" spans="13:13" ht="53.25" x14ac:dyDescent="0.75">
      <c r="M268" s="33"/>
    </row>
    <row r="269" spans="13:13" ht="53.25" x14ac:dyDescent="0.75">
      <c r="M269" s="33"/>
    </row>
    <row r="270" spans="13:13" ht="53.25" x14ac:dyDescent="0.75">
      <c r="M270" s="33"/>
    </row>
    <row r="271" spans="13:13" ht="53.25" x14ac:dyDescent="0.75">
      <c r="M271" s="33"/>
    </row>
    <row r="272" spans="13:13" ht="53.25" x14ac:dyDescent="0.75">
      <c r="M272" s="33"/>
    </row>
    <row r="273" spans="13:13" ht="53.25" x14ac:dyDescent="0.75">
      <c r="M273" s="33"/>
    </row>
    <row r="274" spans="13:13" ht="53.25" x14ac:dyDescent="0.75">
      <c r="M274" s="33"/>
    </row>
    <row r="275" spans="13:13" ht="53.25" x14ac:dyDescent="0.75">
      <c r="M275" s="33"/>
    </row>
    <row r="276" spans="13:13" ht="53.25" x14ac:dyDescent="0.75">
      <c r="M276" s="33"/>
    </row>
    <row r="277" spans="13:13" ht="53.25" x14ac:dyDescent="0.75">
      <c r="M277" s="33"/>
    </row>
    <row r="278" spans="13:13" ht="53.25" x14ac:dyDescent="0.75">
      <c r="M278" s="33"/>
    </row>
    <row r="279" spans="13:13" ht="53.25" x14ac:dyDescent="0.75">
      <c r="M279" s="33"/>
    </row>
    <row r="280" spans="13:13" ht="53.25" x14ac:dyDescent="0.75">
      <c r="M280" s="33"/>
    </row>
    <row r="281" spans="13:13" ht="53.25" x14ac:dyDescent="0.75">
      <c r="M281" s="33"/>
    </row>
    <row r="282" spans="13:13" ht="53.25" x14ac:dyDescent="0.75">
      <c r="M282" s="33"/>
    </row>
    <row r="283" spans="13:13" ht="53.25" x14ac:dyDescent="0.75">
      <c r="M283" s="33"/>
    </row>
    <row r="284" spans="13:13" ht="53.25" x14ac:dyDescent="0.75">
      <c r="M284" s="33"/>
    </row>
    <row r="285" spans="13:13" ht="53.25" x14ac:dyDescent="0.75">
      <c r="M285" s="33"/>
    </row>
    <row r="286" spans="13:13" ht="53.25" x14ac:dyDescent="0.75">
      <c r="M286" s="33"/>
    </row>
  </sheetData>
  <mergeCells count="118"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9" orientation="landscape" r:id="rId1"/>
  <rowBreaks count="10" manualBreakCount="10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СВОД(июль)</vt:lpstr>
      <vt:lpstr>'СВОД(июль)'!Заголовки_для_печати</vt:lpstr>
      <vt:lpstr>'СВОД(июль)'!Область_печати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2019-08-06T07:36:53Z</dcterms:modified>
</cp:coreProperties>
</file>