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СВОД(июнь)" sheetId="7" r:id="rId1"/>
  </sheets>
  <definedNames>
    <definedName name="_xlnm._FilterDatabase" localSheetId="0" hidden="1">'СВОД(июнь)'!$A$6:$AC$182</definedName>
    <definedName name="_xlnm.Print_Titles" localSheetId="0">'СВОД(июнь)'!$4:$6</definedName>
    <definedName name="_xlnm.Print_Area" localSheetId="0">'СВОД(июнь)'!$A$1:$N$182</definedName>
  </definedNames>
  <calcPr calcId="144525"/>
</workbook>
</file>

<file path=xl/calcChain.xml><?xml version="1.0" encoding="utf-8"?>
<calcChain xmlns="http://schemas.openxmlformats.org/spreadsheetml/2006/main">
  <c r="L182" i="7" l="1"/>
  <c r="K182" i="7"/>
  <c r="J182" i="7"/>
  <c r="I182" i="7"/>
  <c r="L181" i="7"/>
  <c r="K181" i="7"/>
  <c r="J181" i="7"/>
  <c r="I181" i="7"/>
  <c r="L180" i="7"/>
  <c r="K180" i="7"/>
  <c r="J180" i="7"/>
  <c r="I180" i="7"/>
  <c r="L179" i="7"/>
  <c r="K179" i="7"/>
  <c r="J179" i="7"/>
  <c r="I179" i="7"/>
  <c r="L178" i="7"/>
  <c r="K178" i="7"/>
  <c r="J178" i="7"/>
  <c r="I178" i="7"/>
  <c r="L177" i="7"/>
  <c r="K177" i="7"/>
  <c r="J177" i="7"/>
  <c r="I177" i="7"/>
  <c r="L176" i="7"/>
  <c r="K176" i="7"/>
  <c r="J176" i="7"/>
  <c r="I176" i="7"/>
  <c r="J175" i="7"/>
  <c r="H175" i="7"/>
  <c r="L175" i="7" s="1"/>
  <c r="G175" i="7"/>
  <c r="F175" i="7"/>
  <c r="E175" i="7"/>
  <c r="L174" i="7"/>
  <c r="K174" i="7"/>
  <c r="J174" i="7"/>
  <c r="I174" i="7"/>
  <c r="L173" i="7"/>
  <c r="K173" i="7"/>
  <c r="J173" i="7"/>
  <c r="I173" i="7"/>
  <c r="L172" i="7"/>
  <c r="K172" i="7"/>
  <c r="J172" i="7"/>
  <c r="I172" i="7"/>
  <c r="L171" i="7"/>
  <c r="K171" i="7"/>
  <c r="J171" i="7"/>
  <c r="I171" i="7"/>
  <c r="L170" i="7"/>
  <c r="K170" i="7"/>
  <c r="J170" i="7"/>
  <c r="I170" i="7"/>
  <c r="L169" i="7"/>
  <c r="K169" i="7"/>
  <c r="J169" i="7"/>
  <c r="I169" i="7"/>
  <c r="L168" i="7"/>
  <c r="K168" i="7"/>
  <c r="J168" i="7"/>
  <c r="I168" i="7"/>
  <c r="J167" i="7"/>
  <c r="H167" i="7"/>
  <c r="L167" i="7" s="1"/>
  <c r="G167" i="7"/>
  <c r="F167" i="7"/>
  <c r="E167" i="7"/>
  <c r="L166" i="7"/>
  <c r="K166" i="7"/>
  <c r="J166" i="7"/>
  <c r="I166" i="7"/>
  <c r="L165" i="7"/>
  <c r="K165" i="7"/>
  <c r="J165" i="7"/>
  <c r="I165" i="7"/>
  <c r="L164" i="7"/>
  <c r="K164" i="7"/>
  <c r="J164" i="7"/>
  <c r="I164" i="7"/>
  <c r="L163" i="7"/>
  <c r="K163" i="7"/>
  <c r="J163" i="7"/>
  <c r="I163" i="7"/>
  <c r="L162" i="7"/>
  <c r="K162" i="7"/>
  <c r="J162" i="7"/>
  <c r="I162" i="7"/>
  <c r="L161" i="7"/>
  <c r="K161" i="7"/>
  <c r="J161" i="7"/>
  <c r="I161" i="7"/>
  <c r="L160" i="7"/>
  <c r="K160" i="7"/>
  <c r="J160" i="7"/>
  <c r="I160" i="7"/>
  <c r="J159" i="7"/>
  <c r="H159" i="7"/>
  <c r="L159" i="7" s="1"/>
  <c r="G159" i="7"/>
  <c r="F159" i="7"/>
  <c r="E159" i="7"/>
  <c r="L158" i="7"/>
  <c r="K158" i="7"/>
  <c r="J158" i="7"/>
  <c r="L157" i="7"/>
  <c r="K157" i="7"/>
  <c r="J157" i="7"/>
  <c r="L156" i="7"/>
  <c r="K156" i="7"/>
  <c r="J156" i="7"/>
  <c r="L155" i="7"/>
  <c r="K155" i="7"/>
  <c r="J155" i="7"/>
  <c r="L154" i="7"/>
  <c r="K154" i="7"/>
  <c r="J154" i="7"/>
  <c r="L153" i="7"/>
  <c r="K153" i="7"/>
  <c r="J153" i="7"/>
  <c r="L152" i="7"/>
  <c r="K152" i="7"/>
  <c r="J152" i="7"/>
  <c r="K151" i="7"/>
  <c r="I151" i="7"/>
  <c r="H151" i="7"/>
  <c r="L151" i="7" s="1"/>
  <c r="G151" i="7"/>
  <c r="F151" i="7"/>
  <c r="E151" i="7"/>
  <c r="L150" i="7"/>
  <c r="K150" i="7"/>
  <c r="J150" i="7"/>
  <c r="I150" i="7"/>
  <c r="L149" i="7"/>
  <c r="K149" i="7"/>
  <c r="J149" i="7"/>
  <c r="I149" i="7"/>
  <c r="L148" i="7"/>
  <c r="K148" i="7"/>
  <c r="J148" i="7"/>
  <c r="I148" i="7"/>
  <c r="L147" i="7"/>
  <c r="K147" i="7"/>
  <c r="J147" i="7"/>
  <c r="I147" i="7"/>
  <c r="L146" i="7"/>
  <c r="K146" i="7"/>
  <c r="J146" i="7"/>
  <c r="I146" i="7"/>
  <c r="L145" i="7"/>
  <c r="K145" i="7"/>
  <c r="J145" i="7"/>
  <c r="I145" i="7"/>
  <c r="L144" i="7"/>
  <c r="K144" i="7"/>
  <c r="J144" i="7"/>
  <c r="I144" i="7"/>
  <c r="K143" i="7"/>
  <c r="I143" i="7"/>
  <c r="H143" i="7"/>
  <c r="L143" i="7" s="1"/>
  <c r="G143" i="7"/>
  <c r="F143" i="7"/>
  <c r="E143" i="7"/>
  <c r="L142" i="7"/>
  <c r="K142" i="7"/>
  <c r="J142" i="7"/>
  <c r="L141" i="7"/>
  <c r="K141" i="7"/>
  <c r="J141" i="7"/>
  <c r="I141" i="7"/>
  <c r="L140" i="7"/>
  <c r="L139" i="7"/>
  <c r="K139" i="7"/>
  <c r="J139" i="7"/>
  <c r="I139" i="7"/>
  <c r="L138" i="7"/>
  <c r="K138" i="7"/>
  <c r="J138" i="7"/>
  <c r="I138" i="7"/>
  <c r="L137" i="7"/>
  <c r="K137" i="7"/>
  <c r="J137" i="7"/>
  <c r="I137" i="7"/>
  <c r="L136" i="7"/>
  <c r="K136" i="7"/>
  <c r="J136" i="7"/>
  <c r="I136" i="7"/>
  <c r="K135" i="7"/>
  <c r="I135" i="7"/>
  <c r="H135" i="7"/>
  <c r="L135" i="7" s="1"/>
  <c r="G135" i="7"/>
  <c r="F135" i="7"/>
  <c r="E135" i="7"/>
  <c r="L134" i="7"/>
  <c r="K134" i="7"/>
  <c r="J134" i="7"/>
  <c r="I134" i="7"/>
  <c r="L133" i="7"/>
  <c r="I133" i="7"/>
  <c r="L132" i="7"/>
  <c r="K132" i="7"/>
  <c r="J132" i="7"/>
  <c r="I132" i="7"/>
  <c r="L131" i="7"/>
  <c r="K131" i="7"/>
  <c r="J131" i="7"/>
  <c r="L130" i="7"/>
  <c r="K130" i="7"/>
  <c r="J130" i="7"/>
  <c r="I130" i="7"/>
  <c r="L129" i="7"/>
  <c r="K129" i="7"/>
  <c r="J129" i="7"/>
  <c r="I129" i="7"/>
  <c r="L128" i="7"/>
  <c r="K128" i="7"/>
  <c r="J128" i="7"/>
  <c r="I128" i="7"/>
  <c r="H127" i="7"/>
  <c r="J127" i="7" s="1"/>
  <c r="G127" i="7"/>
  <c r="F127" i="7"/>
  <c r="E127" i="7"/>
  <c r="L126" i="7"/>
  <c r="K126" i="7"/>
  <c r="J126" i="7"/>
  <c r="I126" i="7"/>
  <c r="L125" i="7"/>
  <c r="K125" i="7"/>
  <c r="J125" i="7"/>
  <c r="I125" i="7"/>
  <c r="L124" i="7"/>
  <c r="K124" i="7"/>
  <c r="J124" i="7"/>
  <c r="I124" i="7"/>
  <c r="L123" i="7"/>
  <c r="K123" i="7"/>
  <c r="J123" i="7"/>
  <c r="I123" i="7"/>
  <c r="L122" i="7"/>
  <c r="K122" i="7"/>
  <c r="J122" i="7"/>
  <c r="I122" i="7"/>
  <c r="L121" i="7"/>
  <c r="K121" i="7"/>
  <c r="J121" i="7"/>
  <c r="I121" i="7"/>
  <c r="L120" i="7"/>
  <c r="K120" i="7"/>
  <c r="J120" i="7"/>
  <c r="I120" i="7"/>
  <c r="H119" i="7"/>
  <c r="J119" i="7" s="1"/>
  <c r="G119" i="7"/>
  <c r="F119" i="7"/>
  <c r="K119" i="7" s="1"/>
  <c r="E119" i="7"/>
  <c r="L118" i="7"/>
  <c r="K118" i="7"/>
  <c r="J118" i="7"/>
  <c r="I118" i="7"/>
  <c r="L117" i="7"/>
  <c r="K117" i="7"/>
  <c r="J117" i="7"/>
  <c r="I117" i="7"/>
  <c r="L116" i="7"/>
  <c r="K116" i="7"/>
  <c r="J116" i="7"/>
  <c r="I116" i="7"/>
  <c r="L115" i="7"/>
  <c r="K115" i="7"/>
  <c r="J115" i="7"/>
  <c r="I115" i="7"/>
  <c r="L114" i="7"/>
  <c r="K114" i="7"/>
  <c r="J114" i="7"/>
  <c r="I114" i="7"/>
  <c r="L113" i="7"/>
  <c r="K113" i="7"/>
  <c r="J113" i="7"/>
  <c r="I113" i="7"/>
  <c r="L112" i="7"/>
  <c r="K112" i="7"/>
  <c r="J112" i="7"/>
  <c r="I112" i="7"/>
  <c r="H111" i="7"/>
  <c r="J111" i="7" s="1"/>
  <c r="G111" i="7"/>
  <c r="F111" i="7"/>
  <c r="E111" i="7"/>
  <c r="L110" i="7"/>
  <c r="K110" i="7"/>
  <c r="J110" i="7"/>
  <c r="I110" i="7"/>
  <c r="L109" i="7"/>
  <c r="K109" i="7"/>
  <c r="J109" i="7"/>
  <c r="I109" i="7"/>
  <c r="L108" i="7"/>
  <c r="K108" i="7"/>
  <c r="J108" i="7"/>
  <c r="I108" i="7"/>
  <c r="L107" i="7"/>
  <c r="K107" i="7"/>
  <c r="J107" i="7"/>
  <c r="I107" i="7"/>
  <c r="L106" i="7"/>
  <c r="K106" i="7"/>
  <c r="J106" i="7"/>
  <c r="I106" i="7"/>
  <c r="L105" i="7"/>
  <c r="K105" i="7"/>
  <c r="J105" i="7"/>
  <c r="I105" i="7"/>
  <c r="L104" i="7"/>
  <c r="K104" i="7"/>
  <c r="J104" i="7"/>
  <c r="I104" i="7"/>
  <c r="H103" i="7"/>
  <c r="J103" i="7" s="1"/>
  <c r="G103" i="7"/>
  <c r="F103" i="7"/>
  <c r="E103" i="7"/>
  <c r="L102" i="7"/>
  <c r="K102" i="7"/>
  <c r="J102" i="7"/>
  <c r="I102" i="7"/>
  <c r="L101" i="7"/>
  <c r="K101" i="7"/>
  <c r="J101" i="7"/>
  <c r="I101" i="7"/>
  <c r="L100" i="7"/>
  <c r="K100" i="7"/>
  <c r="J100" i="7"/>
  <c r="I100" i="7"/>
  <c r="L99" i="7"/>
  <c r="K99" i="7"/>
  <c r="J99" i="7"/>
  <c r="I99" i="7"/>
  <c r="L98" i="7"/>
  <c r="K98" i="7"/>
  <c r="J98" i="7"/>
  <c r="I98" i="7"/>
  <c r="L97" i="7"/>
  <c r="K97" i="7"/>
  <c r="J97" i="7"/>
  <c r="I97" i="7"/>
  <c r="L96" i="7"/>
  <c r="K96" i="7"/>
  <c r="J96" i="7"/>
  <c r="I96" i="7"/>
  <c r="H95" i="7"/>
  <c r="J95" i="7" s="1"/>
  <c r="G95" i="7"/>
  <c r="F95" i="7"/>
  <c r="E95" i="7"/>
  <c r="L94" i="7"/>
  <c r="K94" i="7"/>
  <c r="J94" i="7"/>
  <c r="I94" i="7"/>
  <c r="L93" i="7"/>
  <c r="K93" i="7"/>
  <c r="J93" i="7"/>
  <c r="I93" i="7"/>
  <c r="L92" i="7"/>
  <c r="K92" i="7"/>
  <c r="J92" i="7"/>
  <c r="I92" i="7"/>
  <c r="L91" i="7"/>
  <c r="K91" i="7"/>
  <c r="J91" i="7"/>
  <c r="I91" i="7"/>
  <c r="L90" i="7"/>
  <c r="K90" i="7"/>
  <c r="J90" i="7"/>
  <c r="I90" i="7"/>
  <c r="L89" i="7"/>
  <c r="K89" i="7"/>
  <c r="J89" i="7"/>
  <c r="I89" i="7"/>
  <c r="L88" i="7"/>
  <c r="K88" i="7"/>
  <c r="J88" i="7"/>
  <c r="I88" i="7"/>
  <c r="H87" i="7"/>
  <c r="J87" i="7" s="1"/>
  <c r="G87" i="7"/>
  <c r="F87" i="7"/>
  <c r="E87" i="7"/>
  <c r="L86" i="7"/>
  <c r="K86" i="7"/>
  <c r="J86" i="7"/>
  <c r="L85" i="7"/>
  <c r="K85" i="7"/>
  <c r="L84" i="7"/>
  <c r="K84" i="7"/>
  <c r="J84" i="7"/>
  <c r="L83" i="7"/>
  <c r="K83" i="7"/>
  <c r="J83" i="7"/>
  <c r="L82" i="7"/>
  <c r="K82" i="7"/>
  <c r="J82" i="7"/>
  <c r="I82" i="7"/>
  <c r="L81" i="7"/>
  <c r="K81" i="7"/>
  <c r="J81" i="7"/>
  <c r="I81" i="7"/>
  <c r="O80" i="7"/>
  <c r="L80" i="7"/>
  <c r="K80" i="7"/>
  <c r="J80" i="7"/>
  <c r="K79" i="7"/>
  <c r="I79" i="7"/>
  <c r="H79" i="7"/>
  <c r="L79" i="7" s="1"/>
  <c r="G79" i="7"/>
  <c r="F79" i="7"/>
  <c r="E79" i="7"/>
  <c r="L78" i="7"/>
  <c r="L77" i="7"/>
  <c r="K77" i="7"/>
  <c r="L76" i="7"/>
  <c r="K76" i="7"/>
  <c r="J76" i="7"/>
  <c r="L75" i="7"/>
  <c r="K75" i="7"/>
  <c r="J75" i="7"/>
  <c r="L74" i="7"/>
  <c r="K74" i="7"/>
  <c r="J74" i="7"/>
  <c r="I74" i="7"/>
  <c r="L73" i="7"/>
  <c r="K73" i="7"/>
  <c r="J73" i="7"/>
  <c r="I73" i="7"/>
  <c r="L72" i="7"/>
  <c r="K72" i="7"/>
  <c r="J72" i="7"/>
  <c r="I72" i="7"/>
  <c r="H71" i="7"/>
  <c r="J71" i="7" s="1"/>
  <c r="G71" i="7"/>
  <c r="F71" i="7"/>
  <c r="E71" i="7"/>
  <c r="L70" i="7"/>
  <c r="K70" i="7"/>
  <c r="J70" i="7"/>
  <c r="I70" i="7"/>
  <c r="L69" i="7"/>
  <c r="K69" i="7"/>
  <c r="J69" i="7"/>
  <c r="I69" i="7"/>
  <c r="L68" i="7"/>
  <c r="L67" i="7"/>
  <c r="K67" i="7"/>
  <c r="J67" i="7"/>
  <c r="L66" i="7"/>
  <c r="K66" i="7"/>
  <c r="J66" i="7"/>
  <c r="I66" i="7"/>
  <c r="L65" i="7"/>
  <c r="K65" i="7"/>
  <c r="J65" i="7"/>
  <c r="I65" i="7"/>
  <c r="L64" i="7"/>
  <c r="K64" i="7"/>
  <c r="J64" i="7"/>
  <c r="I64" i="7"/>
  <c r="H63" i="7"/>
  <c r="J63" i="7" s="1"/>
  <c r="G63" i="7"/>
  <c r="F63" i="7"/>
  <c r="E63" i="7"/>
  <c r="L62" i="7"/>
  <c r="K62" i="7"/>
  <c r="J62" i="7"/>
  <c r="L61" i="7"/>
  <c r="K61" i="7"/>
  <c r="J61" i="7"/>
  <c r="L60" i="7"/>
  <c r="K60" i="7"/>
  <c r="J60" i="7"/>
  <c r="L59" i="7"/>
  <c r="K59" i="7"/>
  <c r="J59" i="7"/>
  <c r="L58" i="7"/>
  <c r="K58" i="7"/>
  <c r="J58" i="7"/>
  <c r="L57" i="7"/>
  <c r="K57" i="7"/>
  <c r="J57" i="7"/>
  <c r="L56" i="7"/>
  <c r="K56" i="7"/>
  <c r="J56" i="7"/>
  <c r="I55" i="7"/>
  <c r="H55" i="7"/>
  <c r="L55" i="7" s="1"/>
  <c r="G55" i="7"/>
  <c r="J55" i="7" s="1"/>
  <c r="F55" i="7"/>
  <c r="K55" i="7" s="1"/>
  <c r="E55" i="7"/>
  <c r="L54" i="7"/>
  <c r="K54" i="7"/>
  <c r="J54" i="7"/>
  <c r="I54" i="7"/>
  <c r="L53" i="7"/>
  <c r="K53" i="7"/>
  <c r="J53" i="7"/>
  <c r="I53" i="7"/>
  <c r="L52" i="7"/>
  <c r="I52" i="7"/>
  <c r="L51" i="7"/>
  <c r="K51" i="7"/>
  <c r="J51" i="7"/>
  <c r="I51" i="7"/>
  <c r="L50" i="7"/>
  <c r="K50" i="7"/>
  <c r="J50" i="7"/>
  <c r="I50" i="7"/>
  <c r="L49" i="7"/>
  <c r="K49" i="7"/>
  <c r="J49" i="7"/>
  <c r="I49" i="7"/>
  <c r="L48" i="7"/>
  <c r="K48" i="7"/>
  <c r="J48" i="7"/>
  <c r="I48" i="7"/>
  <c r="K47" i="7"/>
  <c r="H47" i="7"/>
  <c r="I47" i="7" s="1"/>
  <c r="G47" i="7"/>
  <c r="F47" i="7"/>
  <c r="E47" i="7"/>
  <c r="L46" i="7"/>
  <c r="K46" i="7"/>
  <c r="J46" i="7"/>
  <c r="I46" i="7"/>
  <c r="L45" i="7"/>
  <c r="K45" i="7"/>
  <c r="J45" i="7"/>
  <c r="I45" i="7"/>
  <c r="L44" i="7"/>
  <c r="L43" i="7"/>
  <c r="K43" i="7"/>
  <c r="J43" i="7"/>
  <c r="I43" i="7"/>
  <c r="L42" i="7"/>
  <c r="K42" i="7"/>
  <c r="J42" i="7"/>
  <c r="I42" i="7"/>
  <c r="L41" i="7"/>
  <c r="J41" i="7"/>
  <c r="I41" i="7"/>
  <c r="L40" i="7"/>
  <c r="K40" i="7"/>
  <c r="J40" i="7"/>
  <c r="I40" i="7"/>
  <c r="K39" i="7"/>
  <c r="H39" i="7"/>
  <c r="I39" i="7" s="1"/>
  <c r="G39" i="7"/>
  <c r="F39" i="7"/>
  <c r="E39" i="7"/>
  <c r="L38" i="7"/>
  <c r="K38" i="7"/>
  <c r="J38" i="7"/>
  <c r="I38" i="7"/>
  <c r="L37" i="7"/>
  <c r="K37" i="7"/>
  <c r="J37" i="7"/>
  <c r="I37" i="7"/>
  <c r="L36" i="7"/>
  <c r="K36" i="7"/>
  <c r="J36" i="7"/>
  <c r="I36" i="7"/>
  <c r="L35" i="7"/>
  <c r="K35" i="7"/>
  <c r="J35" i="7"/>
  <c r="I35" i="7"/>
  <c r="L34" i="7"/>
  <c r="K34" i="7"/>
  <c r="J34" i="7"/>
  <c r="I34" i="7"/>
  <c r="L33" i="7"/>
  <c r="K33" i="7"/>
  <c r="J33" i="7"/>
  <c r="I33" i="7"/>
  <c r="L32" i="7"/>
  <c r="K32" i="7"/>
  <c r="J32" i="7"/>
  <c r="I32" i="7"/>
  <c r="K31" i="7"/>
  <c r="H31" i="7"/>
  <c r="I31" i="7" s="1"/>
  <c r="G31" i="7"/>
  <c r="F31" i="7"/>
  <c r="E31" i="7"/>
  <c r="L30" i="7"/>
  <c r="K30" i="7"/>
  <c r="J30" i="7"/>
  <c r="I30" i="7"/>
  <c r="L29" i="7"/>
  <c r="K29" i="7"/>
  <c r="J29" i="7"/>
  <c r="L28" i="7"/>
  <c r="K28" i="7"/>
  <c r="J28" i="7"/>
  <c r="L27" i="7"/>
  <c r="K27" i="7"/>
  <c r="J27" i="7"/>
  <c r="L26" i="7"/>
  <c r="K26" i="7"/>
  <c r="J26" i="7"/>
  <c r="I26" i="7"/>
  <c r="L25" i="7"/>
  <c r="K25" i="7"/>
  <c r="J25" i="7"/>
  <c r="I25" i="7"/>
  <c r="L24" i="7"/>
  <c r="K24" i="7"/>
  <c r="J24" i="7"/>
  <c r="I24" i="7"/>
  <c r="H23" i="7"/>
  <c r="J23" i="7" s="1"/>
  <c r="G23" i="7"/>
  <c r="F23" i="7"/>
  <c r="K23" i="7" s="1"/>
  <c r="E23" i="7"/>
  <c r="L22" i="7"/>
  <c r="K22" i="7"/>
  <c r="J22" i="7"/>
  <c r="I22" i="7"/>
  <c r="L21" i="7"/>
  <c r="K21" i="7"/>
  <c r="J21" i="7"/>
  <c r="I21" i="7"/>
  <c r="L20" i="7"/>
  <c r="K20" i="7"/>
  <c r="J20" i="7"/>
  <c r="I20" i="7"/>
  <c r="L19" i="7"/>
  <c r="K19" i="7"/>
  <c r="J19" i="7"/>
  <c r="I19" i="7"/>
  <c r="L18" i="7"/>
  <c r="K18" i="7"/>
  <c r="J18" i="7"/>
  <c r="I18" i="7"/>
  <c r="L17" i="7"/>
  <c r="K17" i="7"/>
  <c r="J17" i="7"/>
  <c r="I17" i="7"/>
  <c r="L16" i="7"/>
  <c r="K16" i="7"/>
  <c r="J16" i="7"/>
  <c r="I16" i="7"/>
  <c r="H15" i="7"/>
  <c r="J15" i="7" s="1"/>
  <c r="G15" i="7"/>
  <c r="F15" i="7"/>
  <c r="E15" i="7"/>
  <c r="H14" i="7"/>
  <c r="I14" i="7" s="1"/>
  <c r="G14" i="7"/>
  <c r="F14" i="7"/>
  <c r="E14" i="7"/>
  <c r="L13" i="7"/>
  <c r="H13" i="7"/>
  <c r="K13" i="7" s="1"/>
  <c r="G13" i="7"/>
  <c r="F13" i="7"/>
  <c r="E13" i="7"/>
  <c r="K12" i="7"/>
  <c r="H12" i="7"/>
  <c r="I12" i="7" s="1"/>
  <c r="G12" i="7"/>
  <c r="F12" i="7"/>
  <c r="E12" i="7"/>
  <c r="K11" i="7"/>
  <c r="H11" i="7"/>
  <c r="L11" i="7" s="1"/>
  <c r="G11" i="7"/>
  <c r="F11" i="7"/>
  <c r="E11" i="7"/>
  <c r="K10" i="7"/>
  <c r="H10" i="7"/>
  <c r="I10" i="7" s="1"/>
  <c r="G10" i="7"/>
  <c r="F10" i="7"/>
  <c r="E10" i="7"/>
  <c r="K9" i="7"/>
  <c r="H9" i="7"/>
  <c r="J9" i="7" s="1"/>
  <c r="G9" i="7"/>
  <c r="F9" i="7"/>
  <c r="E9" i="7"/>
  <c r="K8" i="7"/>
  <c r="H8" i="7"/>
  <c r="I8" i="7" s="1"/>
  <c r="G8" i="7"/>
  <c r="G7" i="7" s="1"/>
  <c r="F8" i="7"/>
  <c r="E8" i="7"/>
  <c r="M7" i="7"/>
  <c r="H7" i="7"/>
  <c r="I7" i="7" s="1"/>
  <c r="F7" i="7"/>
  <c r="E7" i="7"/>
  <c r="C7" i="7"/>
  <c r="L7" i="7" l="1"/>
  <c r="L9" i="7"/>
  <c r="J7" i="7"/>
  <c r="I9" i="7"/>
  <c r="I11" i="7"/>
  <c r="I13" i="7"/>
  <c r="J14" i="7"/>
  <c r="K7" i="7"/>
  <c r="J8" i="7"/>
  <c r="J10" i="7"/>
  <c r="J11" i="7"/>
  <c r="J12" i="7"/>
  <c r="K14" i="7"/>
  <c r="K15" i="7"/>
  <c r="J31" i="7"/>
  <c r="J39" i="7"/>
  <c r="J47" i="7"/>
  <c r="K63" i="7"/>
  <c r="K71" i="7"/>
  <c r="J79" i="7"/>
  <c r="K87" i="7"/>
  <c r="K95" i="7"/>
  <c r="K103" i="7"/>
  <c r="K111" i="7"/>
  <c r="K127" i="7"/>
  <c r="J135" i="7"/>
  <c r="J143" i="7"/>
  <c r="J151" i="7"/>
  <c r="I159" i="7"/>
  <c r="I167" i="7"/>
  <c r="I175" i="7"/>
  <c r="L14" i="7"/>
  <c r="L15" i="7"/>
  <c r="L23" i="7"/>
  <c r="L63" i="7"/>
  <c r="L71" i="7"/>
  <c r="L87" i="7"/>
  <c r="L95" i="7"/>
  <c r="L103" i="7"/>
  <c r="L111" i="7"/>
  <c r="L119" i="7"/>
  <c r="L127" i="7"/>
  <c r="L10" i="7"/>
  <c r="L12" i="7"/>
  <c r="I15" i="7"/>
  <c r="I23" i="7"/>
  <c r="L31" i="7"/>
  <c r="L39" i="7"/>
  <c r="L47" i="7"/>
  <c r="I63" i="7"/>
  <c r="I71" i="7"/>
  <c r="I87" i="7"/>
  <c r="I95" i="7"/>
  <c r="I103" i="7"/>
  <c r="I111" i="7"/>
  <c r="I119" i="7"/>
  <c r="I127" i="7"/>
  <c r="K159" i="7"/>
  <c r="K167" i="7"/>
  <c r="K175" i="7"/>
  <c r="L8" i="7"/>
</calcChain>
</file>

<file path=xl/sharedStrings.xml><?xml version="1.0" encoding="utf-8"?>
<sst xmlns="http://schemas.openxmlformats.org/spreadsheetml/2006/main" count="239" uniqueCount="69">
  <si>
    <t>Отчет о ходе реализации  муниципальных программ  и ведомственных  целевых программ   Нефтеюганского района</t>
  </si>
  <si>
    <t>№ п/п</t>
  </si>
  <si>
    <t xml:space="preserve">Наименование и количество  муниципальных  программ </t>
  </si>
  <si>
    <t xml:space="preserve">Количество основных мероприятий  </t>
  </si>
  <si>
    <t>Источники финансирования</t>
  </si>
  <si>
    <t>Количество целевых показателей</t>
  </si>
  <si>
    <t>Ответственные исполнители              (Ф.И.О. телефон)</t>
  </si>
  <si>
    <t>Утвержденный/уточненный  план на 2019 год</t>
  </si>
  <si>
    <t>План (согласно комплексного плана)</t>
  </si>
  <si>
    <t xml:space="preserve">Лимит финансирования </t>
  </si>
  <si>
    <t>Кассовое исполнение</t>
  </si>
  <si>
    <t>Отклонение от комплексного  плана
 (тыс. руб.)</t>
  </si>
  <si>
    <t>% исполнения к  лимиту финансированию</t>
  </si>
  <si>
    <t>% исполнения к плану (согласно комплексного плана)</t>
  </si>
  <si>
    <t xml:space="preserve">% исполнения к утвержденному/уточненному  плану на 2018 год </t>
  </si>
  <si>
    <t>9
= гр.8 - гр.6</t>
  </si>
  <si>
    <t>10
= гр.8/гр.7*100</t>
  </si>
  <si>
    <t>11
= гр.8/гр.6*100</t>
  </si>
  <si>
    <t>12
= гр.8/гр.5*100</t>
  </si>
  <si>
    <t>Всего 21</t>
  </si>
  <si>
    <t>всего:</t>
  </si>
  <si>
    <t>ФБ</t>
  </si>
  <si>
    <t>БАО</t>
  </si>
  <si>
    <t>МБ</t>
  </si>
  <si>
    <t>средства по Соглашениям по передаче полномочий</t>
  </si>
  <si>
    <t>средства поселений*</t>
  </si>
  <si>
    <t>ИИ</t>
  </si>
  <si>
    <t>в т.ч.
КАПы</t>
  </si>
  <si>
    <t>"Образование 21 века на 2019-2024 годы и на период до 2030 года"</t>
  </si>
  <si>
    <t>Заместитель директора департамента образования и молодежной политики
Пайвина С.Д.
223811,
Заместитель директора департамента образования и молодежной политики
Кофанова О.А.
256895</t>
  </si>
  <si>
    <t>"Доступная среда Нефтеюганского района на 2019-2024 годы и на период до 2030 года"</t>
  </si>
  <si>
    <t>"Развитие культуры Нефтеюганского района на 2019-2024 годы и на период до 2030 года"</t>
  </si>
  <si>
    <t>Заместитель председателя комитета по культуре
Аликова Е.С.
220543</t>
  </si>
  <si>
    <t>"Развитие информационного общества Нефтеюганского района на 2019-2024 годы и на период до 2030 года"</t>
  </si>
  <si>
    <t xml:space="preserve">"Развитие физической культуры и спорта в Нефтеюганском районе на 2019-2024 годы и на период до 2030 года" </t>
  </si>
  <si>
    <t>"Развитие агропромышленного комплекса и рынков сельскохозяйственной продукции, сырья и продовольствия Нефтеюганского района в 2019-2024 годах и на период до 2030 года"</t>
  </si>
  <si>
    <t>Начальник отдела по сельскому хозяйству
Березецкая Ю.Н.
250-242</t>
  </si>
  <si>
    <t>"Социально-экономическое развитие населения района из числа коренных малочисленных народов Севера Нефтеюганского района на 2019–2024 годы и на период до 2030 года"</t>
  </si>
  <si>
    <t>Председатель комитета по делам народов Севера, охраны окружающей среды и водных ресурсов,
Воронова О.Ю.
 250229</t>
  </si>
  <si>
    <t>"Обеспечение доступным и комфортным жильем жителей Нефтеюганского района в 2019-2024 годах и на период до 2030 года"</t>
  </si>
  <si>
    <t xml:space="preserve">Председатель комитета по жилищной политике
Абрагимова В.Н.
256851
</t>
  </si>
  <si>
    <t>"Развитие жилищно - коммунального комплекса и  повышение  энергетической  эффективности в муниципальном  образовании  Нефтеюганский  район на 2019-2024 годы и на период до 2030 года"</t>
  </si>
  <si>
    <t>Начальник ОРИМП 
Горячева О.К.
250202</t>
  </si>
  <si>
    <t>"Обеспечение прав и законных интересов населения Нефтеюганского района в отдельных сферах жизнедеятельности в 2019-2024 годах и на период до 2030 года"</t>
  </si>
  <si>
    <t>Начальник отдела профилактики терроризма и правонарушений, 
Белоус В.П. 
256898</t>
  </si>
  <si>
    <t>"Защита населения и территорий от чрезвычайных ситуаций, обеспечение пожарной безопасности в Нефтеюганском районе на 2019-2024 годы и на период до 2030 года"</t>
  </si>
  <si>
    <t>Председатель комитета гражданской защиты населения Нефтеюганского района, 
Сычёв А.М. 
250162</t>
  </si>
  <si>
    <t>«Обеспечение экологической безопасности Нефтеюганского района на 2019-2024 годы и на период до 2030 года»</t>
  </si>
  <si>
    <t>"Развитие гражданского общества Нефтеюганского района на 2019-2024 годы и на период до 2030 года"</t>
  </si>
  <si>
    <t>"Содействие развитию малого и среднего предпринимательства и создание условий для развития потребительского рынка в Нефтеюганском районе на 2019-2024 годы и на период до 2030 года"</t>
  </si>
  <si>
    <t xml:space="preserve">Председатель комитета по экономической политике и предпринимательству,
Шумейко И.М.
250179
</t>
  </si>
  <si>
    <t>"Развитие транспортной системы Нефтеюганского   района на 2019-2024 годы и на период до 2030 года"</t>
  </si>
  <si>
    <t>"Управление имуществом муниципального образования Нефтеюганский район на 2019-2024 годы и на период до 2030 года"</t>
  </si>
  <si>
    <t>Председатель комитета по управлению муниципальным имуществом,
 Большакова О.Н.
290043</t>
  </si>
  <si>
    <t>«Управление муниципальными финансами в Нефтеюганском районе на 2019-2024 годы и период до 2030 года»</t>
  </si>
  <si>
    <t xml:space="preserve">"Улучшение условий и охраны труда  в муниципальном образовании Нефтеюганский район на 2019-2024 годы и на период до 2030 года" </t>
  </si>
  <si>
    <t>"Социальная поддержка жителей  Нефтеюганского района  на 2019-2024 годы и на период до 2030 года"</t>
  </si>
  <si>
    <t xml:space="preserve">Начальник отдела  по опеке и попечительству,
Лобанкова В.В.
247606
</t>
  </si>
  <si>
    <t>"Совершенствование  муниципального  управления в Нефтеюганском  районе на 2019  - 2024 годы и на период до 2030 года"</t>
  </si>
  <si>
    <t>"Профилактика экстремизма, гармонизация межэтнических и межкультурных отношений в Нефтеюганском районе на 2019-2024 годы и на период до 2030 года"</t>
  </si>
  <si>
    <t>на 01.07.2019 год</t>
  </si>
  <si>
    <t>И.о.начальника отдела социально-трудовых отношений,
Захаров О.А.
225561</t>
  </si>
  <si>
    <t>Начальник УИТиАР
Гимазетдинов И.М.
250177</t>
  </si>
  <si>
    <t>Председатель комитета ФКиС 
Смирнов М.А. 
278107</t>
  </si>
  <si>
    <t>Начальник управления по связям с общественностью
Федорова А.Н.
256815</t>
  </si>
  <si>
    <t xml:space="preserve">
Начальник отдела по транспорту и дорогам,
Василевская М.Б.
250186</t>
  </si>
  <si>
    <t>Заместители директора департамента финансов:
Московкина Л.Д.
250146
Курова Н.В.
250196</t>
  </si>
  <si>
    <t xml:space="preserve">Зам.начальника управления по учету и отчетности –  зам.главного бухгалтера АНР,
Пятигор Т.А.,
256821
</t>
  </si>
  <si>
    <t>Начальник управления по связям с 
общественностью,
Федорова А.Н.
256815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</si>
</sst>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\ _₽_-;\-* #,##0.00\ _₽_-;_-* &quot;-&quot;??\ _₽_-;_-@_-"/>
    <numFmt numFmtId="164" formatCode="_-* #,##0_р_._-;\-* #,##0_р_._-;_-* &quot;-&quot;_р_._-;_-@_-"/>
    <numFmt numFmtId="165" formatCode="_-* #,##0.00_р_._-;\-* #,##0.00_р_._-;_-* &quot;-&quot;??_р_._-;_-@_-"/>
    <numFmt numFmtId="166" formatCode="_-* #,##0.0\ _₽_-;\-* #,##0.0\ _₽_-;_-* &quot;-&quot;?\ _₽_-;_-@_-"/>
    <numFmt numFmtId="167" formatCode="#,##0.0_ ;\-#,##0.0\ "/>
    <numFmt numFmtId="168" formatCode="_-* #,##0.0\ _₽_-;\-* #,##0.0\ _₽_-;_-* &quot;-&quot;??\ _₽_-;_-@_-"/>
    <numFmt numFmtId="170" formatCode="#,##0.00_ ;\-#,##0.00\ "/>
    <numFmt numFmtId="172" formatCode="_-* #,##0.000_р_._-;\-* #,##0.000_р_._-;_-* &quot;-&quot;???_р_._-;_-@_-"/>
    <numFmt numFmtId="173" formatCode="_-* #,##0.00&quot;р.&quot;_-;\-* #,##0.00&quot;р.&quot;_-;_-* &quot;-&quot;??&quot;р.&quot;_-;_-@_-"/>
    <numFmt numFmtId="174" formatCode="_-* #,##0.00\ _р_._-;\-* #,##0.00\ _р_._-;_-* &quot;-&quot;??\ _р_._-;_-@_-"/>
    <numFmt numFmtId="175" formatCode="_(* #,##0.00_);_(* \(#,##0.00\);_(* &quot;-&quot;??_);_(@_)"/>
    <numFmt numFmtId="176" formatCode="#,##0.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34"/>
      <color theme="1"/>
      <name val="Times New Roman"/>
      <family val="1"/>
      <charset val="204"/>
    </font>
    <font>
      <sz val="28"/>
      <name val="Times New Roman"/>
      <family val="1"/>
      <charset val="204"/>
    </font>
    <font>
      <sz val="11"/>
      <name val="Calibri"/>
      <family val="2"/>
      <scheme val="minor"/>
    </font>
    <font>
      <sz val="42"/>
      <color theme="1"/>
      <name val="Times New Roman"/>
      <family val="1"/>
      <charset val="204"/>
    </font>
    <font>
      <sz val="34"/>
      <color theme="1"/>
      <name val="Calibri"/>
      <family val="2"/>
      <scheme val="minor"/>
    </font>
    <font>
      <sz val="32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30"/>
      <color indexed="8"/>
      <name val="Times New Roman"/>
      <family val="1"/>
      <charset val="204"/>
    </font>
    <font>
      <sz val="30"/>
      <name val="Times New Roman"/>
      <family val="1"/>
      <charset val="204"/>
    </font>
    <font>
      <sz val="20"/>
      <name val="Times New Roman"/>
      <family val="1"/>
      <charset val="204"/>
    </font>
    <font>
      <sz val="20"/>
      <name val="Calibri"/>
      <family val="2"/>
      <scheme val="minor"/>
    </font>
    <font>
      <sz val="20"/>
      <color theme="1"/>
      <name val="Calibri"/>
      <family val="2"/>
      <charset val="204"/>
      <scheme val="minor"/>
    </font>
    <font>
      <sz val="42"/>
      <name val="Times New Roman"/>
      <family val="1"/>
      <charset val="204"/>
    </font>
    <font>
      <b/>
      <sz val="42"/>
      <name val="Times New Roman"/>
      <family val="1"/>
      <charset val="204"/>
    </font>
    <font>
      <b/>
      <sz val="32"/>
      <name val="Times New Roman"/>
      <family val="1"/>
      <charset val="204"/>
    </font>
    <font>
      <b/>
      <sz val="40"/>
      <name val="Times New Roman"/>
      <family val="1"/>
      <charset val="204"/>
    </font>
    <font>
      <sz val="32"/>
      <color rgb="FFFF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32"/>
      <name val="Times New Roman"/>
      <family val="1"/>
      <charset val="204"/>
    </font>
    <font>
      <sz val="40"/>
      <name val="Times New Roman"/>
      <family val="1"/>
      <charset val="204"/>
    </font>
    <font>
      <sz val="36"/>
      <name val="Times New Roman"/>
      <family val="1"/>
      <charset val="204"/>
    </font>
    <font>
      <sz val="4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32"/>
      <color theme="1"/>
      <name val="Calibri"/>
      <family val="2"/>
      <scheme val="minor"/>
    </font>
    <font>
      <b/>
      <sz val="40"/>
      <color theme="1"/>
      <name val="Times New Roman"/>
      <family val="1"/>
      <charset val="204"/>
    </font>
    <font>
      <sz val="4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06">
    <xf numFmtId="0" fontId="0" fillId="0" borderId="0"/>
    <xf numFmtId="43" fontId="5" fillId="0" borderId="0" applyFont="0" applyFill="0" applyBorder="0" applyAlignment="0" applyProtection="0"/>
    <xf numFmtId="0" fontId="4" fillId="0" borderId="0"/>
    <xf numFmtId="0" fontId="13" fillId="0" borderId="0"/>
    <xf numFmtId="165" fontId="13" fillId="0" borderId="0" applyFont="0" applyFill="0" applyBorder="0" applyAlignment="0" applyProtection="0"/>
    <xf numFmtId="0" fontId="4" fillId="0" borderId="0"/>
    <xf numFmtId="0" fontId="4" fillId="0" borderId="0"/>
    <xf numFmtId="165" fontId="5" fillId="0" borderId="0" applyFont="0" applyFill="0" applyBorder="0" applyAlignment="0" applyProtection="0"/>
    <xf numFmtId="0" fontId="4" fillId="0" borderId="0"/>
    <xf numFmtId="173" fontId="29" fillId="0" borderId="0" applyFont="0" applyFill="0" applyBorder="0" applyAlignment="0" applyProtection="0"/>
    <xf numFmtId="0" fontId="30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74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17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7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2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1">
    <xf numFmtId="0" fontId="0" fillId="0" borderId="0" xfId="0"/>
    <xf numFmtId="0" fontId="6" fillId="0" borderId="0" xfId="0" applyFont="1"/>
    <xf numFmtId="0" fontId="0" fillId="0" borderId="0" xfId="0" applyAlignment="1">
      <alignment horizontal="center"/>
    </xf>
    <xf numFmtId="0" fontId="7" fillId="0" borderId="0" xfId="0" applyFont="1" applyAlignment="1">
      <alignment vertical="center"/>
    </xf>
    <xf numFmtId="0" fontId="8" fillId="0" borderId="0" xfId="0" applyFont="1"/>
    <xf numFmtId="0" fontId="9" fillId="0" borderId="0" xfId="0" applyFont="1"/>
    <xf numFmtId="0" fontId="11" fillId="0" borderId="0" xfId="0" applyFont="1"/>
    <xf numFmtId="166" fontId="22" fillId="4" borderId="1" xfId="4" applyNumberFormat="1" applyFont="1" applyFill="1" applyBorder="1" applyAlignment="1">
      <alignment horizontal="right" vertical="center" wrapText="1"/>
    </xf>
    <xf numFmtId="167" fontId="22" fillId="4" borderId="1" xfId="4" applyNumberFormat="1" applyFont="1" applyFill="1" applyBorder="1" applyAlignment="1">
      <alignment horizontal="right" vertical="center" wrapText="1"/>
    </xf>
    <xf numFmtId="43" fontId="26" fillId="2" borderId="1" xfId="1" applyFont="1" applyFill="1" applyBorder="1" applyAlignment="1">
      <alignment horizontal="right" vertical="center" wrapText="1"/>
    </xf>
    <xf numFmtId="168" fontId="22" fillId="4" borderId="1" xfId="4" applyNumberFormat="1" applyFont="1" applyFill="1" applyBorder="1" applyAlignment="1">
      <alignment horizontal="right" vertical="center" wrapText="1"/>
    </xf>
    <xf numFmtId="168" fontId="26" fillId="3" borderId="1" xfId="4" applyNumberFormat="1" applyFont="1" applyFill="1" applyBorder="1" applyAlignment="1">
      <alignment horizontal="right" vertical="center" wrapText="1"/>
    </xf>
    <xf numFmtId="168" fontId="22" fillId="3" borderId="1" xfId="4" applyNumberFormat="1" applyFont="1" applyFill="1" applyBorder="1" applyAlignment="1">
      <alignment horizontal="right" vertical="center" wrapText="1"/>
    </xf>
    <xf numFmtId="167" fontId="22" fillId="3" borderId="1" xfId="4" applyNumberFormat="1" applyFont="1" applyFill="1" applyBorder="1" applyAlignment="1">
      <alignment horizontal="right" vertical="center" wrapText="1"/>
    </xf>
    <xf numFmtId="166" fontId="26" fillId="5" borderId="1" xfId="4" applyNumberFormat="1" applyFont="1" applyFill="1" applyBorder="1" applyAlignment="1">
      <alignment horizontal="right" vertical="center" wrapText="1"/>
    </xf>
    <xf numFmtId="166" fontId="22" fillId="3" borderId="1" xfId="4" applyNumberFormat="1" applyFont="1" applyFill="1" applyBorder="1" applyAlignment="1">
      <alignment horizontal="right" vertical="center" wrapText="1"/>
    </xf>
    <xf numFmtId="166" fontId="26" fillId="3" borderId="1" xfId="4" applyNumberFormat="1" applyFont="1" applyFill="1" applyBorder="1" applyAlignment="1">
      <alignment horizontal="right" vertical="center" wrapText="1"/>
    </xf>
    <xf numFmtId="167" fontId="26" fillId="5" borderId="1" xfId="4" applyNumberFormat="1" applyFont="1" applyFill="1" applyBorder="1" applyAlignment="1">
      <alignment horizontal="right" vertical="center" wrapText="1"/>
    </xf>
    <xf numFmtId="166" fontId="26" fillId="0" borderId="1" xfId="4" applyNumberFormat="1" applyFont="1" applyFill="1" applyBorder="1" applyAlignment="1">
      <alignment horizontal="right" vertical="center" wrapText="1"/>
    </xf>
    <xf numFmtId="166" fontId="26" fillId="5" borderId="1" xfId="1" applyNumberFormat="1" applyFont="1" applyFill="1" applyBorder="1" applyAlignment="1">
      <alignment horizontal="right" vertical="center" wrapText="1"/>
    </xf>
    <xf numFmtId="166" fontId="22" fillId="0" borderId="1" xfId="4" applyNumberFormat="1" applyFont="1" applyFill="1" applyBorder="1" applyAlignment="1">
      <alignment horizontal="right" vertical="center" wrapText="1"/>
    </xf>
    <xf numFmtId="166" fontId="26" fillId="5" borderId="1" xfId="7" applyNumberFormat="1" applyFont="1" applyFill="1" applyBorder="1" applyAlignment="1">
      <alignment horizontal="right" vertical="center" wrapText="1"/>
    </xf>
    <xf numFmtId="167" fontId="22" fillId="4" borderId="1" xfId="1" applyNumberFormat="1" applyFont="1" applyFill="1" applyBorder="1" applyAlignment="1">
      <alignment horizontal="right" vertical="center" wrapText="1"/>
    </xf>
    <xf numFmtId="167" fontId="26" fillId="5" borderId="1" xfId="1" applyNumberFormat="1" applyFont="1" applyFill="1" applyBorder="1" applyAlignment="1">
      <alignment horizontal="right" vertical="center" wrapText="1"/>
    </xf>
    <xf numFmtId="170" fontId="26" fillId="0" borderId="1" xfId="1" applyNumberFormat="1" applyFont="1" applyFill="1" applyBorder="1" applyAlignment="1">
      <alignment horizontal="right" vertical="center" wrapText="1"/>
    </xf>
    <xf numFmtId="43" fontId="26" fillId="5" borderId="1" xfId="1" applyFont="1" applyFill="1" applyBorder="1" applyAlignment="1">
      <alignment horizontal="right" vertical="center" wrapText="1"/>
    </xf>
    <xf numFmtId="170" fontId="22" fillId="4" borderId="1" xfId="1" applyNumberFormat="1" applyFont="1" applyFill="1" applyBorder="1" applyAlignment="1">
      <alignment horizontal="right" vertical="center" wrapText="1"/>
    </xf>
    <xf numFmtId="170" fontId="26" fillId="5" borderId="1" xfId="1" applyNumberFormat="1" applyFont="1" applyFill="1" applyBorder="1" applyAlignment="1">
      <alignment horizontal="right" vertical="center" wrapText="1"/>
    </xf>
    <xf numFmtId="166" fontId="26" fillId="0" borderId="1" xfId="7" applyNumberFormat="1" applyFont="1" applyFill="1" applyBorder="1" applyAlignment="1">
      <alignment horizontal="right" vertical="center" wrapText="1"/>
    </xf>
    <xf numFmtId="166" fontId="26" fillId="0" borderId="1" xfId="4" applyNumberFormat="1" applyFont="1" applyFill="1" applyBorder="1" applyAlignment="1">
      <alignment horizontal="center" vertical="center" wrapText="1"/>
    </xf>
    <xf numFmtId="166" fontId="28" fillId="0" borderId="1" xfId="0" applyNumberFormat="1" applyFont="1" applyBorder="1" applyAlignment="1">
      <alignment vertical="center"/>
    </xf>
    <xf numFmtId="166" fontId="26" fillId="3" borderId="1" xfId="7" applyNumberFormat="1" applyFont="1" applyFill="1" applyBorder="1" applyAlignment="1">
      <alignment horizontal="right" vertical="center" wrapText="1"/>
    </xf>
    <xf numFmtId="166" fontId="26" fillId="3" borderId="1" xfId="1" applyNumberFormat="1" applyFont="1" applyFill="1" applyBorder="1" applyAlignment="1">
      <alignment horizontal="right" vertical="center" wrapText="1"/>
    </xf>
    <xf numFmtId="167" fontId="26" fillId="3" borderId="1" xfId="4" applyNumberFormat="1" applyFont="1" applyFill="1" applyBorder="1" applyAlignment="1">
      <alignment horizontal="right" vertical="center" wrapText="1"/>
    </xf>
    <xf numFmtId="43" fontId="26" fillId="3" borderId="1" xfId="1" applyFont="1" applyFill="1" applyBorder="1" applyAlignment="1">
      <alignment horizontal="right" vertical="center" wrapText="1"/>
    </xf>
    <xf numFmtId="0" fontId="19" fillId="0" borderId="0" xfId="0" applyFont="1"/>
    <xf numFmtId="0" fontId="31" fillId="0" borderId="0" xfId="0" applyFont="1"/>
    <xf numFmtId="176" fontId="22" fillId="4" borderId="1" xfId="1" applyNumberFormat="1" applyFont="1" applyFill="1" applyBorder="1" applyAlignment="1">
      <alignment horizontal="right" vertical="center" wrapText="1"/>
    </xf>
    <xf numFmtId="176" fontId="26" fillId="0" borderId="1" xfId="7" applyNumberFormat="1" applyFont="1" applyFill="1" applyBorder="1" applyAlignment="1">
      <alignment horizontal="right" vertical="center" wrapText="1"/>
    </xf>
    <xf numFmtId="176" fontId="22" fillId="4" borderId="1" xfId="4" applyNumberFormat="1" applyFont="1" applyFill="1" applyBorder="1" applyAlignment="1">
      <alignment horizontal="right" vertical="center" wrapText="1"/>
    </xf>
    <xf numFmtId="176" fontId="26" fillId="5" borderId="1" xfId="4" applyNumberFormat="1" applyFont="1" applyFill="1" applyBorder="1" applyAlignment="1">
      <alignment horizontal="right" vertical="center" wrapText="1"/>
    </xf>
    <xf numFmtId="166" fontId="8" fillId="0" borderId="0" xfId="0" applyNumberFormat="1" applyFont="1"/>
    <xf numFmtId="0" fontId="19" fillId="0" borderId="1" xfId="0" applyFont="1" applyBorder="1" applyAlignment="1">
      <alignment horizontal="center" vertical="center"/>
    </xf>
    <xf numFmtId="1" fontId="19" fillId="3" borderId="1" xfId="4" applyNumberFormat="1" applyFont="1" applyFill="1" applyBorder="1" applyAlignment="1">
      <alignment horizontal="center" vertical="center" wrapText="1"/>
    </xf>
    <xf numFmtId="172" fontId="27" fillId="0" borderId="1" xfId="3" applyNumberFormat="1" applyFont="1" applyFill="1" applyBorder="1" applyAlignment="1">
      <alignment horizontal="center" vertical="center" wrapText="1"/>
    </xf>
    <xf numFmtId="172" fontId="27" fillId="0" borderId="1" xfId="3" applyNumberFormat="1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2" borderId="1" xfId="3" applyFont="1" applyFill="1" applyBorder="1" applyAlignment="1">
      <alignment horizontal="center" vertical="center"/>
    </xf>
    <xf numFmtId="0" fontId="12" fillId="0" borderId="1" xfId="594" applyFont="1" applyBorder="1" applyAlignment="1">
      <alignment horizontal="center" vertical="center" wrapText="1"/>
    </xf>
    <xf numFmtId="0" fontId="12" fillId="3" borderId="1" xfId="594" applyFont="1" applyFill="1" applyBorder="1" applyAlignment="1">
      <alignment horizontal="center" vertical="center" wrapText="1"/>
    </xf>
    <xf numFmtId="0" fontId="8" fillId="0" borderId="0" xfId="594" applyFont="1"/>
    <xf numFmtId="0" fontId="9" fillId="0" borderId="0" xfId="594" applyFont="1"/>
    <xf numFmtId="0" fontId="1" fillId="0" borderId="0" xfId="594"/>
    <xf numFmtId="0" fontId="12" fillId="2" borderId="1" xfId="594" applyFont="1" applyFill="1" applyBorder="1" applyAlignment="1">
      <alignment horizontal="center" vertical="center" wrapText="1"/>
    </xf>
    <xf numFmtId="0" fontId="14" fillId="0" borderId="1" xfId="594" applyFont="1" applyBorder="1" applyAlignment="1">
      <alignment horizontal="center" vertical="center" wrapText="1"/>
    </xf>
    <xf numFmtId="0" fontId="12" fillId="0" borderId="1" xfId="594" applyFont="1" applyBorder="1" applyAlignment="1">
      <alignment horizontal="center" vertical="center" wrapText="1"/>
    </xf>
    <xf numFmtId="0" fontId="14" fillId="2" borderId="1" xfId="594" applyFont="1" applyFill="1" applyBorder="1" applyAlignment="1">
      <alignment horizontal="center" vertical="center" wrapText="1"/>
    </xf>
    <xf numFmtId="49" fontId="14" fillId="2" borderId="1" xfId="594" applyNumberFormat="1" applyFont="1" applyFill="1" applyBorder="1" applyAlignment="1">
      <alignment horizontal="center" vertical="center" wrapText="1"/>
    </xf>
    <xf numFmtId="0" fontId="15" fillId="3" borderId="1" xfId="594" applyFont="1" applyFill="1" applyBorder="1" applyAlignment="1">
      <alignment horizontal="center" vertical="center"/>
    </xf>
    <xf numFmtId="0" fontId="16" fillId="0" borderId="0" xfId="594" applyFont="1"/>
    <xf numFmtId="0" fontId="17" fillId="0" borderId="0" xfId="594" applyFont="1"/>
    <xf numFmtId="0" fontId="18" fillId="0" borderId="0" xfId="594" applyFont="1"/>
    <xf numFmtId="0" fontId="19" fillId="0" borderId="1" xfId="594" applyFont="1" applyBorder="1" applyAlignment="1">
      <alignment horizontal="center" vertical="center" wrapText="1"/>
    </xf>
    <xf numFmtId="0" fontId="20" fillId="0" borderId="1" xfId="594" applyFont="1" applyBorder="1" applyAlignment="1">
      <alignment horizontal="center" vertical="center" wrapText="1"/>
    </xf>
    <xf numFmtId="164" fontId="20" fillId="0" borderId="1" xfId="594" applyNumberFormat="1" applyFont="1" applyBorder="1" applyAlignment="1">
      <alignment horizontal="center" vertical="center"/>
    </xf>
    <xf numFmtId="0" fontId="21" fillId="0" borderId="1" xfId="594" applyFont="1" applyFill="1" applyBorder="1" applyAlignment="1">
      <alignment horizontal="center" vertical="center" textRotation="90" wrapText="1"/>
    </xf>
    <xf numFmtId="1" fontId="20" fillId="3" borderId="1" xfId="594" applyNumberFormat="1" applyFont="1" applyFill="1" applyBorder="1" applyAlignment="1">
      <alignment horizontal="center" vertical="center" wrapText="1"/>
    </xf>
    <xf numFmtId="0" fontId="23" fillId="0" borderId="1" xfId="594" applyFont="1" applyBorder="1" applyAlignment="1">
      <alignment horizontal="center" vertical="center" wrapText="1"/>
    </xf>
    <xf numFmtId="0" fontId="24" fillId="0" borderId="0" xfId="594" applyFont="1"/>
    <xf numFmtId="0" fontId="20" fillId="0" borderId="1" xfId="594" applyFont="1" applyBorder="1" applyAlignment="1">
      <alignment horizontal="center" vertical="center"/>
    </xf>
    <xf numFmtId="16" fontId="25" fillId="5" borderId="1" xfId="594" applyNumberFormat="1" applyFont="1" applyFill="1" applyBorder="1" applyAlignment="1">
      <alignment horizontal="center" vertical="center" textRotation="90" wrapText="1"/>
    </xf>
    <xf numFmtId="166" fontId="26" fillId="2" borderId="1" xfId="594" applyNumberFormat="1" applyFont="1" applyFill="1" applyBorder="1" applyAlignment="1">
      <alignment horizontal="right" vertical="center" wrapText="1"/>
    </xf>
    <xf numFmtId="167" fontId="26" fillId="2" borderId="1" xfId="594" applyNumberFormat="1" applyFont="1" applyFill="1" applyBorder="1" applyAlignment="1">
      <alignment horizontal="right" vertical="center" wrapText="1"/>
    </xf>
    <xf numFmtId="166" fontId="22" fillId="2" borderId="1" xfId="594" applyNumberFormat="1" applyFont="1" applyFill="1" applyBorder="1" applyAlignment="1">
      <alignment horizontal="right" vertical="center" wrapText="1"/>
    </xf>
    <xf numFmtId="0" fontId="20" fillId="3" borderId="1" xfId="594" applyFont="1" applyFill="1" applyBorder="1" applyAlignment="1">
      <alignment horizontal="center" vertical="center" wrapText="1"/>
    </xf>
    <xf numFmtId="16" fontId="25" fillId="5" borderId="1" xfId="595" applyNumberFormat="1" applyFont="1" applyFill="1" applyBorder="1" applyAlignment="1">
      <alignment horizontal="center" vertical="center" textRotation="90" wrapText="1"/>
    </xf>
    <xf numFmtId="0" fontId="25" fillId="5" borderId="1" xfId="595" applyFont="1" applyFill="1" applyBorder="1" applyAlignment="1">
      <alignment horizontal="center" vertical="center" textRotation="90" wrapText="1"/>
    </xf>
    <xf numFmtId="0" fontId="25" fillId="5" borderId="1" xfId="594" applyFont="1" applyFill="1" applyBorder="1" applyAlignment="1">
      <alignment horizontal="center" vertical="center" textRotation="90" wrapText="1"/>
    </xf>
    <xf numFmtId="0" fontId="19" fillId="5" borderId="1" xfId="594" applyFont="1" applyFill="1" applyBorder="1" applyAlignment="1">
      <alignment horizontal="center" vertical="center"/>
    </xf>
    <xf numFmtId="0" fontId="19" fillId="5" borderId="1" xfId="594" applyFont="1" applyFill="1" applyBorder="1" applyAlignment="1">
      <alignment horizontal="center" vertical="center" wrapText="1"/>
    </xf>
    <xf numFmtId="164" fontId="19" fillId="5" borderId="1" xfId="594" applyNumberFormat="1" applyFont="1" applyFill="1" applyBorder="1" applyAlignment="1">
      <alignment horizontal="center" vertical="center"/>
    </xf>
    <xf numFmtId="0" fontId="19" fillId="3" borderId="1" xfId="594" applyFont="1" applyFill="1" applyBorder="1" applyAlignment="1">
      <alignment horizontal="center" vertical="center" wrapText="1"/>
    </xf>
    <xf numFmtId="0" fontId="27" fillId="0" borderId="1" xfId="596" applyFont="1" applyFill="1" applyBorder="1" applyAlignment="1">
      <alignment horizontal="center" vertical="center" wrapText="1"/>
    </xf>
    <xf numFmtId="0" fontId="27" fillId="0" borderId="1" xfId="596" applyFont="1" applyBorder="1" applyAlignment="1">
      <alignment horizontal="center" vertical="center" wrapText="1"/>
    </xf>
    <xf numFmtId="0" fontId="27" fillId="0" borderId="1" xfId="594" applyFont="1" applyFill="1" applyBorder="1" applyAlignment="1">
      <alignment horizontal="center" vertical="center" wrapText="1"/>
    </xf>
    <xf numFmtId="0" fontId="27" fillId="0" borderId="1" xfId="594" applyFont="1" applyBorder="1" applyAlignment="1">
      <alignment horizontal="center" vertical="center" wrapText="1"/>
    </xf>
    <xf numFmtId="166" fontId="22" fillId="6" borderId="1" xfId="4" applyNumberFormat="1" applyFont="1" applyFill="1" applyBorder="1" applyAlignment="1">
      <alignment horizontal="right" vertical="center" wrapText="1"/>
    </xf>
    <xf numFmtId="166" fontId="26" fillId="0" borderId="1" xfId="594" applyNumberFormat="1" applyFont="1" applyFill="1" applyBorder="1" applyAlignment="1">
      <alignment horizontal="right" vertical="center" wrapText="1"/>
    </xf>
    <xf numFmtId="1" fontId="19" fillId="3" borderId="1" xfId="594" applyNumberFormat="1" applyFont="1" applyFill="1" applyBorder="1" applyAlignment="1">
      <alignment horizontal="center" vertical="center" wrapText="1"/>
    </xf>
    <xf numFmtId="0" fontId="27" fillId="0" borderId="1" xfId="597" applyFont="1" applyFill="1" applyBorder="1" applyAlignment="1">
      <alignment horizontal="center" vertical="center" wrapText="1"/>
    </xf>
    <xf numFmtId="0" fontId="27" fillId="0" borderId="1" xfId="597" applyFont="1" applyBorder="1" applyAlignment="1">
      <alignment horizontal="center" vertical="center" wrapText="1"/>
    </xf>
    <xf numFmtId="166" fontId="26" fillId="3" borderId="1" xfId="594" applyNumberFormat="1" applyFont="1" applyFill="1" applyBorder="1" applyAlignment="1">
      <alignment horizontal="right" vertical="center" wrapText="1"/>
    </xf>
    <xf numFmtId="166" fontId="26" fillId="5" borderId="1" xfId="594" applyNumberFormat="1" applyFont="1" applyFill="1" applyBorder="1" applyAlignment="1">
      <alignment horizontal="right" vertical="center" wrapText="1"/>
    </xf>
    <xf numFmtId="0" fontId="19" fillId="0" borderId="1" xfId="594" applyFont="1" applyFill="1" applyBorder="1" applyAlignment="1">
      <alignment horizontal="center" vertical="center" wrapText="1"/>
    </xf>
    <xf numFmtId="164" fontId="19" fillId="0" borderId="1" xfId="594" applyNumberFormat="1" applyFont="1" applyFill="1" applyBorder="1" applyAlignment="1">
      <alignment horizontal="center" vertical="center"/>
    </xf>
    <xf numFmtId="0" fontId="27" fillId="3" borderId="1" xfId="595" applyFont="1" applyFill="1" applyBorder="1" applyAlignment="1">
      <alignment horizontal="center" vertical="center" wrapText="1"/>
    </xf>
    <xf numFmtId="0" fontId="27" fillId="3" borderId="1" xfId="594" applyFont="1" applyFill="1" applyBorder="1" applyAlignment="1">
      <alignment horizontal="center" vertical="center" wrapText="1"/>
    </xf>
    <xf numFmtId="166" fontId="32" fillId="4" borderId="1" xfId="4" applyNumberFormat="1" applyFont="1" applyFill="1" applyBorder="1" applyAlignment="1">
      <alignment horizontal="right" vertical="center" wrapText="1"/>
    </xf>
    <xf numFmtId="167" fontId="32" fillId="4" borderId="1" xfId="4" applyNumberFormat="1" applyFont="1" applyFill="1" applyBorder="1" applyAlignment="1">
      <alignment horizontal="right" vertical="center" wrapText="1"/>
    </xf>
    <xf numFmtId="166" fontId="33" fillId="5" borderId="1" xfId="4" applyNumberFormat="1" applyFont="1" applyFill="1" applyBorder="1" applyAlignment="1">
      <alignment horizontal="right" vertical="center" wrapText="1"/>
    </xf>
    <xf numFmtId="166" fontId="32" fillId="3" borderId="1" xfId="4" applyNumberFormat="1" applyFont="1" applyFill="1" applyBorder="1" applyAlignment="1">
      <alignment horizontal="right" vertical="center" wrapText="1"/>
    </xf>
    <xf numFmtId="166" fontId="33" fillId="3" borderId="1" xfId="594" applyNumberFormat="1" applyFont="1" applyFill="1" applyBorder="1" applyAlignment="1">
      <alignment horizontal="right" vertical="center" wrapText="1"/>
    </xf>
    <xf numFmtId="166" fontId="33" fillId="5" borderId="1" xfId="594" applyNumberFormat="1" applyFont="1" applyFill="1" applyBorder="1" applyAlignment="1">
      <alignment horizontal="right" vertical="center" wrapText="1"/>
    </xf>
    <xf numFmtId="167" fontId="33" fillId="3" borderId="1" xfId="4" applyNumberFormat="1" applyFont="1" applyFill="1" applyBorder="1" applyAlignment="1">
      <alignment horizontal="right" vertical="center" wrapText="1"/>
    </xf>
    <xf numFmtId="166" fontId="32" fillId="5" borderId="1" xfId="4" applyNumberFormat="1" applyFont="1" applyFill="1" applyBorder="1" applyAlignment="1">
      <alignment horizontal="right" vertical="center" wrapText="1"/>
    </xf>
    <xf numFmtId="166" fontId="33" fillId="0" borderId="1" xfId="594" applyNumberFormat="1" applyFont="1" applyFill="1" applyBorder="1" applyAlignment="1">
      <alignment horizontal="right" vertical="center" wrapText="1"/>
    </xf>
    <xf numFmtId="43" fontId="33" fillId="3" borderId="1" xfId="1" applyFont="1" applyFill="1" applyBorder="1" applyAlignment="1">
      <alignment horizontal="right" vertical="center" wrapText="1"/>
    </xf>
    <xf numFmtId="166" fontId="26" fillId="3" borderId="1" xfId="598" applyNumberFormat="1" applyFont="1" applyFill="1" applyBorder="1" applyAlignment="1">
      <alignment horizontal="right" vertical="center" wrapText="1"/>
    </xf>
    <xf numFmtId="166" fontId="26" fillId="5" borderId="1" xfId="598" applyNumberFormat="1" applyFont="1" applyFill="1" applyBorder="1" applyAlignment="1">
      <alignment horizontal="right" vertical="center" wrapText="1"/>
    </xf>
  </cellXfs>
  <cellStyles count="606">
    <cellStyle name="Денежный 2" xfId="9"/>
    <cellStyle name="Обычный" xfId="0" builtinId="0"/>
    <cellStyle name="Обычный 2" xfId="10"/>
    <cellStyle name="Обычный 2 2" xfId="11"/>
    <cellStyle name="Обычный 2 2 10" xfId="12"/>
    <cellStyle name="Обычный 2 2 10 2" xfId="13"/>
    <cellStyle name="Обычный 2 2 10_МП №15 Развитие транспортной системы" xfId="14"/>
    <cellStyle name="Обычный 2 2 11" xfId="15"/>
    <cellStyle name="Обычный 2 2 11 2" xfId="16"/>
    <cellStyle name="Обычный 2 2 11 3" xfId="8"/>
    <cellStyle name="Обычный 2 2 11 3 2" xfId="589"/>
    <cellStyle name="Обычный 2 2 11 3 2 2" xfId="593"/>
    <cellStyle name="Обычный 2 2 11 3 2 3" xfId="597"/>
    <cellStyle name="Обычный 2 2 12" xfId="17"/>
    <cellStyle name="Обычный 2 2 12 2 2" xfId="18"/>
    <cellStyle name="Обычный 2 2 12 2 2 2" xfId="598"/>
    <cellStyle name="Обычный 2 2 13" xfId="19"/>
    <cellStyle name="Обычный 2 2 14" xfId="2"/>
    <cellStyle name="Обычный 2 2 14 2" xfId="586"/>
    <cellStyle name="Обычный 2 2 14 2 2" xfId="590"/>
    <cellStyle name="Обычный 2 2 14 2 3" xfId="594"/>
    <cellStyle name="Обычный 2 2 14 3" xfId="599"/>
    <cellStyle name="Обычный 2 2 14 4" xfId="600"/>
    <cellStyle name="Обычный 2 2 15" xfId="20"/>
    <cellStyle name="Обычный 2 2 16" xfId="21"/>
    <cellStyle name="Обычный 2 2 17" xfId="22"/>
    <cellStyle name="Обычный 2 2 18" xfId="601"/>
    <cellStyle name="Обычный 2 2 19" xfId="602"/>
    <cellStyle name="Обычный 2 2 2" xfId="23"/>
    <cellStyle name="Обычный 2 2 2 10" xfId="24"/>
    <cellStyle name="Обычный 2 2 2 2" xfId="25"/>
    <cellStyle name="Обычный 2 2 2 2 2" xfId="26"/>
    <cellStyle name="Обычный 2 2 2 2 2 2" xfId="27"/>
    <cellStyle name="Обычный 2 2 2 2 2 2 2" xfId="28"/>
    <cellStyle name="Обычный 2 2 2 2 2 2 2 2" xfId="29"/>
    <cellStyle name="Обычный 2 2 2 2 2 2 2 3" xfId="30"/>
    <cellStyle name="Обычный 2 2 2 2 2 2 3" xfId="31"/>
    <cellStyle name="Обычный 2 2 2 2 2 2 4" xfId="32"/>
    <cellStyle name="Обычный 2 2 2 2 2 3" xfId="33"/>
    <cellStyle name="Обычный 2 2 2 2 2 3 2" xfId="34"/>
    <cellStyle name="Обычный 2 2 2 2 2 3 3" xfId="35"/>
    <cellStyle name="Обычный 2 2 2 2 2 4" xfId="36"/>
    <cellStyle name="Обычный 2 2 2 2 2 5" xfId="37"/>
    <cellStyle name="Обычный 2 2 2 2 2 6" xfId="38"/>
    <cellStyle name="Обычный 2 2 2 2 2 7" xfId="39"/>
    <cellStyle name="Обычный 2 2 2 2 3" xfId="40"/>
    <cellStyle name="Обычный 2 2 2 2 3 2" xfId="41"/>
    <cellStyle name="Обычный 2 2 2 2 3 2 2" xfId="42"/>
    <cellStyle name="Обычный 2 2 2 2 3 2 3" xfId="43"/>
    <cellStyle name="Обычный 2 2 2 2 3 3" xfId="44"/>
    <cellStyle name="Обычный 2 2 2 2 3 4" xfId="45"/>
    <cellStyle name="Обычный 2 2 2 2 3 5" xfId="46"/>
    <cellStyle name="Обычный 2 2 2 2 3 6" xfId="47"/>
    <cellStyle name="Обычный 2 2 2 2 4" xfId="48"/>
    <cellStyle name="Обычный 2 2 2 2 4 2" xfId="49"/>
    <cellStyle name="Обычный 2 2 2 2 4 3" xfId="50"/>
    <cellStyle name="Обычный 2 2 2 2 4 4" xfId="51"/>
    <cellStyle name="Обычный 2 2 2 2 5" xfId="52"/>
    <cellStyle name="Обычный 2 2 2 2 5 2" xfId="53"/>
    <cellStyle name="Обычный 2 2 2 2 6" xfId="54"/>
    <cellStyle name="Обычный 2 2 2 2 6 2" xfId="55"/>
    <cellStyle name="Обычный 2 2 2 2 7" xfId="56"/>
    <cellStyle name="Обычный 2 2 2 2 8" xfId="57"/>
    <cellStyle name="Обычный 2 2 2 2 9" xfId="58"/>
    <cellStyle name="Обычный 2 2 2 3" xfId="59"/>
    <cellStyle name="Обычный 2 2 2 3 2" xfId="60"/>
    <cellStyle name="Обычный 2 2 2 3 2 2" xfId="61"/>
    <cellStyle name="Обычный 2 2 2 3 2 2 2" xfId="62"/>
    <cellStyle name="Обычный 2 2 2 3 2 2 3" xfId="63"/>
    <cellStyle name="Обычный 2 2 2 3 2 3" xfId="64"/>
    <cellStyle name="Обычный 2 2 2 3 2 4" xfId="65"/>
    <cellStyle name="Обычный 2 2 2 3 3" xfId="66"/>
    <cellStyle name="Обычный 2 2 2 3 3 2" xfId="67"/>
    <cellStyle name="Обычный 2 2 2 3 3 3" xfId="68"/>
    <cellStyle name="Обычный 2 2 2 3 4" xfId="69"/>
    <cellStyle name="Обычный 2 2 2 3 5" xfId="70"/>
    <cellStyle name="Обычный 2 2 2 3 6" xfId="71"/>
    <cellStyle name="Обычный 2 2 2 3 7" xfId="72"/>
    <cellStyle name="Обычный 2 2 2 4" xfId="73"/>
    <cellStyle name="Обычный 2 2 2 4 2" xfId="74"/>
    <cellStyle name="Обычный 2 2 2 4 2 2" xfId="75"/>
    <cellStyle name="Обычный 2 2 2 4 2 3" xfId="76"/>
    <cellStyle name="Обычный 2 2 2 4 3" xfId="77"/>
    <cellStyle name="Обычный 2 2 2 4 4" xfId="78"/>
    <cellStyle name="Обычный 2 2 2 4 5" xfId="79"/>
    <cellStyle name="Обычный 2 2 2 4 6" xfId="80"/>
    <cellStyle name="Обычный 2 2 2 5" xfId="81"/>
    <cellStyle name="Обычный 2 2 2 5 2" xfId="82"/>
    <cellStyle name="Обычный 2 2 2 5 3" xfId="83"/>
    <cellStyle name="Обычный 2 2 2 5 4" xfId="84"/>
    <cellStyle name="Обычный 2 2 2 6" xfId="85"/>
    <cellStyle name="Обычный 2 2 2 6 2" xfId="86"/>
    <cellStyle name="Обычный 2 2 2 6 3 2" xfId="87"/>
    <cellStyle name="Обычный 2 2 2 7" xfId="88"/>
    <cellStyle name="Обычный 2 2 2 7 2" xfId="89"/>
    <cellStyle name="Обычный 2 2 2 8" xfId="90"/>
    <cellStyle name="Обычный 2 2 2 9" xfId="91"/>
    <cellStyle name="Обычный 2 2 20" xfId="603"/>
    <cellStyle name="Обычный 2 2 3" xfId="92"/>
    <cellStyle name="Обычный 2 2 3 10" xfId="93"/>
    <cellStyle name="Обычный 2 2 3 2" xfId="94"/>
    <cellStyle name="Обычный 2 2 3 2 2" xfId="95"/>
    <cellStyle name="Обычный 2 2 3 2 2 2" xfId="96"/>
    <cellStyle name="Обычный 2 2 3 2 2 2 2" xfId="97"/>
    <cellStyle name="Обычный 2 2 3 2 2 2 2 2" xfId="98"/>
    <cellStyle name="Обычный 2 2 3 2 2 2 2 3" xfId="99"/>
    <cellStyle name="Обычный 2 2 3 2 2 2 3" xfId="100"/>
    <cellStyle name="Обычный 2 2 3 2 2 2 4" xfId="101"/>
    <cellStyle name="Обычный 2 2 3 2 2 3" xfId="102"/>
    <cellStyle name="Обычный 2 2 3 2 2 3 2" xfId="103"/>
    <cellStyle name="Обычный 2 2 3 2 2 3 3" xfId="104"/>
    <cellStyle name="Обычный 2 2 3 2 2 4" xfId="105"/>
    <cellStyle name="Обычный 2 2 3 2 2 5" xfId="106"/>
    <cellStyle name="Обычный 2 2 3 2 2 6" xfId="107"/>
    <cellStyle name="Обычный 2 2 3 2 2 7" xfId="108"/>
    <cellStyle name="Обычный 2 2 3 2 3" xfId="109"/>
    <cellStyle name="Обычный 2 2 3 2 3 2" xfId="110"/>
    <cellStyle name="Обычный 2 2 3 2 3 2 2" xfId="111"/>
    <cellStyle name="Обычный 2 2 3 2 3 2 3" xfId="112"/>
    <cellStyle name="Обычный 2 2 3 2 3 3" xfId="113"/>
    <cellStyle name="Обычный 2 2 3 2 3 4" xfId="114"/>
    <cellStyle name="Обычный 2 2 3 2 3 5" xfId="115"/>
    <cellStyle name="Обычный 2 2 3 2 3 6" xfId="116"/>
    <cellStyle name="Обычный 2 2 3 2 4" xfId="117"/>
    <cellStyle name="Обычный 2 2 3 2 4 2" xfId="118"/>
    <cellStyle name="Обычный 2 2 3 2 4 3" xfId="119"/>
    <cellStyle name="Обычный 2 2 3 2 4 4" xfId="120"/>
    <cellStyle name="Обычный 2 2 3 2 5" xfId="121"/>
    <cellStyle name="Обычный 2 2 3 2 5 2" xfId="122"/>
    <cellStyle name="Обычный 2 2 3 2 6" xfId="123"/>
    <cellStyle name="Обычный 2 2 3 2 6 2" xfId="124"/>
    <cellStyle name="Обычный 2 2 3 2 7" xfId="125"/>
    <cellStyle name="Обычный 2 2 3 2 8" xfId="126"/>
    <cellStyle name="Обычный 2 2 3 2 9" xfId="127"/>
    <cellStyle name="Обычный 2 2 3 3" xfId="128"/>
    <cellStyle name="Обычный 2 2 3 3 2" xfId="129"/>
    <cellStyle name="Обычный 2 2 3 3 2 2" xfId="130"/>
    <cellStyle name="Обычный 2 2 3 3 2 2 2" xfId="131"/>
    <cellStyle name="Обычный 2 2 3 3 2 2 3" xfId="132"/>
    <cellStyle name="Обычный 2 2 3 3 2 3" xfId="133"/>
    <cellStyle name="Обычный 2 2 3 3 2 4" xfId="134"/>
    <cellStyle name="Обычный 2 2 3 3 3" xfId="135"/>
    <cellStyle name="Обычный 2 2 3 3 3 2" xfId="136"/>
    <cellStyle name="Обычный 2 2 3 3 3 3" xfId="137"/>
    <cellStyle name="Обычный 2 2 3 3 4" xfId="138"/>
    <cellStyle name="Обычный 2 2 3 3 5" xfId="139"/>
    <cellStyle name="Обычный 2 2 3 3 6" xfId="140"/>
    <cellStyle name="Обычный 2 2 3 3 7" xfId="141"/>
    <cellStyle name="Обычный 2 2 3 4" xfId="142"/>
    <cellStyle name="Обычный 2 2 3 4 2" xfId="143"/>
    <cellStyle name="Обычный 2 2 3 4 2 2" xfId="144"/>
    <cellStyle name="Обычный 2 2 3 4 2 3" xfId="145"/>
    <cellStyle name="Обычный 2 2 3 4 3" xfId="146"/>
    <cellStyle name="Обычный 2 2 3 4 4" xfId="147"/>
    <cellStyle name="Обычный 2 2 3 4 5" xfId="148"/>
    <cellStyle name="Обычный 2 2 3 4 6" xfId="149"/>
    <cellStyle name="Обычный 2 2 3 5" xfId="150"/>
    <cellStyle name="Обычный 2 2 3 5 2" xfId="151"/>
    <cellStyle name="Обычный 2 2 3 5 3" xfId="152"/>
    <cellStyle name="Обычный 2 2 3 5 4" xfId="153"/>
    <cellStyle name="Обычный 2 2 3 6" xfId="154"/>
    <cellStyle name="Обычный 2 2 3 6 2" xfId="155"/>
    <cellStyle name="Обычный 2 2 3 7" xfId="156"/>
    <cellStyle name="Обычный 2 2 3 7 2" xfId="157"/>
    <cellStyle name="Обычный 2 2 3 8" xfId="158"/>
    <cellStyle name="Обычный 2 2 3 9" xfId="159"/>
    <cellStyle name="Обычный 2 2 4" xfId="160"/>
    <cellStyle name="Обычный 2 2 4 10" xfId="161"/>
    <cellStyle name="Обычный 2 2 4 2" xfId="162"/>
    <cellStyle name="Обычный 2 2 4 2 2" xfId="163"/>
    <cellStyle name="Обычный 2 2 4 2 2 2" xfId="164"/>
    <cellStyle name="Обычный 2 2 4 2 2 2 2" xfId="165"/>
    <cellStyle name="Обычный 2 2 4 2 2 2 2 2" xfId="166"/>
    <cellStyle name="Обычный 2 2 4 2 2 2 2 3" xfId="167"/>
    <cellStyle name="Обычный 2 2 4 2 2 2 3" xfId="168"/>
    <cellStyle name="Обычный 2 2 4 2 2 2 4" xfId="169"/>
    <cellStyle name="Обычный 2 2 4 2 2 3" xfId="170"/>
    <cellStyle name="Обычный 2 2 4 2 2 3 2" xfId="171"/>
    <cellStyle name="Обычный 2 2 4 2 2 3 3" xfId="172"/>
    <cellStyle name="Обычный 2 2 4 2 2 4" xfId="173"/>
    <cellStyle name="Обычный 2 2 4 2 2 5" xfId="174"/>
    <cellStyle name="Обычный 2 2 4 2 2 6" xfId="175"/>
    <cellStyle name="Обычный 2 2 4 2 2 7" xfId="176"/>
    <cellStyle name="Обычный 2 2 4 2 3" xfId="177"/>
    <cellStyle name="Обычный 2 2 4 2 3 2" xfId="178"/>
    <cellStyle name="Обычный 2 2 4 2 3 2 2" xfId="179"/>
    <cellStyle name="Обычный 2 2 4 2 3 2 3" xfId="180"/>
    <cellStyle name="Обычный 2 2 4 2 3 3" xfId="181"/>
    <cellStyle name="Обычный 2 2 4 2 3 4" xfId="182"/>
    <cellStyle name="Обычный 2 2 4 2 3 5" xfId="183"/>
    <cellStyle name="Обычный 2 2 4 2 3 6" xfId="184"/>
    <cellStyle name="Обычный 2 2 4 2 4" xfId="185"/>
    <cellStyle name="Обычный 2 2 4 2 4 2" xfId="186"/>
    <cellStyle name="Обычный 2 2 4 2 4 3" xfId="187"/>
    <cellStyle name="Обычный 2 2 4 2 4 4" xfId="188"/>
    <cellStyle name="Обычный 2 2 4 2 5" xfId="189"/>
    <cellStyle name="Обычный 2 2 4 2 5 2" xfId="190"/>
    <cellStyle name="Обычный 2 2 4 2 6" xfId="191"/>
    <cellStyle name="Обычный 2 2 4 2 6 2" xfId="192"/>
    <cellStyle name="Обычный 2 2 4 2 7" xfId="193"/>
    <cellStyle name="Обычный 2 2 4 2 8" xfId="194"/>
    <cellStyle name="Обычный 2 2 4 2 9" xfId="195"/>
    <cellStyle name="Обычный 2 2 4 3" xfId="196"/>
    <cellStyle name="Обычный 2 2 4 3 2" xfId="197"/>
    <cellStyle name="Обычный 2 2 4 3 2 2" xfId="198"/>
    <cellStyle name="Обычный 2 2 4 3 2 2 2" xfId="199"/>
    <cellStyle name="Обычный 2 2 4 3 2 2 3" xfId="200"/>
    <cellStyle name="Обычный 2 2 4 3 2 3" xfId="201"/>
    <cellStyle name="Обычный 2 2 4 3 2 4" xfId="202"/>
    <cellStyle name="Обычный 2 2 4 3 3" xfId="203"/>
    <cellStyle name="Обычный 2 2 4 3 3 2" xfId="204"/>
    <cellStyle name="Обычный 2 2 4 3 3 3" xfId="205"/>
    <cellStyle name="Обычный 2 2 4 3 4" xfId="206"/>
    <cellStyle name="Обычный 2 2 4 3 5" xfId="207"/>
    <cellStyle name="Обычный 2 2 4 3 6" xfId="208"/>
    <cellStyle name="Обычный 2 2 4 3 7" xfId="209"/>
    <cellStyle name="Обычный 2 2 4 4" xfId="210"/>
    <cellStyle name="Обычный 2 2 4 4 2" xfId="211"/>
    <cellStyle name="Обычный 2 2 4 4 2 2" xfId="212"/>
    <cellStyle name="Обычный 2 2 4 4 2 3" xfId="213"/>
    <cellStyle name="Обычный 2 2 4 4 3" xfId="214"/>
    <cellStyle name="Обычный 2 2 4 4 4" xfId="215"/>
    <cellStyle name="Обычный 2 2 4 4 5" xfId="216"/>
    <cellStyle name="Обычный 2 2 4 4 6" xfId="217"/>
    <cellStyle name="Обычный 2 2 4 5" xfId="218"/>
    <cellStyle name="Обычный 2 2 4 5 2" xfId="219"/>
    <cellStyle name="Обычный 2 2 4 5 3" xfId="220"/>
    <cellStyle name="Обычный 2 2 4 5 4" xfId="221"/>
    <cellStyle name="Обычный 2 2 4 6" xfId="222"/>
    <cellStyle name="Обычный 2 2 4 6 2" xfId="223"/>
    <cellStyle name="Обычный 2 2 4 7" xfId="224"/>
    <cellStyle name="Обычный 2 2 4 7 2" xfId="225"/>
    <cellStyle name="Обычный 2 2 4 8" xfId="226"/>
    <cellStyle name="Обычный 2 2 4 9" xfId="227"/>
    <cellStyle name="Обычный 2 2 5" xfId="228"/>
    <cellStyle name="Обычный 2 2 5 2" xfId="229"/>
    <cellStyle name="Обычный 2 2 5 2 2" xfId="230"/>
    <cellStyle name="Обычный 2 2 5 2 2 2" xfId="231"/>
    <cellStyle name="Обычный 2 2 5 2 2 2 2" xfId="232"/>
    <cellStyle name="Обычный 2 2 5 2 2 2 3" xfId="233"/>
    <cellStyle name="Обычный 2 2 5 2 2 3" xfId="234"/>
    <cellStyle name="Обычный 2 2 5 2 2 4" xfId="235"/>
    <cellStyle name="Обычный 2 2 5 2 3" xfId="236"/>
    <cellStyle name="Обычный 2 2 5 2 3 2" xfId="237"/>
    <cellStyle name="Обычный 2 2 5 2 3 3" xfId="238"/>
    <cellStyle name="Обычный 2 2 5 2 4" xfId="239"/>
    <cellStyle name="Обычный 2 2 5 2 5" xfId="240"/>
    <cellStyle name="Обычный 2 2 5 2 6" xfId="241"/>
    <cellStyle name="Обычный 2 2 5 2 7" xfId="242"/>
    <cellStyle name="Обычный 2 2 5 3" xfId="243"/>
    <cellStyle name="Обычный 2 2 5 3 2" xfId="244"/>
    <cellStyle name="Обычный 2 2 5 3 2 2" xfId="245"/>
    <cellStyle name="Обычный 2 2 5 3 2 3" xfId="246"/>
    <cellStyle name="Обычный 2 2 5 3 3" xfId="247"/>
    <cellStyle name="Обычный 2 2 5 3 4" xfId="248"/>
    <cellStyle name="Обычный 2 2 5 3 5" xfId="249"/>
    <cellStyle name="Обычный 2 2 5 3 6" xfId="250"/>
    <cellStyle name="Обычный 2 2 5 4" xfId="251"/>
    <cellStyle name="Обычный 2 2 5 4 2" xfId="252"/>
    <cellStyle name="Обычный 2 2 5 4 3" xfId="253"/>
    <cellStyle name="Обычный 2 2 5 4 4" xfId="254"/>
    <cellStyle name="Обычный 2 2 5 5" xfId="255"/>
    <cellStyle name="Обычный 2 2 5 5 2" xfId="256"/>
    <cellStyle name="Обычный 2 2 5 6" xfId="257"/>
    <cellStyle name="Обычный 2 2 5 6 2" xfId="258"/>
    <cellStyle name="Обычный 2 2 5 7" xfId="259"/>
    <cellStyle name="Обычный 2 2 5 8" xfId="260"/>
    <cellStyle name="Обычный 2 2 5 9" xfId="261"/>
    <cellStyle name="Обычный 2 2 6" xfId="262"/>
    <cellStyle name="Обычный 2 2 6 10" xfId="263"/>
    <cellStyle name="Обычный 2 2 6 2" xfId="264"/>
    <cellStyle name="Обычный 2 2 6 2 2" xfId="265"/>
    <cellStyle name="Обычный 2 2 6 2 2 2" xfId="266"/>
    <cellStyle name="Обычный 2 2 6 2 2 2 2" xfId="267"/>
    <cellStyle name="Обычный 2 2 6 2 2 2 3" xfId="268"/>
    <cellStyle name="Обычный 2 2 6 2 2 3" xfId="269"/>
    <cellStyle name="Обычный 2 2 6 2 2 4" xfId="270"/>
    <cellStyle name="Обычный 2 2 6 2 3" xfId="271"/>
    <cellStyle name="Обычный 2 2 6 2 3 2" xfId="272"/>
    <cellStyle name="Обычный 2 2 6 2 3 3" xfId="273"/>
    <cellStyle name="Обычный 2 2 6 2 4" xfId="274"/>
    <cellStyle name="Обычный 2 2 6 2 5" xfId="275"/>
    <cellStyle name="Обычный 2 2 6 2 6" xfId="276"/>
    <cellStyle name="Обычный 2 2 6 2 7" xfId="277"/>
    <cellStyle name="Обычный 2 2 6 3" xfId="278"/>
    <cellStyle name="Обычный 2 2 6 3 2" xfId="279"/>
    <cellStyle name="Обычный 2 2 6 3 2 2" xfId="280"/>
    <cellStyle name="Обычный 2 2 6 3 2 3" xfId="281"/>
    <cellStyle name="Обычный 2 2 6 3 3" xfId="282"/>
    <cellStyle name="Обычный 2 2 6 3 4" xfId="283"/>
    <cellStyle name="Обычный 2 2 6 3 5" xfId="284"/>
    <cellStyle name="Обычный 2 2 6 3 6" xfId="285"/>
    <cellStyle name="Обычный 2 2 6 4" xfId="286"/>
    <cellStyle name="Обычный 2 2 6 4 2" xfId="287"/>
    <cellStyle name="Обычный 2 2 6 4 3" xfId="288"/>
    <cellStyle name="Обычный 2 2 6 4 4" xfId="289"/>
    <cellStyle name="Обычный 2 2 6 5" xfId="290"/>
    <cellStyle name="Обычный 2 2 6 5 2" xfId="291"/>
    <cellStyle name="Обычный 2 2 6 6" xfId="292"/>
    <cellStyle name="Обычный 2 2 6 6 2" xfId="293"/>
    <cellStyle name="Обычный 2 2 6 7" xfId="294"/>
    <cellStyle name="Обычный 2 2 6 8" xfId="6"/>
    <cellStyle name="Обычный 2 2 6 8 2" xfId="588"/>
    <cellStyle name="Обычный 2 2 6 8 2 2" xfId="592"/>
    <cellStyle name="Обычный 2 2 6 8 2 3" xfId="596"/>
    <cellStyle name="Обычный 2 2 6 9" xfId="295"/>
    <cellStyle name="Обычный 2 2 7" xfId="296"/>
    <cellStyle name="Обычный 2 2 7 2" xfId="297"/>
    <cellStyle name="Обычный 2 2 7 2 2" xfId="298"/>
    <cellStyle name="Обычный 2 2 7 2 2 2" xfId="299"/>
    <cellStyle name="Обычный 2 2 7 2 2 3" xfId="300"/>
    <cellStyle name="Обычный 2 2 7 2 3" xfId="301"/>
    <cellStyle name="Обычный 2 2 7 2 4" xfId="302"/>
    <cellStyle name="Обычный 2 2 7 2 5" xfId="303"/>
    <cellStyle name="Обычный 2 2 7 3" xfId="304"/>
    <cellStyle name="Обычный 2 2 7 3 2" xfId="305"/>
    <cellStyle name="Обычный 2 2 7 3 3" xfId="306"/>
    <cellStyle name="Обычный 2 2 7 4" xfId="307"/>
    <cellStyle name="Обычный 2 2 7 5" xfId="308"/>
    <cellStyle name="Обычный 2 2 7 6" xfId="309"/>
    <cellStyle name="Обычный 2 2 7 7" xfId="5"/>
    <cellStyle name="Обычный 2 2 7 7 2" xfId="587"/>
    <cellStyle name="Обычный 2 2 7 7 2 2" xfId="591"/>
    <cellStyle name="Обычный 2 2 7 7 2 3" xfId="595"/>
    <cellStyle name="Обычный 2 2 7 8" xfId="310"/>
    <cellStyle name="Обычный 2 2 7 9" xfId="311"/>
    <cellStyle name="Обычный 2 2 8" xfId="312"/>
    <cellStyle name="Обычный 2 2 8 2" xfId="313"/>
    <cellStyle name="Обычный 2 2 8 2 2" xfId="314"/>
    <cellStyle name="Обычный 2 2 8 2 3" xfId="315"/>
    <cellStyle name="Обычный 2 2 8 3" xfId="316"/>
    <cellStyle name="Обычный 2 2 8 4" xfId="317"/>
    <cellStyle name="Обычный 2 2 8 4 3" xfId="318"/>
    <cellStyle name="Обычный 2 2 8 4 3 5" xfId="319"/>
    <cellStyle name="Обычный 2 2 8 4 3 5 12" xfId="320"/>
    <cellStyle name="Обычный 2 2 8 5" xfId="321"/>
    <cellStyle name="Обычный 2 2 8 6" xfId="322"/>
    <cellStyle name="Обычный 2 2 9" xfId="323"/>
    <cellStyle name="Обычный 2 2 9 2" xfId="324"/>
    <cellStyle name="Обычный 2 2 9 3" xfId="325"/>
    <cellStyle name="Обычный 2 2 9 4" xfId="326"/>
    <cellStyle name="Обычный 2 2 9 5" xfId="327"/>
    <cellStyle name="Обычный 2 2_30-ра" xfId="3"/>
    <cellStyle name="Обычный 3" xfId="328"/>
    <cellStyle name="Обычный 4" xfId="329"/>
    <cellStyle name="Обычный 4 10" xfId="330"/>
    <cellStyle name="Обычный 4 10 2" xfId="331"/>
    <cellStyle name="Обычный 4 11" xfId="332"/>
    <cellStyle name="Обычный 4 12" xfId="333"/>
    <cellStyle name="Обычный 4 13" xfId="334"/>
    <cellStyle name="Обычный 4 14" xfId="335"/>
    <cellStyle name="Обычный 4 15" xfId="604"/>
    <cellStyle name="Обычный 4 16" xfId="605"/>
    <cellStyle name="Обычный 4 2" xfId="336"/>
    <cellStyle name="Обычный 4 2 10" xfId="337"/>
    <cellStyle name="Обычный 4 2 2" xfId="338"/>
    <cellStyle name="Обычный 4 2 2 2" xfId="339"/>
    <cellStyle name="Обычный 4 2 2 2 2" xfId="340"/>
    <cellStyle name="Обычный 4 2 2 2 2 2" xfId="341"/>
    <cellStyle name="Обычный 4 2 2 2 2 2 2" xfId="342"/>
    <cellStyle name="Обычный 4 2 2 2 2 2 3" xfId="343"/>
    <cellStyle name="Обычный 4 2 2 2 2 3" xfId="344"/>
    <cellStyle name="Обычный 4 2 2 2 2 4" xfId="345"/>
    <cellStyle name="Обычный 4 2 2 2 3" xfId="346"/>
    <cellStyle name="Обычный 4 2 2 2 3 2" xfId="347"/>
    <cellStyle name="Обычный 4 2 2 2 3 3" xfId="348"/>
    <cellStyle name="Обычный 4 2 2 2 4" xfId="349"/>
    <cellStyle name="Обычный 4 2 2 2 5" xfId="350"/>
    <cellStyle name="Обычный 4 2 2 2 6" xfId="351"/>
    <cellStyle name="Обычный 4 2 2 2 7" xfId="352"/>
    <cellStyle name="Обычный 4 2 2 3" xfId="353"/>
    <cellStyle name="Обычный 4 2 2 3 2" xfId="354"/>
    <cellStyle name="Обычный 4 2 2 3 2 2" xfId="355"/>
    <cellStyle name="Обычный 4 2 2 3 2 3" xfId="356"/>
    <cellStyle name="Обычный 4 2 2 3 3" xfId="357"/>
    <cellStyle name="Обычный 4 2 2 3 4" xfId="358"/>
    <cellStyle name="Обычный 4 2 2 3 5" xfId="359"/>
    <cellStyle name="Обычный 4 2 2 3 6" xfId="360"/>
    <cellStyle name="Обычный 4 2 2 4" xfId="361"/>
    <cellStyle name="Обычный 4 2 2 4 2" xfId="362"/>
    <cellStyle name="Обычный 4 2 2 4 3" xfId="363"/>
    <cellStyle name="Обычный 4 2 2 4 4" xfId="364"/>
    <cellStyle name="Обычный 4 2 2 5" xfId="365"/>
    <cellStyle name="Обычный 4 2 2 5 2" xfId="366"/>
    <cellStyle name="Обычный 4 2 2 6" xfId="367"/>
    <cellStyle name="Обычный 4 2 2 6 2" xfId="368"/>
    <cellStyle name="Обычный 4 2 2 7" xfId="369"/>
    <cellStyle name="Обычный 4 2 2 8" xfId="370"/>
    <cellStyle name="Обычный 4 2 2 9" xfId="371"/>
    <cellStyle name="Обычный 4 2 3" xfId="372"/>
    <cellStyle name="Обычный 4 2 3 2" xfId="373"/>
    <cellStyle name="Обычный 4 2 3 2 2" xfId="374"/>
    <cellStyle name="Обычный 4 2 3 2 2 2" xfId="375"/>
    <cellStyle name="Обычный 4 2 3 2 2 3" xfId="376"/>
    <cellStyle name="Обычный 4 2 3 2 3" xfId="377"/>
    <cellStyle name="Обычный 4 2 3 2 4" xfId="378"/>
    <cellStyle name="Обычный 4 2 3 3" xfId="379"/>
    <cellStyle name="Обычный 4 2 3 3 2" xfId="380"/>
    <cellStyle name="Обычный 4 2 3 3 3" xfId="381"/>
    <cellStyle name="Обычный 4 2 3 4" xfId="382"/>
    <cellStyle name="Обычный 4 2 3 5" xfId="383"/>
    <cellStyle name="Обычный 4 2 3 6" xfId="384"/>
    <cellStyle name="Обычный 4 2 3 7" xfId="385"/>
    <cellStyle name="Обычный 4 2 4" xfId="386"/>
    <cellStyle name="Обычный 4 2 4 2" xfId="387"/>
    <cellStyle name="Обычный 4 2 4 2 2" xfId="388"/>
    <cellStyle name="Обычный 4 2 4 2 3" xfId="389"/>
    <cellStyle name="Обычный 4 2 4 3" xfId="390"/>
    <cellStyle name="Обычный 4 2 4 4" xfId="391"/>
    <cellStyle name="Обычный 4 2 4 5" xfId="392"/>
    <cellStyle name="Обычный 4 2 4 6" xfId="393"/>
    <cellStyle name="Обычный 4 2 5" xfId="394"/>
    <cellStyle name="Обычный 4 2 5 2" xfId="395"/>
    <cellStyle name="Обычный 4 2 5 3" xfId="396"/>
    <cellStyle name="Обычный 4 2 5 4" xfId="397"/>
    <cellStyle name="Обычный 4 2 6" xfId="398"/>
    <cellStyle name="Обычный 4 2 6 2" xfId="399"/>
    <cellStyle name="Обычный 4 2 7" xfId="400"/>
    <cellStyle name="Обычный 4 2 7 2" xfId="401"/>
    <cellStyle name="Обычный 4 2 8" xfId="402"/>
    <cellStyle name="Обычный 4 2 9" xfId="403"/>
    <cellStyle name="Обычный 4 3" xfId="404"/>
    <cellStyle name="Обычный 4 3 10" xfId="405"/>
    <cellStyle name="Обычный 4 3 2" xfId="406"/>
    <cellStyle name="Обычный 4 3 2 2" xfId="407"/>
    <cellStyle name="Обычный 4 3 2 2 2" xfId="408"/>
    <cellStyle name="Обычный 4 3 2 2 2 2" xfId="409"/>
    <cellStyle name="Обычный 4 3 2 2 2 2 2" xfId="410"/>
    <cellStyle name="Обычный 4 3 2 2 2 2 3" xfId="411"/>
    <cellStyle name="Обычный 4 3 2 2 2 3" xfId="412"/>
    <cellStyle name="Обычный 4 3 2 2 2 4" xfId="413"/>
    <cellStyle name="Обычный 4 3 2 2 3" xfId="414"/>
    <cellStyle name="Обычный 4 3 2 2 3 2" xfId="415"/>
    <cellStyle name="Обычный 4 3 2 2 3 3" xfId="416"/>
    <cellStyle name="Обычный 4 3 2 2 4" xfId="417"/>
    <cellStyle name="Обычный 4 3 2 2 5" xfId="418"/>
    <cellStyle name="Обычный 4 3 2 2 6" xfId="419"/>
    <cellStyle name="Обычный 4 3 2 2 7" xfId="420"/>
    <cellStyle name="Обычный 4 3 2 3" xfId="421"/>
    <cellStyle name="Обычный 4 3 2 3 2" xfId="422"/>
    <cellStyle name="Обычный 4 3 2 3 2 2" xfId="423"/>
    <cellStyle name="Обычный 4 3 2 3 2 3" xfId="424"/>
    <cellStyle name="Обычный 4 3 2 3 3" xfId="425"/>
    <cellStyle name="Обычный 4 3 2 3 4" xfId="426"/>
    <cellStyle name="Обычный 4 3 2 3 5" xfId="427"/>
    <cellStyle name="Обычный 4 3 2 3 6" xfId="428"/>
    <cellStyle name="Обычный 4 3 2 4" xfId="429"/>
    <cellStyle name="Обычный 4 3 2 4 2" xfId="430"/>
    <cellStyle name="Обычный 4 3 2 4 3" xfId="431"/>
    <cellStyle name="Обычный 4 3 2 4 4" xfId="432"/>
    <cellStyle name="Обычный 4 3 2 5" xfId="433"/>
    <cellStyle name="Обычный 4 3 2 5 2" xfId="434"/>
    <cellStyle name="Обычный 4 3 2 6" xfId="435"/>
    <cellStyle name="Обычный 4 3 2 6 2" xfId="436"/>
    <cellStyle name="Обычный 4 3 2 7" xfId="437"/>
    <cellStyle name="Обычный 4 3 2 8" xfId="438"/>
    <cellStyle name="Обычный 4 3 2 9" xfId="439"/>
    <cellStyle name="Обычный 4 3 3" xfId="440"/>
    <cellStyle name="Обычный 4 3 3 2" xfId="441"/>
    <cellStyle name="Обычный 4 3 3 2 2" xfId="442"/>
    <cellStyle name="Обычный 4 3 3 2 2 2" xfId="443"/>
    <cellStyle name="Обычный 4 3 3 2 2 3" xfId="444"/>
    <cellStyle name="Обычный 4 3 3 2 3" xfId="445"/>
    <cellStyle name="Обычный 4 3 3 2 4" xfId="446"/>
    <cellStyle name="Обычный 4 3 3 3" xfId="447"/>
    <cellStyle name="Обычный 4 3 3 3 2" xfId="448"/>
    <cellStyle name="Обычный 4 3 3 3 3" xfId="449"/>
    <cellStyle name="Обычный 4 3 3 4" xfId="450"/>
    <cellStyle name="Обычный 4 3 3 5" xfId="451"/>
    <cellStyle name="Обычный 4 3 3 6" xfId="452"/>
    <cellStyle name="Обычный 4 3 3 7" xfId="453"/>
    <cellStyle name="Обычный 4 3 4" xfId="454"/>
    <cellStyle name="Обычный 4 3 4 2" xfId="455"/>
    <cellStyle name="Обычный 4 3 4 2 2" xfId="456"/>
    <cellStyle name="Обычный 4 3 4 2 3" xfId="457"/>
    <cellStyle name="Обычный 4 3 4 3" xfId="458"/>
    <cellStyle name="Обычный 4 3 4 4" xfId="459"/>
    <cellStyle name="Обычный 4 3 4 5" xfId="460"/>
    <cellStyle name="Обычный 4 3 4 6" xfId="461"/>
    <cellStyle name="Обычный 4 3 5" xfId="462"/>
    <cellStyle name="Обычный 4 3 5 2" xfId="463"/>
    <cellStyle name="Обычный 4 3 5 3" xfId="464"/>
    <cellStyle name="Обычный 4 3 5 4" xfId="465"/>
    <cellStyle name="Обычный 4 3 6" xfId="466"/>
    <cellStyle name="Обычный 4 3 6 2" xfId="467"/>
    <cellStyle name="Обычный 4 3 7" xfId="468"/>
    <cellStyle name="Обычный 4 3 7 2" xfId="469"/>
    <cellStyle name="Обычный 4 3 8" xfId="470"/>
    <cellStyle name="Обычный 4 3 9" xfId="471"/>
    <cellStyle name="Обычный 4 4" xfId="472"/>
    <cellStyle name="Обычный 4 4 2" xfId="473"/>
    <cellStyle name="Обычный 4 4 2 2" xfId="474"/>
    <cellStyle name="Обычный 4 4 2 2 2" xfId="475"/>
    <cellStyle name="Обычный 4 4 2 2 2 2" xfId="476"/>
    <cellStyle name="Обычный 4 4 2 2 2 3" xfId="477"/>
    <cellStyle name="Обычный 4 4 2 2 3" xfId="478"/>
    <cellStyle name="Обычный 4 4 2 2 4" xfId="479"/>
    <cellStyle name="Обычный 4 4 2 3" xfId="480"/>
    <cellStyle name="Обычный 4 4 2 3 2" xfId="481"/>
    <cellStyle name="Обычный 4 4 2 3 3" xfId="482"/>
    <cellStyle name="Обычный 4 4 2 4" xfId="483"/>
    <cellStyle name="Обычный 4 4 2 5" xfId="484"/>
    <cellStyle name="Обычный 4 4 2 6" xfId="485"/>
    <cellStyle name="Обычный 4 4 2 7" xfId="486"/>
    <cellStyle name="Обычный 4 4 3" xfId="487"/>
    <cellStyle name="Обычный 4 4 3 2" xfId="488"/>
    <cellStyle name="Обычный 4 4 3 2 2" xfId="489"/>
    <cellStyle name="Обычный 4 4 3 2 3" xfId="490"/>
    <cellStyle name="Обычный 4 4 3 3" xfId="491"/>
    <cellStyle name="Обычный 4 4 3 4" xfId="492"/>
    <cellStyle name="Обычный 4 4 3 5" xfId="493"/>
    <cellStyle name="Обычный 4 4 3 6" xfId="494"/>
    <cellStyle name="Обычный 4 4 4" xfId="495"/>
    <cellStyle name="Обычный 4 4 4 2" xfId="496"/>
    <cellStyle name="Обычный 4 4 4 3" xfId="497"/>
    <cellStyle name="Обычный 4 4 4 4" xfId="498"/>
    <cellStyle name="Обычный 4 4 5" xfId="499"/>
    <cellStyle name="Обычный 4 4 5 2" xfId="500"/>
    <cellStyle name="Обычный 4 4 6" xfId="501"/>
    <cellStyle name="Обычный 4 4 6 2" xfId="502"/>
    <cellStyle name="Обычный 4 4 7" xfId="503"/>
    <cellStyle name="Обычный 4 4 8" xfId="504"/>
    <cellStyle name="Обычный 4 4 9" xfId="505"/>
    <cellStyle name="Обычный 4 5" xfId="506"/>
    <cellStyle name="Обычный 4 5 2" xfId="507"/>
    <cellStyle name="Обычный 4 5 2 2" xfId="508"/>
    <cellStyle name="Обычный 4 5 2 2 2" xfId="509"/>
    <cellStyle name="Обычный 4 5 2 2 2 2" xfId="510"/>
    <cellStyle name="Обычный 4 5 2 2 2 3" xfId="511"/>
    <cellStyle name="Обычный 4 5 2 2 3" xfId="512"/>
    <cellStyle name="Обычный 4 5 2 2 4" xfId="513"/>
    <cellStyle name="Обычный 4 5 2 3" xfId="514"/>
    <cellStyle name="Обычный 4 5 2 3 2" xfId="515"/>
    <cellStyle name="Обычный 4 5 2 3 3" xfId="516"/>
    <cellStyle name="Обычный 4 5 2 4" xfId="517"/>
    <cellStyle name="Обычный 4 5 2 5" xfId="518"/>
    <cellStyle name="Обычный 4 5 2 6" xfId="519"/>
    <cellStyle name="Обычный 4 5 2 7" xfId="520"/>
    <cellStyle name="Обычный 4 5 3" xfId="521"/>
    <cellStyle name="Обычный 4 5 3 2" xfId="522"/>
    <cellStyle name="Обычный 4 5 3 2 2" xfId="523"/>
    <cellStyle name="Обычный 4 5 3 2 3" xfId="524"/>
    <cellStyle name="Обычный 4 5 3 3" xfId="525"/>
    <cellStyle name="Обычный 4 5 3 4" xfId="526"/>
    <cellStyle name="Обычный 4 5 3 5" xfId="527"/>
    <cellStyle name="Обычный 4 5 3 6" xfId="528"/>
    <cellStyle name="Обычный 4 5 4" xfId="529"/>
    <cellStyle name="Обычный 4 5 4 2" xfId="530"/>
    <cellStyle name="Обычный 4 5 4 3" xfId="531"/>
    <cellStyle name="Обычный 4 5 4 4" xfId="532"/>
    <cellStyle name="Обычный 4 5 5" xfId="533"/>
    <cellStyle name="Обычный 4 5 5 2" xfId="534"/>
    <cellStyle name="Обычный 4 5 6" xfId="535"/>
    <cellStyle name="Обычный 4 5 6 2" xfId="536"/>
    <cellStyle name="Обычный 4 5 7" xfId="537"/>
    <cellStyle name="Обычный 4 5 8" xfId="538"/>
    <cellStyle name="Обычный 4 5 9" xfId="539"/>
    <cellStyle name="Обычный 4 6" xfId="540"/>
    <cellStyle name="Обычный 4 6 2" xfId="541"/>
    <cellStyle name="Обычный 4 6 2 2" xfId="542"/>
    <cellStyle name="Обычный 4 6 2 2 2" xfId="543"/>
    <cellStyle name="Обычный 4 6 2 2 3" xfId="544"/>
    <cellStyle name="Обычный 4 6 2 3" xfId="545"/>
    <cellStyle name="Обычный 4 6 2 4" xfId="546"/>
    <cellStyle name="Обычный 4 6 3" xfId="547"/>
    <cellStyle name="Обычный 4 6 3 2" xfId="548"/>
    <cellStyle name="Обычный 4 6 3 3" xfId="549"/>
    <cellStyle name="Обычный 4 6 4" xfId="550"/>
    <cellStyle name="Обычный 4 6 5" xfId="551"/>
    <cellStyle name="Обычный 4 6 6" xfId="552"/>
    <cellStyle name="Обычный 4 6 7" xfId="553"/>
    <cellStyle name="Обычный 4 7" xfId="554"/>
    <cellStyle name="Обычный 4 7 2" xfId="555"/>
    <cellStyle name="Обычный 4 7 2 2" xfId="556"/>
    <cellStyle name="Обычный 4 7 2 3" xfId="557"/>
    <cellStyle name="Обычный 4 7 3" xfId="558"/>
    <cellStyle name="Обычный 4 7 4" xfId="559"/>
    <cellStyle name="Обычный 4 7 5" xfId="560"/>
    <cellStyle name="Обычный 4 7 6" xfId="561"/>
    <cellStyle name="Обычный 4 8" xfId="562"/>
    <cellStyle name="Обычный 4 8 2" xfId="563"/>
    <cellStyle name="Обычный 4 8 3" xfId="564"/>
    <cellStyle name="Обычный 4 8 4" xfId="565"/>
    <cellStyle name="Обычный 4 9" xfId="566"/>
    <cellStyle name="Обычный 4 9 2" xfId="567"/>
    <cellStyle name="Процентный 2" xfId="568"/>
    <cellStyle name="Процентный 2 2" xfId="569"/>
    <cellStyle name="Процентный 3" xfId="570"/>
    <cellStyle name="Процентный 4" xfId="571"/>
    <cellStyle name="Финансовый" xfId="1" builtinId="3"/>
    <cellStyle name="Финансовый 2" xfId="7"/>
    <cellStyle name="Финансовый 2 2" xfId="4"/>
    <cellStyle name="Финансовый 2 2 2" xfId="572"/>
    <cellStyle name="Финансовый 2 2 3" xfId="573"/>
    <cellStyle name="Финансовый 2 3" xfId="574"/>
    <cellStyle name="Финансовый 2 4" xfId="575"/>
    <cellStyle name="Финансовый 2 5" xfId="576"/>
    <cellStyle name="Финансовый 3" xfId="577"/>
    <cellStyle name="Финансовый 3 2" xfId="578"/>
    <cellStyle name="Финансовый 3 2 2" xfId="579"/>
    <cellStyle name="Финансовый 3 2 3" xfId="580"/>
    <cellStyle name="Финансовый 3 3" xfId="581"/>
    <cellStyle name="Финансовый 3 4" xfId="582"/>
    <cellStyle name="Финансовый 4" xfId="583"/>
    <cellStyle name="Финансовый 5" xfId="584"/>
    <cellStyle name="Финансовый 6" xfId="58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C286"/>
  <sheetViews>
    <sheetView tabSelected="1" view="pageBreakPreview" zoomScale="20" zoomScaleNormal="30" zoomScaleSheetLayoutView="20" workbookViewId="0">
      <selection activeCell="J20" sqref="J20"/>
    </sheetView>
  </sheetViews>
  <sheetFormatPr defaultRowHeight="43.5" x14ac:dyDescent="0.65"/>
  <cols>
    <col min="1" max="1" width="13.42578125" style="1" customWidth="1"/>
    <col min="2" max="2" width="91.140625" customWidth="1"/>
    <col min="3" max="3" width="44.5703125" style="2" customWidth="1"/>
    <col min="4" max="4" width="32.42578125" style="36" customWidth="1"/>
    <col min="5" max="5" width="60.28515625" customWidth="1"/>
    <col min="6" max="6" width="55.5703125" customWidth="1"/>
    <col min="7" max="7" width="58.5703125" customWidth="1"/>
    <col min="8" max="8" width="54.85546875" customWidth="1"/>
    <col min="9" max="9" width="48.42578125" customWidth="1"/>
    <col min="10" max="10" width="43.42578125" customWidth="1"/>
    <col min="11" max="11" width="48.7109375" customWidth="1"/>
    <col min="12" max="12" width="49.140625" customWidth="1"/>
    <col min="13" max="13" width="43.7109375" customWidth="1"/>
    <col min="14" max="14" width="84.5703125" style="6" customWidth="1"/>
    <col min="15" max="15" width="37.7109375" customWidth="1"/>
  </cols>
  <sheetData>
    <row r="1" spans="1:29" ht="16.5" customHeight="1" x14ac:dyDescent="0.65">
      <c r="N1" s="3"/>
      <c r="O1" s="4"/>
      <c r="P1" s="4"/>
      <c r="Q1" s="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ht="74.25" customHeight="1" x14ac:dyDescent="0.7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"/>
      <c r="P2" s="4"/>
      <c r="Q2" s="4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spans="1:29" ht="54" customHeight="1" x14ac:dyDescent="0.65">
      <c r="O3" s="4"/>
      <c r="P3" s="4"/>
      <c r="Q3" s="4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s="54" customFormat="1" ht="87" customHeight="1" x14ac:dyDescent="0.5">
      <c r="A4" s="50" t="s">
        <v>1</v>
      </c>
      <c r="B4" s="50" t="s">
        <v>2</v>
      </c>
      <c r="C4" s="50" t="s">
        <v>3</v>
      </c>
      <c r="D4" s="50" t="s">
        <v>4</v>
      </c>
      <c r="E4" s="49" t="s">
        <v>60</v>
      </c>
      <c r="F4" s="49"/>
      <c r="G4" s="49"/>
      <c r="H4" s="49"/>
      <c r="I4" s="49"/>
      <c r="J4" s="49"/>
      <c r="K4" s="49"/>
      <c r="L4" s="49"/>
      <c r="M4" s="51" t="s">
        <v>5</v>
      </c>
      <c r="N4" s="50" t="s">
        <v>6</v>
      </c>
      <c r="O4" s="52"/>
      <c r="P4" s="52"/>
      <c r="Q4" s="52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</row>
    <row r="5" spans="1:29" s="54" customFormat="1" ht="259.5" customHeight="1" x14ac:dyDescent="0.5">
      <c r="A5" s="50"/>
      <c r="B5" s="50"/>
      <c r="C5" s="50"/>
      <c r="D5" s="50"/>
      <c r="E5" s="55" t="s">
        <v>7</v>
      </c>
      <c r="F5" s="55" t="s">
        <v>8</v>
      </c>
      <c r="G5" s="55" t="s">
        <v>9</v>
      </c>
      <c r="H5" s="55" t="s">
        <v>10</v>
      </c>
      <c r="I5" s="55" t="s">
        <v>11</v>
      </c>
      <c r="J5" s="55" t="s">
        <v>12</v>
      </c>
      <c r="K5" s="55" t="s">
        <v>13</v>
      </c>
      <c r="L5" s="55" t="s">
        <v>14</v>
      </c>
      <c r="M5" s="51"/>
      <c r="N5" s="50"/>
      <c r="O5" s="52"/>
      <c r="P5" s="52"/>
      <c r="Q5" s="52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</row>
    <row r="6" spans="1:29" s="63" customFormat="1" ht="130.5" customHeight="1" x14ac:dyDescent="0.4">
      <c r="A6" s="56">
        <v>1</v>
      </c>
      <c r="B6" s="56">
        <v>2</v>
      </c>
      <c r="C6" s="56">
        <v>3</v>
      </c>
      <c r="D6" s="57">
        <v>4</v>
      </c>
      <c r="E6" s="58">
        <v>5</v>
      </c>
      <c r="F6" s="58">
        <v>6</v>
      </c>
      <c r="G6" s="58">
        <v>7</v>
      </c>
      <c r="H6" s="58">
        <v>8</v>
      </c>
      <c r="I6" s="59" t="s">
        <v>15</v>
      </c>
      <c r="J6" s="59" t="s">
        <v>16</v>
      </c>
      <c r="K6" s="59" t="s">
        <v>17</v>
      </c>
      <c r="L6" s="59" t="s">
        <v>18</v>
      </c>
      <c r="M6" s="60">
        <v>13</v>
      </c>
      <c r="N6" s="56">
        <v>14</v>
      </c>
      <c r="O6" s="61"/>
      <c r="P6" s="61"/>
      <c r="Q6" s="61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</row>
    <row r="7" spans="1:29" s="70" customFormat="1" ht="124.5" customHeight="1" x14ac:dyDescent="0.5">
      <c r="A7" s="64"/>
      <c r="B7" s="65" t="s">
        <v>19</v>
      </c>
      <c r="C7" s="66">
        <f>C15+C23+C31+C39+C47+C55+C63+C71+C79+C87+C95+C103+C111+C119+C127+C135+C143++C151+C159+C167+C175</f>
        <v>139</v>
      </c>
      <c r="D7" s="67" t="s">
        <v>20</v>
      </c>
      <c r="E7" s="7">
        <f>E8+E9+E10+E11+E13</f>
        <v>9305437.0088</v>
      </c>
      <c r="F7" s="7">
        <f>F8+F9+F10+F11+F13</f>
        <v>2902295.9336200003</v>
      </c>
      <c r="G7" s="7">
        <f>G8+G9+G10+G11+G13</f>
        <v>4948228.5498000002</v>
      </c>
      <c r="H7" s="7">
        <f>H8+H9+H10+H11+H13</f>
        <v>2676714.8984499997</v>
      </c>
      <c r="I7" s="8">
        <f t="shared" ref="I7:I26" si="0">H7-F7</f>
        <v>-225581.03517000051</v>
      </c>
      <c r="J7" s="7">
        <f t="shared" ref="J7:J15" si="1">IF(H7=0, ,H7/G7*100)</f>
        <v>54.094407150174753</v>
      </c>
      <c r="K7" s="7">
        <f t="shared" ref="K7:K15" si="2">IF(H7=0,0,H7/F7*100)</f>
        <v>92.227497115063812</v>
      </c>
      <c r="L7" s="7">
        <f t="shared" ref="L7:L70" si="3">IF(H7=0,0,H7/E7*100)</f>
        <v>28.765063864477014</v>
      </c>
      <c r="M7" s="68">
        <f>M15+M23+M31+M39+M47+M55+M63+M71+M79+M87+M95+M103+M111+M119+M127+M135+M143+M151+M159+M167+M175</f>
        <v>134</v>
      </c>
      <c r="N7" s="69"/>
      <c r="O7" s="52"/>
      <c r="P7" s="52"/>
      <c r="Q7" s="52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</row>
    <row r="8" spans="1:29" s="70" customFormat="1" ht="124.5" customHeight="1" x14ac:dyDescent="0.5">
      <c r="A8" s="64"/>
      <c r="B8" s="65"/>
      <c r="C8" s="71"/>
      <c r="D8" s="72" t="s">
        <v>21</v>
      </c>
      <c r="E8" s="73">
        <f t="shared" ref="E8:H14" si="4">E16+E24+E32+E40+E48+E56+E64+E72+E80+E88+E96+E104+E112+E120+E128+E136+E144+E152+E160+E168+E176</f>
        <v>21476.44586</v>
      </c>
      <c r="F8" s="73">
        <f t="shared" si="4"/>
        <v>6229.4416099999999</v>
      </c>
      <c r="G8" s="73">
        <f t="shared" si="4"/>
        <v>3944.5377100000001</v>
      </c>
      <c r="H8" s="73">
        <f t="shared" si="4"/>
        <v>4350.4175099999993</v>
      </c>
      <c r="I8" s="74">
        <f t="shared" si="0"/>
        <v>-1879.0241000000005</v>
      </c>
      <c r="J8" s="75">
        <f t="shared" si="1"/>
        <v>110.28966712552987</v>
      </c>
      <c r="K8" s="75">
        <f t="shared" si="2"/>
        <v>69.836395978354787</v>
      </c>
      <c r="L8" s="75">
        <f t="shared" si="3"/>
        <v>20.256692091230402</v>
      </c>
      <c r="M8" s="76"/>
      <c r="N8" s="69"/>
      <c r="O8" s="52"/>
      <c r="P8" s="52"/>
      <c r="Q8" s="52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</row>
    <row r="9" spans="1:29" s="70" customFormat="1" ht="124.5" customHeight="1" x14ac:dyDescent="0.5">
      <c r="A9" s="64"/>
      <c r="B9" s="65"/>
      <c r="C9" s="71"/>
      <c r="D9" s="72" t="s">
        <v>22</v>
      </c>
      <c r="E9" s="73">
        <f t="shared" si="4"/>
        <v>3280997.0154800005</v>
      </c>
      <c r="F9" s="73">
        <f t="shared" si="4"/>
        <v>1251369.3494000004</v>
      </c>
      <c r="G9" s="73">
        <f t="shared" si="4"/>
        <v>1157905.29266</v>
      </c>
      <c r="H9" s="73">
        <f t="shared" si="4"/>
        <v>1146546.85537</v>
      </c>
      <c r="I9" s="74">
        <f t="shared" si="0"/>
        <v>-104822.49403000041</v>
      </c>
      <c r="J9" s="75">
        <f t="shared" si="1"/>
        <v>99.019052994920955</v>
      </c>
      <c r="K9" s="75">
        <f t="shared" si="2"/>
        <v>91.623376896656438</v>
      </c>
      <c r="L9" s="75">
        <f t="shared" si="3"/>
        <v>34.945074620930846</v>
      </c>
      <c r="M9" s="76"/>
      <c r="N9" s="69"/>
      <c r="O9" s="52"/>
      <c r="P9" s="52"/>
      <c r="Q9" s="52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</row>
    <row r="10" spans="1:29" s="70" customFormat="1" ht="124.5" customHeight="1" x14ac:dyDescent="0.5">
      <c r="A10" s="64"/>
      <c r="B10" s="65"/>
      <c r="C10" s="71"/>
      <c r="D10" s="72" t="s">
        <v>23</v>
      </c>
      <c r="E10" s="73">
        <f t="shared" si="4"/>
        <v>3831764.2818799997</v>
      </c>
      <c r="F10" s="73">
        <f t="shared" si="4"/>
        <v>1611303.9503199996</v>
      </c>
      <c r="G10" s="73">
        <f t="shared" si="4"/>
        <v>3776046.4977799999</v>
      </c>
      <c r="H10" s="73">
        <f t="shared" si="4"/>
        <v>1524971.9475699998</v>
      </c>
      <c r="I10" s="74">
        <f t="shared" si="0"/>
        <v>-86332.002749999752</v>
      </c>
      <c r="J10" s="75">
        <f t="shared" si="1"/>
        <v>40.385412321234817</v>
      </c>
      <c r="K10" s="75">
        <f t="shared" si="2"/>
        <v>94.642103202635695</v>
      </c>
      <c r="L10" s="75">
        <f t="shared" si="3"/>
        <v>39.798166990110218</v>
      </c>
      <c r="M10" s="76"/>
      <c r="N10" s="69"/>
      <c r="O10" s="52"/>
      <c r="P10" s="52"/>
      <c r="Q10" s="52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</row>
    <row r="11" spans="1:29" s="70" customFormat="1" ht="189" customHeight="1" x14ac:dyDescent="0.5">
      <c r="A11" s="64"/>
      <c r="B11" s="65"/>
      <c r="C11" s="71"/>
      <c r="D11" s="77" t="s">
        <v>24</v>
      </c>
      <c r="E11" s="73">
        <f t="shared" si="4"/>
        <v>26266.950819999998</v>
      </c>
      <c r="F11" s="73">
        <f t="shared" si="4"/>
        <v>31138.07229</v>
      </c>
      <c r="G11" s="73">
        <f t="shared" si="4"/>
        <v>10332.221649999999</v>
      </c>
      <c r="H11" s="73">
        <f t="shared" si="4"/>
        <v>0</v>
      </c>
      <c r="I11" s="9">
        <f t="shared" si="0"/>
        <v>-31138.07229</v>
      </c>
      <c r="J11" s="75">
        <f t="shared" si="1"/>
        <v>0</v>
      </c>
      <c r="K11" s="75">
        <f t="shared" si="2"/>
        <v>0</v>
      </c>
      <c r="L11" s="75">
        <f t="shared" si="3"/>
        <v>0</v>
      </c>
      <c r="M11" s="76"/>
      <c r="N11" s="69"/>
      <c r="O11" s="52"/>
      <c r="P11" s="52"/>
      <c r="Q11" s="52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</row>
    <row r="12" spans="1:29" s="70" customFormat="1" ht="154.5" customHeight="1" x14ac:dyDescent="0.5">
      <c r="A12" s="64"/>
      <c r="B12" s="65"/>
      <c r="C12" s="71"/>
      <c r="D12" s="77" t="s">
        <v>25</v>
      </c>
      <c r="E12" s="73">
        <f t="shared" si="4"/>
        <v>3776.7</v>
      </c>
      <c r="F12" s="73">
        <f t="shared" si="4"/>
        <v>0</v>
      </c>
      <c r="G12" s="73">
        <f t="shared" si="4"/>
        <v>3628.7</v>
      </c>
      <c r="H12" s="73">
        <f t="shared" si="4"/>
        <v>0</v>
      </c>
      <c r="I12" s="9">
        <f t="shared" si="0"/>
        <v>0</v>
      </c>
      <c r="J12" s="75">
        <f t="shared" si="1"/>
        <v>0</v>
      </c>
      <c r="K12" s="75">
        <f t="shared" si="2"/>
        <v>0</v>
      </c>
      <c r="L12" s="75">
        <f t="shared" si="3"/>
        <v>0</v>
      </c>
      <c r="M12" s="76"/>
      <c r="N12" s="69"/>
      <c r="O12" s="52"/>
      <c r="P12" s="52"/>
      <c r="Q12" s="52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</row>
    <row r="13" spans="1:29" s="70" customFormat="1" ht="124.5" customHeight="1" x14ac:dyDescent="0.5">
      <c r="A13" s="64"/>
      <c r="B13" s="65"/>
      <c r="C13" s="71"/>
      <c r="D13" s="78" t="s">
        <v>26</v>
      </c>
      <c r="E13" s="73">
        <f t="shared" si="4"/>
        <v>2144932.3147600004</v>
      </c>
      <c r="F13" s="73">
        <f t="shared" si="4"/>
        <v>2255.12</v>
      </c>
      <c r="G13" s="73">
        <f t="shared" si="4"/>
        <v>0</v>
      </c>
      <c r="H13" s="73">
        <f t="shared" si="4"/>
        <v>845.678</v>
      </c>
      <c r="I13" s="9">
        <f t="shared" si="0"/>
        <v>-1409.442</v>
      </c>
      <c r="J13" s="75">
        <v>0</v>
      </c>
      <c r="K13" s="75">
        <f t="shared" si="2"/>
        <v>37.50035474830608</v>
      </c>
      <c r="L13" s="75">
        <f t="shared" si="3"/>
        <v>3.94267918936465E-2</v>
      </c>
      <c r="M13" s="76"/>
      <c r="N13" s="69"/>
      <c r="O13" s="52"/>
      <c r="P13" s="52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</row>
    <row r="14" spans="1:29" s="70" customFormat="1" ht="124.5" customHeight="1" x14ac:dyDescent="0.5">
      <c r="A14" s="64"/>
      <c r="B14" s="65"/>
      <c r="C14" s="71"/>
      <c r="D14" s="79" t="s">
        <v>27</v>
      </c>
      <c r="E14" s="73">
        <f t="shared" si="4"/>
        <v>2885.2</v>
      </c>
      <c r="F14" s="73">
        <f t="shared" si="4"/>
        <v>0</v>
      </c>
      <c r="G14" s="73">
        <f t="shared" si="4"/>
        <v>0</v>
      </c>
      <c r="H14" s="73">
        <f t="shared" si="4"/>
        <v>0</v>
      </c>
      <c r="I14" s="9">
        <f t="shared" si="0"/>
        <v>0</v>
      </c>
      <c r="J14" s="75">
        <f t="shared" si="1"/>
        <v>0</v>
      </c>
      <c r="K14" s="75">
        <f t="shared" si="2"/>
        <v>0</v>
      </c>
      <c r="L14" s="75">
        <f t="shared" si="3"/>
        <v>0</v>
      </c>
      <c r="M14" s="76"/>
      <c r="N14" s="69"/>
      <c r="O14" s="52"/>
      <c r="P14" s="52"/>
      <c r="Q14" s="52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</row>
    <row r="15" spans="1:29" s="5" customFormat="1" ht="180.75" customHeight="1" x14ac:dyDescent="0.5">
      <c r="A15" s="80">
        <v>1</v>
      </c>
      <c r="B15" s="81" t="s">
        <v>28</v>
      </c>
      <c r="C15" s="82">
        <v>10</v>
      </c>
      <c r="D15" s="67" t="s">
        <v>20</v>
      </c>
      <c r="E15" s="10">
        <f>E16+E17+E18+E21</f>
        <v>2305939.3180000004</v>
      </c>
      <c r="F15" s="10">
        <f>F16+F17+F18+F21</f>
        <v>1134185.91239</v>
      </c>
      <c r="G15" s="10">
        <f>G16+G17+G18+G21</f>
        <v>1453344.9018399999</v>
      </c>
      <c r="H15" s="10">
        <f>H16+H17+H18+H21</f>
        <v>1119424.5851799999</v>
      </c>
      <c r="I15" s="8">
        <f t="shared" si="0"/>
        <v>-14761.327210000018</v>
      </c>
      <c r="J15" s="10">
        <f t="shared" si="1"/>
        <v>77.024014310901563</v>
      </c>
      <c r="K15" s="10">
        <f t="shared" si="2"/>
        <v>98.698509032007436</v>
      </c>
      <c r="L15" s="10">
        <f t="shared" si="3"/>
        <v>48.545275083426965</v>
      </c>
      <c r="M15" s="83">
        <v>12</v>
      </c>
      <c r="N15" s="46" t="s">
        <v>29</v>
      </c>
      <c r="O15" s="4"/>
      <c r="P15" s="4"/>
      <c r="Q15" s="4"/>
    </row>
    <row r="16" spans="1:29" s="5" customFormat="1" ht="124.5" customHeight="1" x14ac:dyDescent="0.5">
      <c r="A16" s="80"/>
      <c r="B16" s="81"/>
      <c r="C16" s="82"/>
      <c r="D16" s="72" t="s">
        <v>21</v>
      </c>
      <c r="E16" s="11">
        <v>0</v>
      </c>
      <c r="F16" s="11">
        <v>0</v>
      </c>
      <c r="G16" s="11">
        <v>0</v>
      </c>
      <c r="H16" s="11">
        <v>0</v>
      </c>
      <c r="I16" s="12">
        <f t="shared" si="0"/>
        <v>0</v>
      </c>
      <c r="J16" s="12">
        <f t="shared" ref="J16:J30" si="5">IF(G16=0,0,H16/G16)*100</f>
        <v>0</v>
      </c>
      <c r="K16" s="12">
        <f t="shared" ref="K16:K30" si="6">IF(F16=0,0,H16/F16*100)</f>
        <v>0</v>
      </c>
      <c r="L16" s="12">
        <f t="shared" si="3"/>
        <v>0</v>
      </c>
      <c r="M16" s="83"/>
      <c r="N16" s="47"/>
      <c r="O16" s="4"/>
      <c r="P16" s="4"/>
      <c r="Q16" s="4"/>
    </row>
    <row r="17" spans="1:29" s="5" customFormat="1" ht="124.5" customHeight="1" x14ac:dyDescent="0.5">
      <c r="A17" s="80"/>
      <c r="B17" s="81"/>
      <c r="C17" s="82"/>
      <c r="D17" s="72" t="s">
        <v>22</v>
      </c>
      <c r="E17" s="11">
        <v>1563778.3000000003</v>
      </c>
      <c r="F17" s="11">
        <v>817558.72499000002</v>
      </c>
      <c r="G17" s="11">
        <v>803829.53983999998</v>
      </c>
      <c r="H17" s="11">
        <v>803800.82282</v>
      </c>
      <c r="I17" s="13">
        <f t="shared" si="0"/>
        <v>-13757.902170000016</v>
      </c>
      <c r="J17" s="12">
        <f t="shared" si="5"/>
        <v>99.996427473913712</v>
      </c>
      <c r="K17" s="12">
        <f t="shared" si="6"/>
        <v>98.317197071052192</v>
      </c>
      <c r="L17" s="12">
        <f t="shared" si="3"/>
        <v>51.401200721355444</v>
      </c>
      <c r="M17" s="83"/>
      <c r="N17" s="47"/>
      <c r="O17" s="4"/>
      <c r="P17" s="4"/>
      <c r="Q17" s="4"/>
    </row>
    <row r="18" spans="1:29" s="5" customFormat="1" ht="124.5" customHeight="1" x14ac:dyDescent="0.5">
      <c r="A18" s="80"/>
      <c r="B18" s="81"/>
      <c r="C18" s="82"/>
      <c r="D18" s="72" t="s">
        <v>23</v>
      </c>
      <c r="E18" s="11">
        <v>649515.36199999996</v>
      </c>
      <c r="F18" s="11">
        <v>316627.1874</v>
      </c>
      <c r="G18" s="11">
        <v>649515.36199999996</v>
      </c>
      <c r="H18" s="11">
        <v>315623.76235999994</v>
      </c>
      <c r="I18" s="13">
        <f t="shared" si="0"/>
        <v>-1003.4250400000601</v>
      </c>
      <c r="J18" s="12">
        <f t="shared" si="5"/>
        <v>48.593733239522663</v>
      </c>
      <c r="K18" s="12">
        <f t="shared" si="6"/>
        <v>99.68308942506178</v>
      </c>
      <c r="L18" s="12">
        <f t="shared" si="3"/>
        <v>48.593733239522663</v>
      </c>
      <c r="M18" s="83"/>
      <c r="N18" s="47"/>
      <c r="O18" s="4"/>
      <c r="P18" s="4"/>
      <c r="Q18" s="4"/>
    </row>
    <row r="19" spans="1:29" s="5" customFormat="1" ht="189" customHeight="1" x14ac:dyDescent="0.5">
      <c r="A19" s="80"/>
      <c r="B19" s="81"/>
      <c r="C19" s="82"/>
      <c r="D19" s="77" t="s">
        <v>24</v>
      </c>
      <c r="E19" s="11">
        <v>0</v>
      </c>
      <c r="F19" s="11">
        <v>0</v>
      </c>
      <c r="G19" s="11">
        <v>0</v>
      </c>
      <c r="H19" s="11">
        <v>0</v>
      </c>
      <c r="I19" s="12">
        <f t="shared" si="0"/>
        <v>0</v>
      </c>
      <c r="J19" s="12">
        <f t="shared" si="5"/>
        <v>0</v>
      </c>
      <c r="K19" s="12">
        <f t="shared" si="6"/>
        <v>0</v>
      </c>
      <c r="L19" s="12">
        <f t="shared" si="3"/>
        <v>0</v>
      </c>
      <c r="M19" s="83"/>
      <c r="N19" s="47"/>
      <c r="O19" s="4"/>
      <c r="P19" s="4"/>
      <c r="Q19" s="4"/>
    </row>
    <row r="20" spans="1:29" s="5" customFormat="1" ht="164.25" customHeight="1" x14ac:dyDescent="0.5">
      <c r="A20" s="80"/>
      <c r="B20" s="81"/>
      <c r="C20" s="82"/>
      <c r="D20" s="77" t="s">
        <v>25</v>
      </c>
      <c r="E20" s="11">
        <v>0</v>
      </c>
      <c r="F20" s="11">
        <v>0</v>
      </c>
      <c r="G20" s="11">
        <v>0</v>
      </c>
      <c r="H20" s="11">
        <v>0</v>
      </c>
      <c r="I20" s="12">
        <f t="shared" si="0"/>
        <v>0</v>
      </c>
      <c r="J20" s="12">
        <f t="shared" si="5"/>
        <v>0</v>
      </c>
      <c r="K20" s="12">
        <f t="shared" si="6"/>
        <v>0</v>
      </c>
      <c r="L20" s="12">
        <f t="shared" si="3"/>
        <v>0</v>
      </c>
      <c r="M20" s="83"/>
      <c r="N20" s="47"/>
      <c r="O20" s="4"/>
      <c r="P20" s="4"/>
      <c r="Q20" s="4"/>
    </row>
    <row r="21" spans="1:29" s="5" customFormat="1" ht="124.5" customHeight="1" x14ac:dyDescent="0.5">
      <c r="A21" s="80"/>
      <c r="B21" s="81"/>
      <c r="C21" s="82"/>
      <c r="D21" s="78" t="s">
        <v>26</v>
      </c>
      <c r="E21" s="11">
        <v>92645.656000000003</v>
      </c>
      <c r="F21" s="11">
        <v>0</v>
      </c>
      <c r="G21" s="11">
        <v>0</v>
      </c>
      <c r="H21" s="11">
        <v>0</v>
      </c>
      <c r="I21" s="12">
        <f t="shared" si="0"/>
        <v>0</v>
      </c>
      <c r="J21" s="12">
        <f t="shared" si="5"/>
        <v>0</v>
      </c>
      <c r="K21" s="12">
        <f t="shared" si="6"/>
        <v>0</v>
      </c>
      <c r="L21" s="12">
        <f t="shared" si="3"/>
        <v>0</v>
      </c>
      <c r="M21" s="83"/>
      <c r="N21" s="47"/>
      <c r="O21" s="4"/>
      <c r="P21" s="4"/>
      <c r="Q21" s="4"/>
    </row>
    <row r="22" spans="1:29" s="5" customFormat="1" ht="124.5" customHeight="1" x14ac:dyDescent="0.5">
      <c r="A22" s="80"/>
      <c r="B22" s="81"/>
      <c r="C22" s="82"/>
      <c r="D22" s="79" t="s">
        <v>27</v>
      </c>
      <c r="E22" s="11">
        <v>0</v>
      </c>
      <c r="F22" s="11">
        <v>0</v>
      </c>
      <c r="G22" s="11">
        <v>0</v>
      </c>
      <c r="H22" s="11">
        <v>0</v>
      </c>
      <c r="I22" s="12">
        <f t="shared" si="0"/>
        <v>0</v>
      </c>
      <c r="J22" s="12">
        <f t="shared" si="5"/>
        <v>0</v>
      </c>
      <c r="K22" s="12">
        <f t="shared" si="6"/>
        <v>0</v>
      </c>
      <c r="L22" s="12">
        <f t="shared" si="3"/>
        <v>0</v>
      </c>
      <c r="M22" s="83"/>
      <c r="N22" s="47"/>
      <c r="O22" s="4"/>
      <c r="P22" s="4"/>
      <c r="Q22" s="4"/>
    </row>
    <row r="23" spans="1:29" ht="162" customHeight="1" x14ac:dyDescent="0.5">
      <c r="A23" s="80">
        <v>2</v>
      </c>
      <c r="B23" s="81" t="s">
        <v>30</v>
      </c>
      <c r="C23" s="82">
        <v>2</v>
      </c>
      <c r="D23" s="67" t="s">
        <v>20</v>
      </c>
      <c r="E23" s="7">
        <f>E24+E25+E26+E29</f>
        <v>6772</v>
      </c>
      <c r="F23" s="7">
        <f>F24+F25+F26+F29</f>
        <v>4666.6000000000004</v>
      </c>
      <c r="G23" s="7">
        <f>G24+G25+G26+G29</f>
        <v>4902</v>
      </c>
      <c r="H23" s="7">
        <f>H24+H25+H26+H29</f>
        <v>3523.643</v>
      </c>
      <c r="I23" s="8">
        <f t="shared" si="0"/>
        <v>-1142.9570000000003</v>
      </c>
      <c r="J23" s="7">
        <f t="shared" si="5"/>
        <v>71.881742146062834</v>
      </c>
      <c r="K23" s="7">
        <f t="shared" si="6"/>
        <v>75.507714395919933</v>
      </c>
      <c r="L23" s="7">
        <f t="shared" si="3"/>
        <v>52.032531010041353</v>
      </c>
      <c r="M23" s="83">
        <v>4</v>
      </c>
      <c r="N23" s="84" t="s">
        <v>61</v>
      </c>
      <c r="O23" s="4"/>
      <c r="P23" s="4"/>
      <c r="Q23" s="4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</row>
    <row r="24" spans="1:29" ht="132" customHeight="1" x14ac:dyDescent="0.5">
      <c r="A24" s="80"/>
      <c r="B24" s="81"/>
      <c r="C24" s="82"/>
      <c r="D24" s="72" t="s">
        <v>21</v>
      </c>
      <c r="E24" s="14">
        <v>0</v>
      </c>
      <c r="F24" s="14">
        <v>0</v>
      </c>
      <c r="G24" s="14">
        <v>0</v>
      </c>
      <c r="H24" s="14">
        <v>0</v>
      </c>
      <c r="I24" s="15">
        <f t="shared" si="0"/>
        <v>0</v>
      </c>
      <c r="J24" s="15">
        <f t="shared" si="5"/>
        <v>0</v>
      </c>
      <c r="K24" s="15">
        <f t="shared" si="6"/>
        <v>0</v>
      </c>
      <c r="L24" s="15">
        <f t="shared" si="3"/>
        <v>0</v>
      </c>
      <c r="M24" s="83"/>
      <c r="N24" s="85"/>
      <c r="O24" s="4"/>
      <c r="P24" s="4"/>
      <c r="Q24" s="4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132" customHeight="1" x14ac:dyDescent="0.5">
      <c r="A25" s="80"/>
      <c r="B25" s="81"/>
      <c r="C25" s="82"/>
      <c r="D25" s="72" t="s">
        <v>22</v>
      </c>
      <c r="E25" s="14">
        <v>0</v>
      </c>
      <c r="F25" s="14">
        <v>0</v>
      </c>
      <c r="G25" s="14">
        <v>0</v>
      </c>
      <c r="H25" s="14">
        <v>0</v>
      </c>
      <c r="I25" s="15">
        <f t="shared" si="0"/>
        <v>0</v>
      </c>
      <c r="J25" s="15">
        <f t="shared" si="5"/>
        <v>0</v>
      </c>
      <c r="K25" s="15">
        <f t="shared" si="6"/>
        <v>0</v>
      </c>
      <c r="L25" s="15">
        <f t="shared" si="3"/>
        <v>0</v>
      </c>
      <c r="M25" s="83"/>
      <c r="N25" s="85"/>
      <c r="O25" s="4"/>
      <c r="P25" s="4"/>
      <c r="Q25" s="4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</row>
    <row r="26" spans="1:29" ht="132" customHeight="1" x14ac:dyDescent="0.5">
      <c r="A26" s="80"/>
      <c r="B26" s="81"/>
      <c r="C26" s="82"/>
      <c r="D26" s="72" t="s">
        <v>23</v>
      </c>
      <c r="E26" s="16">
        <v>4902</v>
      </c>
      <c r="F26" s="14">
        <v>3691.6</v>
      </c>
      <c r="G26" s="14">
        <v>4902</v>
      </c>
      <c r="H26" s="14">
        <v>3523.643</v>
      </c>
      <c r="I26" s="17">
        <f t="shared" si="0"/>
        <v>-167.95699999999988</v>
      </c>
      <c r="J26" s="15">
        <f t="shared" si="5"/>
        <v>71.881742146062834</v>
      </c>
      <c r="K26" s="15">
        <f t="shared" si="6"/>
        <v>95.450292556073251</v>
      </c>
      <c r="L26" s="15">
        <f t="shared" si="3"/>
        <v>71.881742146062834</v>
      </c>
      <c r="M26" s="83"/>
      <c r="N26" s="85"/>
      <c r="O26" s="4"/>
      <c r="P26" s="4"/>
      <c r="Q26" s="4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214.5" customHeight="1" x14ac:dyDescent="0.5">
      <c r="A27" s="80"/>
      <c r="B27" s="81"/>
      <c r="C27" s="82"/>
      <c r="D27" s="77" t="s">
        <v>24</v>
      </c>
      <c r="E27" s="14">
        <v>0</v>
      </c>
      <c r="F27" s="14">
        <v>0</v>
      </c>
      <c r="G27" s="14">
        <v>0</v>
      </c>
      <c r="H27" s="14">
        <v>0</v>
      </c>
      <c r="I27" s="15">
        <v>0</v>
      </c>
      <c r="J27" s="15">
        <f t="shared" si="5"/>
        <v>0</v>
      </c>
      <c r="K27" s="15">
        <f t="shared" si="6"/>
        <v>0</v>
      </c>
      <c r="L27" s="15">
        <f t="shared" si="3"/>
        <v>0</v>
      </c>
      <c r="M27" s="83"/>
      <c r="N27" s="85"/>
      <c r="O27" s="4"/>
      <c r="P27" s="4"/>
      <c r="Q27" s="4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</row>
    <row r="28" spans="1:29" ht="177" customHeight="1" x14ac:dyDescent="0.5">
      <c r="A28" s="80"/>
      <c r="B28" s="81"/>
      <c r="C28" s="82"/>
      <c r="D28" s="77" t="s">
        <v>25</v>
      </c>
      <c r="E28" s="14">
        <v>0</v>
      </c>
      <c r="F28" s="14">
        <v>0</v>
      </c>
      <c r="G28" s="14">
        <v>0</v>
      </c>
      <c r="H28" s="14">
        <v>0</v>
      </c>
      <c r="I28" s="15">
        <v>0</v>
      </c>
      <c r="J28" s="15">
        <f t="shared" si="5"/>
        <v>0</v>
      </c>
      <c r="K28" s="15">
        <f t="shared" si="6"/>
        <v>0</v>
      </c>
      <c r="L28" s="15">
        <f t="shared" si="3"/>
        <v>0</v>
      </c>
      <c r="M28" s="83"/>
      <c r="N28" s="85"/>
      <c r="O28" s="4"/>
      <c r="P28" s="4"/>
      <c r="Q28" s="4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32" customHeight="1" x14ac:dyDescent="0.5">
      <c r="A29" s="80"/>
      <c r="B29" s="81"/>
      <c r="C29" s="82"/>
      <c r="D29" s="78" t="s">
        <v>26</v>
      </c>
      <c r="E29" s="16">
        <v>1870</v>
      </c>
      <c r="F29" s="14">
        <v>975</v>
      </c>
      <c r="G29" s="14">
        <v>0</v>
      </c>
      <c r="H29" s="14">
        <v>0</v>
      </c>
      <c r="I29" s="15">
        <v>0</v>
      </c>
      <c r="J29" s="15">
        <f t="shared" si="5"/>
        <v>0</v>
      </c>
      <c r="K29" s="15">
        <f t="shared" si="6"/>
        <v>0</v>
      </c>
      <c r="L29" s="15">
        <f t="shared" si="3"/>
        <v>0</v>
      </c>
      <c r="M29" s="83"/>
      <c r="N29" s="85"/>
      <c r="O29" s="4"/>
      <c r="P29" s="4"/>
      <c r="Q29" s="4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</row>
    <row r="30" spans="1:29" ht="132" customHeight="1" x14ac:dyDescent="0.5">
      <c r="A30" s="80"/>
      <c r="B30" s="81"/>
      <c r="C30" s="82"/>
      <c r="D30" s="79" t="s">
        <v>27</v>
      </c>
      <c r="E30" s="14">
        <v>0</v>
      </c>
      <c r="F30" s="14">
        <v>0</v>
      </c>
      <c r="G30" s="14">
        <v>0</v>
      </c>
      <c r="H30" s="14">
        <v>0</v>
      </c>
      <c r="I30" s="15">
        <f t="shared" ref="I30:I43" si="7">H30-F30</f>
        <v>0</v>
      </c>
      <c r="J30" s="15">
        <f t="shared" si="5"/>
        <v>0</v>
      </c>
      <c r="K30" s="15">
        <f t="shared" si="6"/>
        <v>0</v>
      </c>
      <c r="L30" s="15">
        <f t="shared" si="3"/>
        <v>0</v>
      </c>
      <c r="M30" s="83"/>
      <c r="N30" s="85"/>
      <c r="O30" s="4"/>
      <c r="P30" s="4"/>
      <c r="Q30" s="4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</row>
    <row r="31" spans="1:29" ht="165.75" customHeight="1" x14ac:dyDescent="0.5">
      <c r="A31" s="80">
        <v>3</v>
      </c>
      <c r="B31" s="81" t="s">
        <v>31</v>
      </c>
      <c r="C31" s="82">
        <v>9</v>
      </c>
      <c r="D31" s="67" t="s">
        <v>20</v>
      </c>
      <c r="E31" s="7">
        <f>E32+E33+E34+E35+E37</f>
        <v>729584.74344000011</v>
      </c>
      <c r="F31" s="7">
        <f>F32+F33+F34+F35+F37</f>
        <v>230055.51872999998</v>
      </c>
      <c r="G31" s="7">
        <f>G32+G33+G34+G35+G37</f>
        <v>655266.86254000012</v>
      </c>
      <c r="H31" s="7">
        <f>H32+H33+H34+H35+H37</f>
        <v>186185.71860999998</v>
      </c>
      <c r="I31" s="39">
        <f t="shared" si="7"/>
        <v>-43869.80012</v>
      </c>
      <c r="J31" s="7">
        <f t="shared" ref="J31:J43" si="8">IF(H31=0, ,H31/G31*100)</f>
        <v>28.413724125815147</v>
      </c>
      <c r="K31" s="7">
        <f t="shared" ref="K31:K40" si="9">IF(H31=0,0,H31/F31*100)</f>
        <v>80.930776900211242</v>
      </c>
      <c r="L31" s="7">
        <f t="shared" si="3"/>
        <v>25.519409538655136</v>
      </c>
      <c r="M31" s="83">
        <v>6</v>
      </c>
      <c r="N31" s="86" t="s">
        <v>32</v>
      </c>
      <c r="O31" s="4"/>
      <c r="P31" s="4"/>
      <c r="Q31" s="4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</row>
    <row r="32" spans="1:29" ht="132" customHeight="1" x14ac:dyDescent="0.5">
      <c r="A32" s="80"/>
      <c r="B32" s="81"/>
      <c r="C32" s="82"/>
      <c r="D32" s="72" t="s">
        <v>21</v>
      </c>
      <c r="E32" s="18">
        <v>13.6</v>
      </c>
      <c r="F32" s="14">
        <v>0</v>
      </c>
      <c r="G32" s="14">
        <v>0</v>
      </c>
      <c r="H32" s="14">
        <v>0</v>
      </c>
      <c r="I32" s="19">
        <f t="shared" si="7"/>
        <v>0</v>
      </c>
      <c r="J32" s="20">
        <f t="shared" si="8"/>
        <v>0</v>
      </c>
      <c r="K32" s="20">
        <f t="shared" si="9"/>
        <v>0</v>
      </c>
      <c r="L32" s="20">
        <f t="shared" si="3"/>
        <v>0</v>
      </c>
      <c r="M32" s="83"/>
      <c r="N32" s="87"/>
      <c r="O32" s="4"/>
      <c r="P32" s="4"/>
      <c r="Q32" s="4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</row>
    <row r="33" spans="1:29" ht="132" customHeight="1" x14ac:dyDescent="0.5">
      <c r="A33" s="80"/>
      <c r="B33" s="81"/>
      <c r="C33" s="82"/>
      <c r="D33" s="72" t="s">
        <v>22</v>
      </c>
      <c r="E33" s="16">
        <v>4984.2772700000005</v>
      </c>
      <c r="F33" s="18">
        <v>604.04</v>
      </c>
      <c r="G33" s="18">
        <v>4416.6666599999999</v>
      </c>
      <c r="H33" s="18">
        <v>346.66665999999998</v>
      </c>
      <c r="I33" s="40">
        <f t="shared" si="7"/>
        <v>-257.37333999999998</v>
      </c>
      <c r="J33" s="20">
        <f t="shared" si="8"/>
        <v>7.8490564646778216</v>
      </c>
      <c r="K33" s="20">
        <f t="shared" si="9"/>
        <v>57.39134163300443</v>
      </c>
      <c r="L33" s="20">
        <f t="shared" si="3"/>
        <v>6.955204159418682</v>
      </c>
      <c r="M33" s="83"/>
      <c r="N33" s="87"/>
      <c r="O33" s="4"/>
      <c r="P33" s="4"/>
      <c r="Q33" s="4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</row>
    <row r="34" spans="1:29" ht="132" customHeight="1" x14ac:dyDescent="0.5">
      <c r="A34" s="80"/>
      <c r="B34" s="81"/>
      <c r="C34" s="82"/>
      <c r="D34" s="72" t="s">
        <v>23</v>
      </c>
      <c r="E34" s="16">
        <v>671867.13208000001</v>
      </c>
      <c r="F34" s="14">
        <v>229451.47872999997</v>
      </c>
      <c r="G34" s="14">
        <v>650850.19588000013</v>
      </c>
      <c r="H34" s="14">
        <v>185839.05194999999</v>
      </c>
      <c r="I34" s="40">
        <f t="shared" si="7"/>
        <v>-43612.42677999998</v>
      </c>
      <c r="J34" s="20">
        <f t="shared" si="8"/>
        <v>28.553275873064944</v>
      </c>
      <c r="K34" s="20">
        <f t="shared" si="9"/>
        <v>80.992745385040834</v>
      </c>
      <c r="L34" s="20">
        <f t="shared" si="3"/>
        <v>27.660089782137447</v>
      </c>
      <c r="M34" s="83"/>
      <c r="N34" s="87"/>
      <c r="O34" s="4"/>
      <c r="P34" s="4"/>
      <c r="Q34" s="4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</row>
    <row r="35" spans="1:29" ht="246" customHeight="1" x14ac:dyDescent="0.5">
      <c r="A35" s="80"/>
      <c r="B35" s="81"/>
      <c r="C35" s="82"/>
      <c r="D35" s="77" t="s">
        <v>24</v>
      </c>
      <c r="E35" s="14">
        <v>0</v>
      </c>
      <c r="F35" s="14">
        <v>0</v>
      </c>
      <c r="G35" s="14">
        <v>0</v>
      </c>
      <c r="H35" s="14">
        <v>0</v>
      </c>
      <c r="I35" s="21">
        <f t="shared" si="7"/>
        <v>0</v>
      </c>
      <c r="J35" s="20">
        <f t="shared" si="8"/>
        <v>0</v>
      </c>
      <c r="K35" s="20">
        <f t="shared" si="9"/>
        <v>0</v>
      </c>
      <c r="L35" s="20">
        <f t="shared" si="3"/>
        <v>0</v>
      </c>
      <c r="M35" s="83"/>
      <c r="N35" s="87"/>
      <c r="O35" s="4"/>
      <c r="P35" s="4"/>
      <c r="Q35" s="4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</row>
    <row r="36" spans="1:29" ht="171.75" customHeight="1" x14ac:dyDescent="0.5">
      <c r="A36" s="80"/>
      <c r="B36" s="81"/>
      <c r="C36" s="82"/>
      <c r="D36" s="77" t="s">
        <v>25</v>
      </c>
      <c r="E36" s="14">
        <v>0</v>
      </c>
      <c r="F36" s="14">
        <v>0</v>
      </c>
      <c r="G36" s="14">
        <v>0</v>
      </c>
      <c r="H36" s="14">
        <v>0</v>
      </c>
      <c r="I36" s="21">
        <f t="shared" si="7"/>
        <v>0</v>
      </c>
      <c r="J36" s="20">
        <f t="shared" si="8"/>
        <v>0</v>
      </c>
      <c r="K36" s="20">
        <f t="shared" si="9"/>
        <v>0</v>
      </c>
      <c r="L36" s="20">
        <f t="shared" si="3"/>
        <v>0</v>
      </c>
      <c r="M36" s="83"/>
      <c r="N36" s="87"/>
      <c r="O36" s="4"/>
      <c r="P36" s="4"/>
      <c r="Q36" s="4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</row>
    <row r="37" spans="1:29" s="5" customFormat="1" ht="132" customHeight="1" x14ac:dyDescent="0.5">
      <c r="A37" s="80"/>
      <c r="B37" s="81"/>
      <c r="C37" s="82"/>
      <c r="D37" s="78" t="s">
        <v>26</v>
      </c>
      <c r="E37" s="16">
        <v>52719.734089999998</v>
      </c>
      <c r="F37" s="14">
        <v>0</v>
      </c>
      <c r="G37" s="14">
        <v>0</v>
      </c>
      <c r="H37" s="14">
        <v>0</v>
      </c>
      <c r="I37" s="19">
        <f t="shared" si="7"/>
        <v>0</v>
      </c>
      <c r="J37" s="20">
        <f t="shared" si="8"/>
        <v>0</v>
      </c>
      <c r="K37" s="20">
        <f t="shared" si="9"/>
        <v>0</v>
      </c>
      <c r="L37" s="20">
        <f t="shared" si="3"/>
        <v>0</v>
      </c>
      <c r="M37" s="83"/>
      <c r="N37" s="87"/>
      <c r="O37" s="4"/>
      <c r="P37" s="4"/>
      <c r="Q37" s="4"/>
    </row>
    <row r="38" spans="1:29" ht="132" customHeight="1" x14ac:dyDescent="0.5">
      <c r="A38" s="80"/>
      <c r="B38" s="81"/>
      <c r="C38" s="82"/>
      <c r="D38" s="79" t="s">
        <v>27</v>
      </c>
      <c r="E38" s="14">
        <v>0</v>
      </c>
      <c r="F38" s="14">
        <v>0</v>
      </c>
      <c r="G38" s="14">
        <v>0</v>
      </c>
      <c r="H38" s="14">
        <v>0</v>
      </c>
      <c r="I38" s="21">
        <f t="shared" si="7"/>
        <v>0</v>
      </c>
      <c r="J38" s="20">
        <f t="shared" si="8"/>
        <v>0</v>
      </c>
      <c r="K38" s="20">
        <f t="shared" si="9"/>
        <v>0</v>
      </c>
      <c r="L38" s="20">
        <f t="shared" si="3"/>
        <v>0</v>
      </c>
      <c r="M38" s="83"/>
      <c r="N38" s="87"/>
      <c r="O38" s="4"/>
      <c r="P38" s="4"/>
      <c r="Q38" s="4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32" customHeight="1" x14ac:dyDescent="0.5">
      <c r="A39" s="42">
        <v>4</v>
      </c>
      <c r="B39" s="81" t="s">
        <v>33</v>
      </c>
      <c r="C39" s="82">
        <v>5</v>
      </c>
      <c r="D39" s="67" t="s">
        <v>20</v>
      </c>
      <c r="E39" s="7">
        <f>E40+E41+E42+E43+E45</f>
        <v>17430.949999999997</v>
      </c>
      <c r="F39" s="88">
        <f>F40+F41+F42+F43+F45</f>
        <v>12508.559000000001</v>
      </c>
      <c r="G39" s="88">
        <f>G40+G41+G42+G43+G45</f>
        <v>17422.099999999999</v>
      </c>
      <c r="H39" s="7">
        <f>H40+H41+H42+H43+H45</f>
        <v>11571.897999999999</v>
      </c>
      <c r="I39" s="8">
        <f t="shared" si="7"/>
        <v>-936.66100000000188</v>
      </c>
      <c r="J39" s="7">
        <f t="shared" si="8"/>
        <v>66.420798870400247</v>
      </c>
      <c r="K39" s="7">
        <f t="shared" si="9"/>
        <v>92.511839293399007</v>
      </c>
      <c r="L39" s="7">
        <f t="shared" si="3"/>
        <v>66.387075862187672</v>
      </c>
      <c r="M39" s="83">
        <v>4</v>
      </c>
      <c r="N39" s="86" t="s">
        <v>62</v>
      </c>
      <c r="O39" s="4"/>
      <c r="P39" s="4"/>
      <c r="Q39" s="4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</row>
    <row r="40" spans="1:29" ht="132" customHeight="1" x14ac:dyDescent="0.5">
      <c r="A40" s="42"/>
      <c r="B40" s="81"/>
      <c r="C40" s="82"/>
      <c r="D40" s="72" t="s">
        <v>21</v>
      </c>
      <c r="E40" s="14">
        <v>0</v>
      </c>
      <c r="F40" s="14">
        <v>0</v>
      </c>
      <c r="G40" s="14">
        <v>0</v>
      </c>
      <c r="H40" s="14">
        <v>0</v>
      </c>
      <c r="I40" s="21">
        <f t="shared" si="7"/>
        <v>0</v>
      </c>
      <c r="J40" s="20">
        <f t="shared" si="8"/>
        <v>0</v>
      </c>
      <c r="K40" s="20">
        <f t="shared" si="9"/>
        <v>0</v>
      </c>
      <c r="L40" s="20">
        <f t="shared" si="3"/>
        <v>0</v>
      </c>
      <c r="M40" s="83"/>
      <c r="N40" s="87"/>
      <c r="O40" s="4"/>
      <c r="P40" s="4"/>
      <c r="Q40" s="4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</row>
    <row r="41" spans="1:29" ht="132" customHeight="1" x14ac:dyDescent="0.5">
      <c r="A41" s="42"/>
      <c r="B41" s="81"/>
      <c r="C41" s="82"/>
      <c r="D41" s="72" t="s">
        <v>22</v>
      </c>
      <c r="E41" s="14">
        <v>0</v>
      </c>
      <c r="F41" s="14">
        <v>0</v>
      </c>
      <c r="G41" s="14">
        <v>0</v>
      </c>
      <c r="H41" s="14">
        <v>0</v>
      </c>
      <c r="I41" s="21">
        <f t="shared" si="7"/>
        <v>0</v>
      </c>
      <c r="J41" s="20">
        <f t="shared" si="8"/>
        <v>0</v>
      </c>
      <c r="K41" s="20">
        <v>0</v>
      </c>
      <c r="L41" s="20">
        <f t="shared" si="3"/>
        <v>0</v>
      </c>
      <c r="M41" s="83"/>
      <c r="N41" s="87"/>
      <c r="O41" s="4"/>
      <c r="P41" s="4"/>
      <c r="Q41" s="4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</row>
    <row r="42" spans="1:29" ht="132" customHeight="1" x14ac:dyDescent="0.5">
      <c r="A42" s="42"/>
      <c r="B42" s="81"/>
      <c r="C42" s="82"/>
      <c r="D42" s="72" t="s">
        <v>23</v>
      </c>
      <c r="E42" s="16">
        <v>17430.949999999997</v>
      </c>
      <c r="F42" s="14">
        <v>12508.559000000001</v>
      </c>
      <c r="G42" s="14">
        <v>17422.099999999999</v>
      </c>
      <c r="H42" s="14">
        <v>11571.897999999999</v>
      </c>
      <c r="I42" s="17">
        <f t="shared" si="7"/>
        <v>-936.66100000000188</v>
      </c>
      <c r="J42" s="20">
        <f t="shared" si="8"/>
        <v>66.420798870400247</v>
      </c>
      <c r="K42" s="20">
        <f>IF(H42=0,0,H42/F42*100)</f>
        <v>92.511839293399007</v>
      </c>
      <c r="L42" s="20">
        <f t="shared" si="3"/>
        <v>66.387075862187672</v>
      </c>
      <c r="M42" s="83"/>
      <c r="N42" s="87"/>
      <c r="O42" s="4"/>
      <c r="P42" s="4"/>
      <c r="Q42" s="4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</row>
    <row r="43" spans="1:29" ht="217.5" customHeight="1" x14ac:dyDescent="0.5">
      <c r="A43" s="42"/>
      <c r="B43" s="81"/>
      <c r="C43" s="82"/>
      <c r="D43" s="77" t="s">
        <v>24</v>
      </c>
      <c r="E43" s="14">
        <v>0</v>
      </c>
      <c r="F43" s="14">
        <v>0</v>
      </c>
      <c r="G43" s="14">
        <v>0</v>
      </c>
      <c r="H43" s="14">
        <v>0</v>
      </c>
      <c r="I43" s="21">
        <f t="shared" si="7"/>
        <v>0</v>
      </c>
      <c r="J43" s="20">
        <f t="shared" si="8"/>
        <v>0</v>
      </c>
      <c r="K43" s="20">
        <f>IF(H43=0,0,H43/F43*100)</f>
        <v>0</v>
      </c>
      <c r="L43" s="20">
        <f t="shared" si="3"/>
        <v>0</v>
      </c>
      <c r="M43" s="83"/>
      <c r="N43" s="87"/>
      <c r="O43" s="4"/>
      <c r="P43" s="4"/>
      <c r="Q43" s="4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</row>
    <row r="44" spans="1:29" ht="169.5" customHeight="1" x14ac:dyDescent="0.5">
      <c r="A44" s="42"/>
      <c r="B44" s="81"/>
      <c r="C44" s="82"/>
      <c r="D44" s="77" t="s">
        <v>25</v>
      </c>
      <c r="E44" s="14">
        <v>0</v>
      </c>
      <c r="F44" s="14">
        <v>0</v>
      </c>
      <c r="G44" s="14">
        <v>0</v>
      </c>
      <c r="H44" s="14">
        <v>0</v>
      </c>
      <c r="I44" s="21"/>
      <c r="J44" s="20"/>
      <c r="K44" s="20"/>
      <c r="L44" s="20">
        <f t="shared" si="3"/>
        <v>0</v>
      </c>
      <c r="M44" s="83"/>
      <c r="N44" s="87"/>
      <c r="O44" s="4"/>
      <c r="P44" s="4"/>
      <c r="Q44" s="4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</row>
    <row r="45" spans="1:29" ht="132" customHeight="1" x14ac:dyDescent="0.5">
      <c r="A45" s="42"/>
      <c r="B45" s="81"/>
      <c r="C45" s="82"/>
      <c r="D45" s="78" t="s">
        <v>26</v>
      </c>
      <c r="E45" s="14">
        <v>0</v>
      </c>
      <c r="F45" s="14">
        <v>0</v>
      </c>
      <c r="G45" s="14">
        <v>0</v>
      </c>
      <c r="H45" s="14">
        <v>0</v>
      </c>
      <c r="I45" s="19">
        <f t="shared" ref="I45:I54" si="10">H45-F45</f>
        <v>0</v>
      </c>
      <c r="J45" s="20">
        <f t="shared" ref="J45:J51" si="11">IF(H45=0, ,H45/G45*100)</f>
        <v>0</v>
      </c>
      <c r="K45" s="20">
        <f t="shared" ref="K45:K51" si="12">IF(H45=0,0,H45/F45*100)</f>
        <v>0</v>
      </c>
      <c r="L45" s="20">
        <f t="shared" si="3"/>
        <v>0</v>
      </c>
      <c r="M45" s="83"/>
      <c r="N45" s="87"/>
      <c r="O45" s="4"/>
      <c r="P45" s="4"/>
      <c r="Q45" s="4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</row>
    <row r="46" spans="1:29" ht="132" customHeight="1" x14ac:dyDescent="0.5">
      <c r="A46" s="42"/>
      <c r="B46" s="81"/>
      <c r="C46" s="82"/>
      <c r="D46" s="79" t="s">
        <v>27</v>
      </c>
      <c r="E46" s="14">
        <v>0</v>
      </c>
      <c r="F46" s="14">
        <v>0</v>
      </c>
      <c r="G46" s="14">
        <v>0</v>
      </c>
      <c r="H46" s="14">
        <v>0</v>
      </c>
      <c r="I46" s="21">
        <f t="shared" si="10"/>
        <v>0</v>
      </c>
      <c r="J46" s="20">
        <f t="shared" si="11"/>
        <v>0</v>
      </c>
      <c r="K46" s="20">
        <f t="shared" si="12"/>
        <v>0</v>
      </c>
      <c r="L46" s="20">
        <f t="shared" si="3"/>
        <v>0</v>
      </c>
      <c r="M46" s="83"/>
      <c r="N46" s="87"/>
      <c r="O46" s="4"/>
      <c r="P46" s="4"/>
      <c r="Q46" s="4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</row>
    <row r="47" spans="1:29" s="5" customFormat="1" ht="188.25" customHeight="1" x14ac:dyDescent="0.5">
      <c r="A47" s="42">
        <v>5</v>
      </c>
      <c r="B47" s="81" t="s">
        <v>34</v>
      </c>
      <c r="C47" s="82">
        <v>12</v>
      </c>
      <c r="D47" s="67" t="s">
        <v>20</v>
      </c>
      <c r="E47" s="7">
        <f>E48+E49+E50+E53</f>
        <v>345670.81066000002</v>
      </c>
      <c r="F47" s="7">
        <f>F48+F49+F50+F53</f>
        <v>123307.02924000002</v>
      </c>
      <c r="G47" s="7">
        <f>G48+G49+G50+G53</f>
        <v>251900.31982</v>
      </c>
      <c r="H47" s="7">
        <f>H48+H49+H50+H53</f>
        <v>101296.55991</v>
      </c>
      <c r="I47" s="8">
        <f t="shared" si="10"/>
        <v>-22010.469330000022</v>
      </c>
      <c r="J47" s="7">
        <f t="shared" si="11"/>
        <v>40.212954069444336</v>
      </c>
      <c r="K47" s="7">
        <f t="shared" si="12"/>
        <v>82.149866503425599</v>
      </c>
      <c r="L47" s="7">
        <f t="shared" si="3"/>
        <v>29.304342972029175</v>
      </c>
      <c r="M47" s="83">
        <v>9</v>
      </c>
      <c r="N47" s="46" t="s">
        <v>63</v>
      </c>
      <c r="O47" s="4"/>
      <c r="P47" s="4"/>
      <c r="Q47" s="4"/>
    </row>
    <row r="48" spans="1:29" s="5" customFormat="1" ht="132" customHeight="1" x14ac:dyDescent="0.5">
      <c r="A48" s="42"/>
      <c r="B48" s="81"/>
      <c r="C48" s="82"/>
      <c r="D48" s="72" t="s">
        <v>21</v>
      </c>
      <c r="E48" s="18">
        <v>0</v>
      </c>
      <c r="F48" s="18">
        <v>0</v>
      </c>
      <c r="G48" s="18">
        <v>0</v>
      </c>
      <c r="H48" s="18">
        <v>0</v>
      </c>
      <c r="I48" s="14">
        <f t="shared" si="10"/>
        <v>0</v>
      </c>
      <c r="J48" s="20">
        <f t="shared" si="11"/>
        <v>0</v>
      </c>
      <c r="K48" s="20">
        <f t="shared" si="12"/>
        <v>0</v>
      </c>
      <c r="L48" s="20">
        <f t="shared" si="3"/>
        <v>0</v>
      </c>
      <c r="M48" s="83"/>
      <c r="N48" s="47"/>
      <c r="O48" s="4"/>
      <c r="P48" s="4"/>
      <c r="Q48" s="4"/>
    </row>
    <row r="49" spans="1:29" s="5" customFormat="1" ht="132" customHeight="1" x14ac:dyDescent="0.5">
      <c r="A49" s="42"/>
      <c r="B49" s="81"/>
      <c r="C49" s="82"/>
      <c r="D49" s="72" t="s">
        <v>22</v>
      </c>
      <c r="E49" s="16">
        <v>467.4</v>
      </c>
      <c r="F49" s="18">
        <v>467.4</v>
      </c>
      <c r="G49" s="18">
        <v>807.4</v>
      </c>
      <c r="H49" s="18">
        <v>467.4</v>
      </c>
      <c r="I49" s="14">
        <f t="shared" si="10"/>
        <v>0</v>
      </c>
      <c r="J49" s="20">
        <f t="shared" si="11"/>
        <v>57.889521922219465</v>
      </c>
      <c r="K49" s="20">
        <f t="shared" si="12"/>
        <v>100</v>
      </c>
      <c r="L49" s="20">
        <f t="shared" si="3"/>
        <v>100</v>
      </c>
      <c r="M49" s="83"/>
      <c r="N49" s="47"/>
      <c r="O49" s="4"/>
      <c r="P49" s="4"/>
      <c r="Q49" s="4"/>
    </row>
    <row r="50" spans="1:29" s="5" customFormat="1" ht="132" customHeight="1" x14ac:dyDescent="0.5">
      <c r="A50" s="42"/>
      <c r="B50" s="81"/>
      <c r="C50" s="82"/>
      <c r="D50" s="72" t="s">
        <v>23</v>
      </c>
      <c r="E50" s="16">
        <v>277393.95691000001</v>
      </c>
      <c r="F50" s="18">
        <v>122839.62924000002</v>
      </c>
      <c r="G50" s="18">
        <v>251092.91982000001</v>
      </c>
      <c r="H50" s="18">
        <v>100829.15991</v>
      </c>
      <c r="I50" s="17">
        <f t="shared" si="10"/>
        <v>-22010.469330000022</v>
      </c>
      <c r="J50" s="20">
        <f t="shared" si="11"/>
        <v>40.156114311100851</v>
      </c>
      <c r="K50" s="20">
        <f t="shared" si="12"/>
        <v>82.081947441410222</v>
      </c>
      <c r="L50" s="20">
        <f t="shared" si="3"/>
        <v>36.348722601305205</v>
      </c>
      <c r="M50" s="83"/>
      <c r="N50" s="47"/>
      <c r="O50" s="4"/>
      <c r="P50" s="4"/>
      <c r="Q50" s="4"/>
    </row>
    <row r="51" spans="1:29" s="5" customFormat="1" ht="209.25" customHeight="1" x14ac:dyDescent="0.5">
      <c r="A51" s="42"/>
      <c r="B51" s="81"/>
      <c r="C51" s="82"/>
      <c r="D51" s="77" t="s">
        <v>24</v>
      </c>
      <c r="E51" s="89">
        <v>0</v>
      </c>
      <c r="F51" s="18">
        <v>0</v>
      </c>
      <c r="G51" s="18">
        <v>0</v>
      </c>
      <c r="H51" s="18">
        <v>0</v>
      </c>
      <c r="I51" s="14">
        <f t="shared" si="10"/>
        <v>0</v>
      </c>
      <c r="J51" s="15">
        <f t="shared" si="11"/>
        <v>0</v>
      </c>
      <c r="K51" s="15">
        <f t="shared" si="12"/>
        <v>0</v>
      </c>
      <c r="L51" s="15">
        <f t="shared" si="3"/>
        <v>0</v>
      </c>
      <c r="M51" s="83"/>
      <c r="N51" s="47"/>
      <c r="O51" s="4"/>
      <c r="P51" s="4"/>
      <c r="Q51" s="4"/>
    </row>
    <row r="52" spans="1:29" s="5" customFormat="1" ht="162.75" customHeight="1" x14ac:dyDescent="0.5">
      <c r="A52" s="42"/>
      <c r="B52" s="81"/>
      <c r="C52" s="82"/>
      <c r="D52" s="77" t="s">
        <v>25</v>
      </c>
      <c r="E52" s="89">
        <v>0</v>
      </c>
      <c r="F52" s="18">
        <v>0</v>
      </c>
      <c r="G52" s="18">
        <v>0</v>
      </c>
      <c r="H52" s="18">
        <v>0</v>
      </c>
      <c r="I52" s="14">
        <f t="shared" si="10"/>
        <v>0</v>
      </c>
      <c r="J52" s="15"/>
      <c r="K52" s="15"/>
      <c r="L52" s="15">
        <f t="shared" si="3"/>
        <v>0</v>
      </c>
      <c r="M52" s="83"/>
      <c r="N52" s="47"/>
      <c r="O52" s="4"/>
      <c r="P52" s="4"/>
      <c r="Q52" s="4"/>
    </row>
    <row r="53" spans="1:29" s="5" customFormat="1" ht="132" customHeight="1" x14ac:dyDescent="0.5">
      <c r="A53" s="42"/>
      <c r="B53" s="81"/>
      <c r="C53" s="82"/>
      <c r="D53" s="78" t="s">
        <v>26</v>
      </c>
      <c r="E53" s="18">
        <v>67809.453750000001</v>
      </c>
      <c r="F53" s="18">
        <v>0</v>
      </c>
      <c r="G53" s="18">
        <v>0</v>
      </c>
      <c r="H53" s="18">
        <v>0</v>
      </c>
      <c r="I53" s="19">
        <f t="shared" si="10"/>
        <v>0</v>
      </c>
      <c r="J53" s="15">
        <f t="shared" ref="J53:J67" si="13">IF(H53=0, ,H53/G53*100)</f>
        <v>0</v>
      </c>
      <c r="K53" s="15">
        <f t="shared" ref="K53:K67" si="14">IF(H53=0,0,H53/F53*100)</f>
        <v>0</v>
      </c>
      <c r="L53" s="15">
        <f t="shared" si="3"/>
        <v>0</v>
      </c>
      <c r="M53" s="83"/>
      <c r="N53" s="47"/>
      <c r="O53" s="4"/>
      <c r="P53" s="4"/>
      <c r="Q53" s="4"/>
    </row>
    <row r="54" spans="1:29" ht="132" customHeight="1" x14ac:dyDescent="0.5">
      <c r="A54" s="42"/>
      <c r="B54" s="81"/>
      <c r="C54" s="82"/>
      <c r="D54" s="79" t="s">
        <v>27</v>
      </c>
      <c r="E54" s="18">
        <v>0</v>
      </c>
      <c r="F54" s="18">
        <v>0</v>
      </c>
      <c r="G54" s="18">
        <v>0</v>
      </c>
      <c r="H54" s="18">
        <v>0</v>
      </c>
      <c r="I54" s="14">
        <f t="shared" si="10"/>
        <v>0</v>
      </c>
      <c r="J54" s="20">
        <f t="shared" si="13"/>
        <v>0</v>
      </c>
      <c r="K54" s="20">
        <f t="shared" si="14"/>
        <v>0</v>
      </c>
      <c r="L54" s="20">
        <f t="shared" si="3"/>
        <v>0</v>
      </c>
      <c r="M54" s="83"/>
      <c r="N54" s="47"/>
      <c r="O54" s="4"/>
      <c r="P54" s="4"/>
      <c r="Q54" s="4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</row>
    <row r="55" spans="1:29" ht="131.25" customHeight="1" x14ac:dyDescent="0.5">
      <c r="A55" s="42">
        <v>6</v>
      </c>
      <c r="B55" s="81" t="s">
        <v>35</v>
      </c>
      <c r="C55" s="82">
        <v>9</v>
      </c>
      <c r="D55" s="67" t="s">
        <v>20</v>
      </c>
      <c r="E55" s="7">
        <f>E56+E57+E58+E59+E61</f>
        <v>186365.96100000001</v>
      </c>
      <c r="F55" s="7">
        <f>F56+F57+F58+F59+F61</f>
        <v>37321.100000000006</v>
      </c>
      <c r="G55" s="7">
        <f>G56+G57+G58+G59+G61</f>
        <v>112053.016</v>
      </c>
      <c r="H55" s="7">
        <f>H56+H57+H58+H59+H61</f>
        <v>54535.100760000001</v>
      </c>
      <c r="I55" s="22">
        <f>H55-F55</f>
        <v>17214.000759999995</v>
      </c>
      <c r="J55" s="7">
        <f t="shared" si="13"/>
        <v>48.669016423440134</v>
      </c>
      <c r="K55" s="7">
        <f t="shared" si="14"/>
        <v>146.12404446814267</v>
      </c>
      <c r="L55" s="7">
        <f t="shared" si="3"/>
        <v>29.262371984334628</v>
      </c>
      <c r="M55" s="83">
        <v>11</v>
      </c>
      <c r="N55" s="46" t="s">
        <v>36</v>
      </c>
      <c r="O55" s="4"/>
      <c r="P55" s="4"/>
      <c r="Q55" s="4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</row>
    <row r="56" spans="1:29" ht="131.25" customHeight="1" x14ac:dyDescent="0.5">
      <c r="A56" s="42"/>
      <c r="B56" s="81"/>
      <c r="C56" s="82"/>
      <c r="D56" s="72" t="s">
        <v>21</v>
      </c>
      <c r="E56" s="16">
        <v>1298.0999999999999</v>
      </c>
      <c r="F56" s="18">
        <v>0</v>
      </c>
      <c r="G56" s="18">
        <v>0</v>
      </c>
      <c r="H56" s="18">
        <v>0</v>
      </c>
      <c r="I56" s="19">
        <v>0</v>
      </c>
      <c r="J56" s="20">
        <f t="shared" si="13"/>
        <v>0</v>
      </c>
      <c r="K56" s="20">
        <f t="shared" si="14"/>
        <v>0</v>
      </c>
      <c r="L56" s="20">
        <f t="shared" si="3"/>
        <v>0</v>
      </c>
      <c r="M56" s="83"/>
      <c r="N56" s="47"/>
      <c r="O56" s="4"/>
      <c r="P56" s="4"/>
      <c r="Q56" s="4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</row>
    <row r="57" spans="1:29" ht="131.25" customHeight="1" x14ac:dyDescent="0.5">
      <c r="A57" s="42"/>
      <c r="B57" s="81"/>
      <c r="C57" s="82"/>
      <c r="D57" s="72" t="s">
        <v>22</v>
      </c>
      <c r="E57" s="16">
        <v>89271</v>
      </c>
      <c r="F57" s="18">
        <v>26129.9</v>
      </c>
      <c r="G57" s="18">
        <v>35856.154999999999</v>
      </c>
      <c r="H57" s="18">
        <v>35706.73876</v>
      </c>
      <c r="I57" s="23">
        <v>-1103.2543200000009</v>
      </c>
      <c r="J57" s="20">
        <f t="shared" si="13"/>
        <v>99.583289842427334</v>
      </c>
      <c r="K57" s="20">
        <f t="shared" si="14"/>
        <v>136.65088178676535</v>
      </c>
      <c r="L57" s="20">
        <f t="shared" si="3"/>
        <v>39.998139104524427</v>
      </c>
      <c r="M57" s="83"/>
      <c r="N57" s="47"/>
      <c r="O57" s="4"/>
      <c r="P57" s="4"/>
      <c r="Q57" s="4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</row>
    <row r="58" spans="1:29" ht="131.25" customHeight="1" x14ac:dyDescent="0.5">
      <c r="A58" s="42"/>
      <c r="B58" s="81"/>
      <c r="C58" s="82"/>
      <c r="D58" s="72" t="s">
        <v>23</v>
      </c>
      <c r="E58" s="16">
        <v>76196.861000000004</v>
      </c>
      <c r="F58" s="18">
        <v>11191.2</v>
      </c>
      <c r="G58" s="18">
        <v>76196.861000000004</v>
      </c>
      <c r="H58" s="18">
        <v>18828.362000000001</v>
      </c>
      <c r="I58" s="19">
        <v>749.03900000000067</v>
      </c>
      <c r="J58" s="20">
        <f t="shared" si="13"/>
        <v>24.710154398617547</v>
      </c>
      <c r="K58" s="20">
        <f t="shared" si="14"/>
        <v>168.24256558724713</v>
      </c>
      <c r="L58" s="20">
        <f t="shared" si="3"/>
        <v>24.710154398617547</v>
      </c>
      <c r="M58" s="83"/>
      <c r="N58" s="47"/>
      <c r="O58" s="4"/>
      <c r="P58" s="4"/>
      <c r="Q58" s="4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</row>
    <row r="59" spans="1:29" ht="206.25" customHeight="1" x14ac:dyDescent="0.5">
      <c r="A59" s="42"/>
      <c r="B59" s="81"/>
      <c r="C59" s="82"/>
      <c r="D59" s="77" t="s">
        <v>24</v>
      </c>
      <c r="E59" s="18">
        <v>0</v>
      </c>
      <c r="F59" s="18">
        <v>0</v>
      </c>
      <c r="G59" s="18">
        <v>0</v>
      </c>
      <c r="H59" s="18">
        <v>0</v>
      </c>
      <c r="I59" s="21">
        <v>0</v>
      </c>
      <c r="J59" s="20">
        <f t="shared" si="13"/>
        <v>0</v>
      </c>
      <c r="K59" s="20">
        <f t="shared" si="14"/>
        <v>0</v>
      </c>
      <c r="L59" s="20">
        <f t="shared" si="3"/>
        <v>0</v>
      </c>
      <c r="M59" s="83"/>
      <c r="N59" s="47"/>
      <c r="O59" s="4"/>
      <c r="P59" s="4"/>
      <c r="Q59" s="4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</row>
    <row r="60" spans="1:29" ht="178.5" customHeight="1" x14ac:dyDescent="0.5">
      <c r="A60" s="42"/>
      <c r="B60" s="81"/>
      <c r="C60" s="82"/>
      <c r="D60" s="77" t="s">
        <v>25</v>
      </c>
      <c r="E60" s="18">
        <v>0</v>
      </c>
      <c r="F60" s="18">
        <v>0</v>
      </c>
      <c r="G60" s="18">
        <v>0</v>
      </c>
      <c r="H60" s="18">
        <v>0</v>
      </c>
      <c r="I60" s="21">
        <v>0</v>
      </c>
      <c r="J60" s="20">
        <f t="shared" si="13"/>
        <v>0</v>
      </c>
      <c r="K60" s="20">
        <f t="shared" si="14"/>
        <v>0</v>
      </c>
      <c r="L60" s="20">
        <f t="shared" si="3"/>
        <v>0</v>
      </c>
      <c r="M60" s="83"/>
      <c r="N60" s="47"/>
      <c r="O60" s="4"/>
      <c r="P60" s="4"/>
      <c r="Q60" s="4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</row>
    <row r="61" spans="1:29" ht="131.25" customHeight="1" x14ac:dyDescent="0.5">
      <c r="A61" s="42"/>
      <c r="B61" s="81"/>
      <c r="C61" s="82"/>
      <c r="D61" s="78" t="s">
        <v>26</v>
      </c>
      <c r="E61" s="18">
        <v>19600</v>
      </c>
      <c r="F61" s="18">
        <v>0</v>
      </c>
      <c r="G61" s="18">
        <v>0</v>
      </c>
      <c r="H61" s="18">
        <v>0</v>
      </c>
      <c r="I61" s="21">
        <v>0</v>
      </c>
      <c r="J61" s="20">
        <f t="shared" si="13"/>
        <v>0</v>
      </c>
      <c r="K61" s="20">
        <f t="shared" si="14"/>
        <v>0</v>
      </c>
      <c r="L61" s="20">
        <f t="shared" si="3"/>
        <v>0</v>
      </c>
      <c r="M61" s="83"/>
      <c r="N61" s="47"/>
      <c r="O61" s="4"/>
      <c r="P61" s="4"/>
      <c r="Q61" s="4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</row>
    <row r="62" spans="1:29" ht="131.25" customHeight="1" x14ac:dyDescent="0.5">
      <c r="A62" s="42"/>
      <c r="B62" s="81"/>
      <c r="C62" s="82"/>
      <c r="D62" s="79" t="s">
        <v>27</v>
      </c>
      <c r="E62" s="18">
        <v>0</v>
      </c>
      <c r="F62" s="18">
        <v>0</v>
      </c>
      <c r="G62" s="18">
        <v>0</v>
      </c>
      <c r="H62" s="18">
        <v>0</v>
      </c>
      <c r="I62" s="21">
        <v>0</v>
      </c>
      <c r="J62" s="20">
        <f t="shared" si="13"/>
        <v>0</v>
      </c>
      <c r="K62" s="20">
        <f t="shared" si="14"/>
        <v>0</v>
      </c>
      <c r="L62" s="20">
        <f t="shared" si="3"/>
        <v>0</v>
      </c>
      <c r="M62" s="83"/>
      <c r="N62" s="47"/>
      <c r="O62" s="4"/>
      <c r="P62" s="4"/>
      <c r="Q62" s="4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</row>
    <row r="63" spans="1:29" s="5" customFormat="1" ht="131.25" customHeight="1" x14ac:dyDescent="0.5">
      <c r="A63" s="42">
        <v>7</v>
      </c>
      <c r="B63" s="81" t="s">
        <v>37</v>
      </c>
      <c r="C63" s="82">
        <v>4</v>
      </c>
      <c r="D63" s="67" t="s">
        <v>20</v>
      </c>
      <c r="E63" s="7">
        <f>E64+E65+E66+E67+E69</f>
        <v>18547.06295</v>
      </c>
      <c r="F63" s="7">
        <f>F64+F65+F66+F67+F69</f>
        <v>15532.007800000001</v>
      </c>
      <c r="G63" s="7">
        <f>G64+G65+G66+G67+G69</f>
        <v>17606.155989999999</v>
      </c>
      <c r="H63" s="7">
        <f>H64+H65+H66+H67+H69</f>
        <v>14854.369410000001</v>
      </c>
      <c r="I63" s="8">
        <f>H63-F63</f>
        <v>-677.63839000000007</v>
      </c>
      <c r="J63" s="7">
        <f t="shared" si="13"/>
        <v>84.370315805659303</v>
      </c>
      <c r="K63" s="7">
        <f t="shared" si="14"/>
        <v>95.637148791542586</v>
      </c>
      <c r="L63" s="7">
        <f t="shared" si="3"/>
        <v>80.090143922221401</v>
      </c>
      <c r="M63" s="90">
        <v>2</v>
      </c>
      <c r="N63" s="91" t="s">
        <v>38</v>
      </c>
      <c r="O63" s="4"/>
      <c r="P63" s="4"/>
      <c r="Q63" s="4"/>
    </row>
    <row r="64" spans="1:29" s="5" customFormat="1" ht="131.25" customHeight="1" x14ac:dyDescent="0.5">
      <c r="A64" s="42"/>
      <c r="B64" s="81"/>
      <c r="C64" s="82"/>
      <c r="D64" s="72" t="s">
        <v>21</v>
      </c>
      <c r="E64" s="14">
        <v>0</v>
      </c>
      <c r="F64" s="14">
        <v>0</v>
      </c>
      <c r="G64" s="14">
        <v>0</v>
      </c>
      <c r="H64" s="14">
        <v>0</v>
      </c>
      <c r="I64" s="21">
        <f>H64-F64</f>
        <v>0</v>
      </c>
      <c r="J64" s="20">
        <f t="shared" si="13"/>
        <v>0</v>
      </c>
      <c r="K64" s="20">
        <f t="shared" si="14"/>
        <v>0</v>
      </c>
      <c r="L64" s="20">
        <f t="shared" si="3"/>
        <v>0</v>
      </c>
      <c r="M64" s="90"/>
      <c r="N64" s="92"/>
      <c r="O64" s="4"/>
      <c r="P64" s="4"/>
      <c r="Q64" s="4"/>
    </row>
    <row r="65" spans="1:29" s="5" customFormat="1" ht="131.25" customHeight="1" x14ac:dyDescent="0.5">
      <c r="A65" s="42"/>
      <c r="B65" s="81"/>
      <c r="C65" s="82"/>
      <c r="D65" s="72" t="s">
        <v>22</v>
      </c>
      <c r="E65" s="93">
        <v>566.70000000000005</v>
      </c>
      <c r="F65" s="89">
        <v>324.7</v>
      </c>
      <c r="G65" s="89">
        <v>405.245</v>
      </c>
      <c r="H65" s="89">
        <v>405.245</v>
      </c>
      <c r="I65" s="24">
        <f>H65-F65</f>
        <v>80.545000000000016</v>
      </c>
      <c r="J65" s="20">
        <f t="shared" si="13"/>
        <v>100</v>
      </c>
      <c r="K65" s="20">
        <f t="shared" si="14"/>
        <v>124.80597474591933</v>
      </c>
      <c r="L65" s="20">
        <f t="shared" si="3"/>
        <v>71.509617081348154</v>
      </c>
      <c r="M65" s="90"/>
      <c r="N65" s="92"/>
      <c r="O65" s="4"/>
      <c r="P65" s="4"/>
      <c r="Q65" s="4"/>
    </row>
    <row r="66" spans="1:29" s="5" customFormat="1" ht="131.25" customHeight="1" x14ac:dyDescent="0.5">
      <c r="A66" s="42"/>
      <c r="B66" s="81"/>
      <c r="C66" s="82"/>
      <c r="D66" s="72" t="s">
        <v>23</v>
      </c>
      <c r="E66" s="93">
        <v>15700.911470000001</v>
      </c>
      <c r="F66" s="94">
        <v>15207.3078</v>
      </c>
      <c r="G66" s="94">
        <v>17200.91099</v>
      </c>
      <c r="H66" s="94">
        <v>14449.12441</v>
      </c>
      <c r="I66" s="23">
        <f>H66-F66</f>
        <v>-758.18339000000014</v>
      </c>
      <c r="J66" s="20">
        <f t="shared" si="13"/>
        <v>84.002088135914477</v>
      </c>
      <c r="K66" s="20">
        <f t="shared" si="14"/>
        <v>95.014348364803922</v>
      </c>
      <c r="L66" s="20">
        <f t="shared" si="3"/>
        <v>92.027296871319791</v>
      </c>
      <c r="M66" s="90"/>
      <c r="N66" s="92"/>
      <c r="O66" s="4"/>
      <c r="P66" s="4"/>
      <c r="Q66" s="4"/>
    </row>
    <row r="67" spans="1:29" s="5" customFormat="1" ht="190.5" customHeight="1" x14ac:dyDescent="0.5">
      <c r="A67" s="42"/>
      <c r="B67" s="81"/>
      <c r="C67" s="82"/>
      <c r="D67" s="77" t="s">
        <v>24</v>
      </c>
      <c r="E67" s="94">
        <v>0</v>
      </c>
      <c r="F67" s="94">
        <v>0</v>
      </c>
      <c r="G67" s="94">
        <v>0</v>
      </c>
      <c r="H67" s="94">
        <v>0</v>
      </c>
      <c r="I67" s="21">
        <v>0</v>
      </c>
      <c r="J67" s="20">
        <f t="shared" si="13"/>
        <v>0</v>
      </c>
      <c r="K67" s="20">
        <f t="shared" si="14"/>
        <v>0</v>
      </c>
      <c r="L67" s="20">
        <f t="shared" si="3"/>
        <v>0</v>
      </c>
      <c r="M67" s="90"/>
      <c r="N67" s="92"/>
      <c r="O67" s="4"/>
      <c r="P67" s="4"/>
      <c r="Q67" s="4"/>
    </row>
    <row r="68" spans="1:29" s="5" customFormat="1" ht="159" customHeight="1" x14ac:dyDescent="0.5">
      <c r="A68" s="42"/>
      <c r="B68" s="81"/>
      <c r="C68" s="82"/>
      <c r="D68" s="77" t="s">
        <v>25</v>
      </c>
      <c r="E68" s="94">
        <v>0</v>
      </c>
      <c r="F68" s="94">
        <v>0</v>
      </c>
      <c r="G68" s="94">
        <v>0</v>
      </c>
      <c r="H68" s="94">
        <v>0</v>
      </c>
      <c r="I68" s="21"/>
      <c r="J68" s="20"/>
      <c r="K68" s="20"/>
      <c r="L68" s="20">
        <f t="shared" si="3"/>
        <v>0</v>
      </c>
      <c r="M68" s="90"/>
      <c r="N68" s="92"/>
      <c r="O68" s="4"/>
      <c r="P68" s="4"/>
      <c r="Q68" s="4"/>
    </row>
    <row r="69" spans="1:29" s="5" customFormat="1" ht="131.25" customHeight="1" x14ac:dyDescent="0.5">
      <c r="A69" s="42"/>
      <c r="B69" s="81"/>
      <c r="C69" s="82"/>
      <c r="D69" s="78" t="s">
        <v>26</v>
      </c>
      <c r="E69" s="16">
        <v>2279.4514799999997</v>
      </c>
      <c r="F69" s="14">
        <v>0</v>
      </c>
      <c r="G69" s="14">
        <v>0</v>
      </c>
      <c r="H69" s="14">
        <v>0</v>
      </c>
      <c r="I69" s="25">
        <f t="shared" ref="I69:I74" si="15">H69-F69</f>
        <v>0</v>
      </c>
      <c r="J69" s="20">
        <f t="shared" ref="J69:J76" si="16">IF(H69=0, ,H69/G69*100)</f>
        <v>0</v>
      </c>
      <c r="K69" s="20">
        <f t="shared" ref="K69:K77" si="17">IF(H69=0,0,H69/F69*100)</f>
        <v>0</v>
      </c>
      <c r="L69" s="20">
        <f t="shared" si="3"/>
        <v>0</v>
      </c>
      <c r="M69" s="90"/>
      <c r="N69" s="92"/>
      <c r="O69" s="4"/>
      <c r="P69" s="4"/>
      <c r="Q69" s="4"/>
    </row>
    <row r="70" spans="1:29" s="5" customFormat="1" ht="131.25" customHeight="1" x14ac:dyDescent="0.5">
      <c r="A70" s="42"/>
      <c r="B70" s="81"/>
      <c r="C70" s="82"/>
      <c r="D70" s="79" t="s">
        <v>27</v>
      </c>
      <c r="E70" s="14">
        <v>0</v>
      </c>
      <c r="F70" s="14">
        <v>0</v>
      </c>
      <c r="G70" s="14">
        <v>0</v>
      </c>
      <c r="H70" s="14">
        <v>0</v>
      </c>
      <c r="I70" s="21">
        <f t="shared" si="15"/>
        <v>0</v>
      </c>
      <c r="J70" s="20">
        <f t="shared" si="16"/>
        <v>0</v>
      </c>
      <c r="K70" s="20">
        <f t="shared" si="17"/>
        <v>0</v>
      </c>
      <c r="L70" s="20">
        <f t="shared" si="3"/>
        <v>0</v>
      </c>
      <c r="M70" s="90"/>
      <c r="N70" s="92"/>
      <c r="O70" s="4"/>
      <c r="P70" s="4"/>
      <c r="Q70" s="4"/>
    </row>
    <row r="71" spans="1:29" s="5" customFormat="1" ht="212.25" customHeight="1" x14ac:dyDescent="0.5">
      <c r="A71" s="42">
        <v>8</v>
      </c>
      <c r="B71" s="81" t="s">
        <v>39</v>
      </c>
      <c r="C71" s="82">
        <v>13</v>
      </c>
      <c r="D71" s="67" t="s">
        <v>20</v>
      </c>
      <c r="E71" s="7">
        <f>E72+E73+E74+E77</f>
        <v>2777694.2784299999</v>
      </c>
      <c r="F71" s="7">
        <f>F72+F73+F74+F77</f>
        <v>402409.21387000009</v>
      </c>
      <c r="G71" s="7">
        <f>G72+G73+G74+G77</f>
        <v>699984.07856000005</v>
      </c>
      <c r="H71" s="7">
        <f>H72+H73+H74+H77</f>
        <v>275514.40023999999</v>
      </c>
      <c r="I71" s="8">
        <f t="shared" si="15"/>
        <v>-126894.81363000011</v>
      </c>
      <c r="J71" s="7">
        <f t="shared" si="16"/>
        <v>39.360095276279047</v>
      </c>
      <c r="K71" s="7">
        <f t="shared" si="17"/>
        <v>68.46622560909006</v>
      </c>
      <c r="L71" s="7">
        <f t="shared" ref="L71:L134" si="18">IF(H71=0,0,H71/E71*100)</f>
        <v>9.9188165659370338</v>
      </c>
      <c r="M71" s="83">
        <v>4</v>
      </c>
      <c r="N71" s="86" t="s">
        <v>40</v>
      </c>
      <c r="O71" s="4"/>
      <c r="P71" s="4"/>
      <c r="Q71" s="4"/>
    </row>
    <row r="72" spans="1:29" s="5" customFormat="1" ht="171" customHeight="1" x14ac:dyDescent="0.5">
      <c r="A72" s="42"/>
      <c r="B72" s="81"/>
      <c r="C72" s="82"/>
      <c r="D72" s="72" t="s">
        <v>21</v>
      </c>
      <c r="E72" s="89">
        <v>12478.275659999999</v>
      </c>
      <c r="F72" s="93">
        <v>3552.4</v>
      </c>
      <c r="G72" s="93">
        <v>1776.348</v>
      </c>
      <c r="H72" s="93">
        <v>1776.348</v>
      </c>
      <c r="I72" s="23">
        <f t="shared" si="15"/>
        <v>-1776.0520000000001</v>
      </c>
      <c r="J72" s="20">
        <f t="shared" si="16"/>
        <v>100</v>
      </c>
      <c r="K72" s="20">
        <f t="shared" si="17"/>
        <v>50.004166197500275</v>
      </c>
      <c r="L72" s="20">
        <f t="shared" si="18"/>
        <v>14.2355245901019</v>
      </c>
      <c r="M72" s="83"/>
      <c r="N72" s="87"/>
      <c r="O72" s="4"/>
      <c r="P72" s="4"/>
      <c r="Q72" s="4"/>
    </row>
    <row r="73" spans="1:29" s="5" customFormat="1" ht="133.5" customHeight="1" x14ac:dyDescent="0.5">
      <c r="A73" s="42"/>
      <c r="B73" s="81"/>
      <c r="C73" s="82"/>
      <c r="D73" s="72" t="s">
        <v>22</v>
      </c>
      <c r="E73" s="89">
        <v>1050129.6553400001</v>
      </c>
      <c r="F73" s="89">
        <v>266366.27520000003</v>
      </c>
      <c r="G73" s="89">
        <v>174200.17314000003</v>
      </c>
      <c r="H73" s="89">
        <v>174198.72314000002</v>
      </c>
      <c r="I73" s="17">
        <f t="shared" si="15"/>
        <v>-92167.552060000016</v>
      </c>
      <c r="J73" s="20">
        <f t="shared" si="16"/>
        <v>99.99916762424867</v>
      </c>
      <c r="K73" s="20">
        <f t="shared" si="17"/>
        <v>65.398190145957329</v>
      </c>
      <c r="L73" s="20">
        <f t="shared" si="18"/>
        <v>16.588306239537609</v>
      </c>
      <c r="M73" s="83"/>
      <c r="N73" s="87"/>
      <c r="O73" s="4"/>
      <c r="P73" s="4"/>
      <c r="Q73" s="4"/>
    </row>
    <row r="74" spans="1:29" s="5" customFormat="1" ht="133.5" customHeight="1" x14ac:dyDescent="0.5">
      <c r="A74" s="42"/>
      <c r="B74" s="81"/>
      <c r="C74" s="82"/>
      <c r="D74" s="72" t="s">
        <v>23</v>
      </c>
      <c r="E74" s="89">
        <v>528219.42742999992</v>
      </c>
      <c r="F74" s="93">
        <v>132490.53867000001</v>
      </c>
      <c r="G74" s="93">
        <v>524007.55741999997</v>
      </c>
      <c r="H74" s="93">
        <v>99539.329099999988</v>
      </c>
      <c r="I74" s="23">
        <f t="shared" si="15"/>
        <v>-32951.209570000021</v>
      </c>
      <c r="J74" s="20">
        <f t="shared" si="16"/>
        <v>18.995781204013763</v>
      </c>
      <c r="K74" s="20">
        <f t="shared" si="17"/>
        <v>75.129386671094267</v>
      </c>
      <c r="L74" s="20">
        <f t="shared" si="18"/>
        <v>18.844314300270796</v>
      </c>
      <c r="M74" s="83"/>
      <c r="N74" s="87"/>
      <c r="O74" s="4"/>
      <c r="P74" s="4"/>
      <c r="Q74" s="4"/>
    </row>
    <row r="75" spans="1:29" s="5" customFormat="1" ht="203.25" customHeight="1" x14ac:dyDescent="0.5">
      <c r="A75" s="42"/>
      <c r="B75" s="81"/>
      <c r="C75" s="82"/>
      <c r="D75" s="77" t="s">
        <v>24</v>
      </c>
      <c r="E75" s="94">
        <v>0</v>
      </c>
      <c r="F75" s="93">
        <v>0</v>
      </c>
      <c r="G75" s="93">
        <v>0</v>
      </c>
      <c r="H75" s="93">
        <v>0</v>
      </c>
      <c r="I75" s="93">
        <v>0</v>
      </c>
      <c r="J75" s="20">
        <f t="shared" si="16"/>
        <v>0</v>
      </c>
      <c r="K75" s="20">
        <f t="shared" si="17"/>
        <v>0</v>
      </c>
      <c r="L75" s="20">
        <f t="shared" si="18"/>
        <v>0</v>
      </c>
      <c r="M75" s="83"/>
      <c r="N75" s="87"/>
      <c r="O75" s="4"/>
      <c r="P75" s="4"/>
      <c r="Q75" s="4"/>
    </row>
    <row r="76" spans="1:29" s="5" customFormat="1" ht="171" customHeight="1" x14ac:dyDescent="0.5">
      <c r="A76" s="42"/>
      <c r="B76" s="81"/>
      <c r="C76" s="82"/>
      <c r="D76" s="77" t="s">
        <v>25</v>
      </c>
      <c r="E76" s="94">
        <v>0</v>
      </c>
      <c r="F76" s="93">
        <v>0</v>
      </c>
      <c r="G76" s="93">
        <v>0</v>
      </c>
      <c r="H76" s="93">
        <v>0</v>
      </c>
      <c r="I76" s="93">
        <v>0</v>
      </c>
      <c r="J76" s="20">
        <f t="shared" si="16"/>
        <v>0</v>
      </c>
      <c r="K76" s="20">
        <f t="shared" si="17"/>
        <v>0</v>
      </c>
      <c r="L76" s="20">
        <f t="shared" si="18"/>
        <v>0</v>
      </c>
      <c r="M76" s="83"/>
      <c r="N76" s="87"/>
      <c r="O76" s="4"/>
      <c r="P76" s="4"/>
      <c r="Q76" s="4"/>
    </row>
    <row r="77" spans="1:29" s="5" customFormat="1" ht="133.5" customHeight="1" x14ac:dyDescent="0.5">
      <c r="A77" s="42"/>
      <c r="B77" s="81"/>
      <c r="C77" s="82"/>
      <c r="D77" s="78" t="s">
        <v>26</v>
      </c>
      <c r="E77" s="16">
        <v>1186866.9200000002</v>
      </c>
      <c r="F77" s="16">
        <v>0</v>
      </c>
      <c r="G77" s="16">
        <v>0</v>
      </c>
      <c r="H77" s="16">
        <v>0</v>
      </c>
      <c r="I77" s="93">
        <v>0</v>
      </c>
      <c r="J77" s="20">
        <v>0</v>
      </c>
      <c r="K77" s="20">
        <f t="shared" si="17"/>
        <v>0</v>
      </c>
      <c r="L77" s="20">
        <f t="shared" si="18"/>
        <v>0</v>
      </c>
      <c r="M77" s="83"/>
      <c r="N77" s="87"/>
      <c r="O77" s="4"/>
      <c r="P77" s="4"/>
      <c r="Q77" s="4"/>
    </row>
    <row r="78" spans="1:29" s="5" customFormat="1" ht="133.5" customHeight="1" x14ac:dyDescent="0.5">
      <c r="A78" s="42"/>
      <c r="B78" s="81"/>
      <c r="C78" s="82"/>
      <c r="D78" s="79" t="s">
        <v>27</v>
      </c>
      <c r="E78" s="14">
        <v>0</v>
      </c>
      <c r="F78" s="16">
        <v>0</v>
      </c>
      <c r="G78" s="16">
        <v>0</v>
      </c>
      <c r="H78" s="16">
        <v>0</v>
      </c>
      <c r="I78" s="93">
        <v>0</v>
      </c>
      <c r="J78" s="20">
        <v>0</v>
      </c>
      <c r="K78" s="20">
        <v>0</v>
      </c>
      <c r="L78" s="20">
        <f t="shared" si="18"/>
        <v>0</v>
      </c>
      <c r="M78" s="83"/>
      <c r="N78" s="87"/>
      <c r="O78" s="4"/>
      <c r="P78" s="4"/>
      <c r="Q78" s="4"/>
    </row>
    <row r="79" spans="1:29" ht="133.5" customHeight="1" x14ac:dyDescent="0.5">
      <c r="A79" s="42">
        <v>9</v>
      </c>
      <c r="B79" s="81" t="s">
        <v>41</v>
      </c>
      <c r="C79" s="82">
        <v>15</v>
      </c>
      <c r="D79" s="67" t="s">
        <v>20</v>
      </c>
      <c r="E79" s="7">
        <f>E80+E81+E82+E85</f>
        <v>582838.25094000006</v>
      </c>
      <c r="F79" s="7">
        <f>F80+F81+F82+F85</f>
        <v>116147.18949</v>
      </c>
      <c r="G79" s="7">
        <f>G80+G81+G82+G85</f>
        <v>356968.14092000003</v>
      </c>
      <c r="H79" s="7">
        <f>H80+H81+H82+H85</f>
        <v>147789.04102</v>
      </c>
      <c r="I79" s="8">
        <f>H79-F79</f>
        <v>31641.85153</v>
      </c>
      <c r="J79" s="7">
        <f t="shared" ref="J79:J84" si="19">IF(H79=0, ,H79/G79*100)</f>
        <v>41.401185169945165</v>
      </c>
      <c r="K79" s="7">
        <f t="shared" ref="K79:K118" si="20">IF(H79=0,0,H79/F79*100)</f>
        <v>127.2428903953154</v>
      </c>
      <c r="L79" s="7">
        <f t="shared" si="18"/>
        <v>25.356784799495607</v>
      </c>
      <c r="M79" s="43">
        <v>14</v>
      </c>
      <c r="N79" s="86" t="s">
        <v>42</v>
      </c>
      <c r="O79" s="4"/>
      <c r="P79" s="4"/>
      <c r="Q79" s="4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</row>
    <row r="80" spans="1:29" ht="133.5" customHeight="1" x14ac:dyDescent="0.5">
      <c r="A80" s="42"/>
      <c r="B80" s="81"/>
      <c r="C80" s="82"/>
      <c r="D80" s="72" t="s">
        <v>21</v>
      </c>
      <c r="E80" s="14">
        <v>2968.6702</v>
      </c>
      <c r="F80" s="16">
        <v>0</v>
      </c>
      <c r="G80" s="16">
        <v>0</v>
      </c>
      <c r="H80" s="16">
        <v>0</v>
      </c>
      <c r="I80" s="21">
        <v>0</v>
      </c>
      <c r="J80" s="20">
        <f t="shared" si="19"/>
        <v>0</v>
      </c>
      <c r="K80" s="20">
        <f t="shared" si="20"/>
        <v>0</v>
      </c>
      <c r="L80" s="20">
        <f t="shared" si="18"/>
        <v>0</v>
      </c>
      <c r="M80" s="43"/>
      <c r="N80" s="87"/>
      <c r="O80" s="41">
        <f>E80+E81+E82+E83+E85</f>
        <v>609105.20176000008</v>
      </c>
      <c r="P80" s="4"/>
      <c r="Q80" s="4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</row>
    <row r="81" spans="1:29" ht="133.5" customHeight="1" x14ac:dyDescent="0.5">
      <c r="A81" s="42"/>
      <c r="B81" s="81"/>
      <c r="C81" s="82"/>
      <c r="D81" s="72" t="s">
        <v>22</v>
      </c>
      <c r="E81" s="93">
        <v>22805.682870000001</v>
      </c>
      <c r="F81" s="93">
        <v>1822</v>
      </c>
      <c r="G81" s="93">
        <v>4077.22</v>
      </c>
      <c r="H81" s="93">
        <v>77.22</v>
      </c>
      <c r="I81" s="23">
        <f>H81-F81</f>
        <v>-1744.78</v>
      </c>
      <c r="J81" s="20">
        <f t="shared" si="19"/>
        <v>1.8939375358700292</v>
      </c>
      <c r="K81" s="20">
        <f t="shared" si="20"/>
        <v>4.2381997804610316</v>
      </c>
      <c r="L81" s="20">
        <f t="shared" si="18"/>
        <v>0.3385998149679611</v>
      </c>
      <c r="M81" s="43"/>
      <c r="N81" s="87"/>
      <c r="O81" s="4"/>
      <c r="P81" s="4"/>
      <c r="Q81" s="4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</row>
    <row r="82" spans="1:29" ht="133.5" customHeight="1" x14ac:dyDescent="0.5">
      <c r="A82" s="42"/>
      <c r="B82" s="81"/>
      <c r="C82" s="82"/>
      <c r="D82" s="72" t="s">
        <v>23</v>
      </c>
      <c r="E82" s="93">
        <v>359061.21808000008</v>
      </c>
      <c r="F82" s="93">
        <v>114325.18949</v>
      </c>
      <c r="G82" s="93">
        <v>352890.92092000006</v>
      </c>
      <c r="H82" s="93">
        <v>147711.82102</v>
      </c>
      <c r="I82" s="17">
        <f>H82-F82</f>
        <v>33386.631529999999</v>
      </c>
      <c r="J82" s="20">
        <f t="shared" si="19"/>
        <v>41.857642762502834</v>
      </c>
      <c r="K82" s="20">
        <f t="shared" si="20"/>
        <v>129.20321556337356</v>
      </c>
      <c r="L82" s="20">
        <f t="shared" si="18"/>
        <v>41.138338974578232</v>
      </c>
      <c r="M82" s="43"/>
      <c r="N82" s="87"/>
      <c r="O82" s="4"/>
      <c r="P82" s="4"/>
      <c r="Q82" s="4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</row>
    <row r="83" spans="1:29" ht="165" customHeight="1" x14ac:dyDescent="0.5">
      <c r="A83" s="42"/>
      <c r="B83" s="81"/>
      <c r="C83" s="82"/>
      <c r="D83" s="77" t="s">
        <v>24</v>
      </c>
      <c r="E83" s="94">
        <v>26266.950819999998</v>
      </c>
      <c r="F83" s="94">
        <v>31138.07229</v>
      </c>
      <c r="G83" s="94">
        <v>10332.221649999999</v>
      </c>
      <c r="H83" s="94">
        <v>0</v>
      </c>
      <c r="I83" s="21">
        <v>0</v>
      </c>
      <c r="J83" s="20">
        <f t="shared" si="19"/>
        <v>0</v>
      </c>
      <c r="K83" s="20">
        <f t="shared" si="20"/>
        <v>0</v>
      </c>
      <c r="L83" s="20">
        <f t="shared" si="18"/>
        <v>0</v>
      </c>
      <c r="M83" s="43"/>
      <c r="N83" s="87"/>
      <c r="O83" s="4"/>
      <c r="P83" s="4"/>
      <c r="Q83" s="4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</row>
    <row r="84" spans="1:29" ht="180.75" customHeight="1" x14ac:dyDescent="0.5">
      <c r="A84" s="42"/>
      <c r="B84" s="81"/>
      <c r="C84" s="82"/>
      <c r="D84" s="77" t="s">
        <v>25</v>
      </c>
      <c r="E84" s="94">
        <v>0</v>
      </c>
      <c r="F84" s="94">
        <v>0</v>
      </c>
      <c r="G84" s="94">
        <v>0</v>
      </c>
      <c r="H84" s="94">
        <v>0</v>
      </c>
      <c r="I84" s="21">
        <v>0</v>
      </c>
      <c r="J84" s="20">
        <f t="shared" si="19"/>
        <v>0</v>
      </c>
      <c r="K84" s="20">
        <f t="shared" si="20"/>
        <v>0</v>
      </c>
      <c r="L84" s="20">
        <f t="shared" si="18"/>
        <v>0</v>
      </c>
      <c r="M84" s="43"/>
      <c r="N84" s="87"/>
      <c r="O84" s="4"/>
      <c r="P84" s="4"/>
      <c r="Q84" s="4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</row>
    <row r="85" spans="1:29" ht="133.5" customHeight="1" x14ac:dyDescent="0.5">
      <c r="A85" s="42"/>
      <c r="B85" s="81"/>
      <c r="C85" s="82"/>
      <c r="D85" s="78" t="s">
        <v>26</v>
      </c>
      <c r="E85" s="94">
        <v>198002.67978999999</v>
      </c>
      <c r="F85" s="14">
        <v>0</v>
      </c>
      <c r="G85" s="14">
        <v>0</v>
      </c>
      <c r="H85" s="14">
        <v>0</v>
      </c>
      <c r="I85" s="21">
        <v>0</v>
      </c>
      <c r="J85" s="20">
        <v>0</v>
      </c>
      <c r="K85" s="20">
        <f t="shared" si="20"/>
        <v>0</v>
      </c>
      <c r="L85" s="20">
        <f t="shared" si="18"/>
        <v>0</v>
      </c>
      <c r="M85" s="43"/>
      <c r="N85" s="87"/>
      <c r="O85" s="4"/>
      <c r="P85" s="4"/>
      <c r="Q85" s="4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</row>
    <row r="86" spans="1:29" ht="133.5" customHeight="1" x14ac:dyDescent="0.5">
      <c r="A86" s="42"/>
      <c r="B86" s="81"/>
      <c r="C86" s="82"/>
      <c r="D86" s="79" t="s">
        <v>27</v>
      </c>
      <c r="E86" s="14">
        <v>0</v>
      </c>
      <c r="F86" s="14">
        <v>0</v>
      </c>
      <c r="G86" s="14">
        <v>0</v>
      </c>
      <c r="H86" s="14">
        <v>0</v>
      </c>
      <c r="I86" s="21">
        <v>0</v>
      </c>
      <c r="J86" s="20">
        <f t="shared" ref="J86:J139" si="21">IF(H86=0, ,H86/G86*100)</f>
        <v>0</v>
      </c>
      <c r="K86" s="20">
        <f t="shared" si="20"/>
        <v>0</v>
      </c>
      <c r="L86" s="20">
        <f t="shared" si="18"/>
        <v>0</v>
      </c>
      <c r="M86" s="43"/>
      <c r="N86" s="87"/>
      <c r="O86" s="4"/>
      <c r="P86" s="4"/>
      <c r="Q86" s="4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</row>
    <row r="87" spans="1:29" s="5" customFormat="1" ht="148.5" customHeight="1" x14ac:dyDescent="0.5">
      <c r="A87" s="42">
        <v>10</v>
      </c>
      <c r="B87" s="95" t="s">
        <v>43</v>
      </c>
      <c r="C87" s="96">
        <v>3</v>
      </c>
      <c r="D87" s="67" t="s">
        <v>20</v>
      </c>
      <c r="E87" s="7">
        <f>E88+E89+E90+E93</f>
        <v>1831.6</v>
      </c>
      <c r="F87" s="7">
        <f>F88+F89+F90+F93</f>
        <v>1009.20455</v>
      </c>
      <c r="G87" s="7">
        <f>G88+G89+G90+G93</f>
        <v>1041.6464999999998</v>
      </c>
      <c r="H87" s="7">
        <f>H88+H89+H90+H93</f>
        <v>1014.14658</v>
      </c>
      <c r="I87" s="8">
        <f t="shared" ref="I87:I130" si="22">H87-F87</f>
        <v>4.9420299999999315</v>
      </c>
      <c r="J87" s="7">
        <f t="shared" si="21"/>
        <v>97.359956568759188</v>
      </c>
      <c r="K87" s="7">
        <f t="shared" si="20"/>
        <v>100.48969557261707</v>
      </c>
      <c r="L87" s="7">
        <f t="shared" si="18"/>
        <v>55.369435466259006</v>
      </c>
      <c r="M87" s="43">
        <v>3</v>
      </c>
      <c r="N87" s="86" t="s">
        <v>44</v>
      </c>
      <c r="O87" s="4"/>
      <c r="P87" s="4"/>
      <c r="Q87" s="4"/>
    </row>
    <row r="88" spans="1:29" s="5" customFormat="1" ht="128.25" customHeight="1" x14ac:dyDescent="0.5">
      <c r="A88" s="42"/>
      <c r="B88" s="95"/>
      <c r="C88" s="96"/>
      <c r="D88" s="72" t="s">
        <v>21</v>
      </c>
      <c r="E88" s="89">
        <v>5.6</v>
      </c>
      <c r="F88" s="89">
        <v>3.6</v>
      </c>
      <c r="G88" s="16">
        <v>3.6</v>
      </c>
      <c r="H88" s="16">
        <v>3.6</v>
      </c>
      <c r="I88" s="19">
        <f t="shared" si="22"/>
        <v>0</v>
      </c>
      <c r="J88" s="20">
        <f t="shared" si="21"/>
        <v>100</v>
      </c>
      <c r="K88" s="20">
        <f t="shared" si="20"/>
        <v>100</v>
      </c>
      <c r="L88" s="20">
        <f t="shared" si="18"/>
        <v>64.285714285714292</v>
      </c>
      <c r="M88" s="43"/>
      <c r="N88" s="87"/>
      <c r="O88" s="4"/>
      <c r="P88" s="4"/>
      <c r="Q88" s="4"/>
    </row>
    <row r="89" spans="1:29" s="5" customFormat="1" ht="128.25" customHeight="1" x14ac:dyDescent="0.5">
      <c r="A89" s="42"/>
      <c r="B89" s="95"/>
      <c r="C89" s="96"/>
      <c r="D89" s="72" t="s">
        <v>22</v>
      </c>
      <c r="E89" s="89">
        <v>1826</v>
      </c>
      <c r="F89" s="93">
        <v>1005.60455</v>
      </c>
      <c r="G89" s="93">
        <v>1038.0464999999999</v>
      </c>
      <c r="H89" s="93">
        <v>1010.5465799999999</v>
      </c>
      <c r="I89" s="23">
        <f t="shared" si="22"/>
        <v>4.9420299999999315</v>
      </c>
      <c r="J89" s="20">
        <f t="shared" si="21"/>
        <v>97.350800758925544</v>
      </c>
      <c r="K89" s="20">
        <f t="shared" si="20"/>
        <v>100.49144865146044</v>
      </c>
      <c r="L89" s="20">
        <f t="shared" si="18"/>
        <v>55.342090909090899</v>
      </c>
      <c r="M89" s="43"/>
      <c r="N89" s="87"/>
      <c r="O89" s="4"/>
      <c r="P89" s="4"/>
      <c r="Q89" s="4"/>
    </row>
    <row r="90" spans="1:29" s="5" customFormat="1" ht="128.25" customHeight="1" x14ac:dyDescent="0.5">
      <c r="A90" s="42"/>
      <c r="B90" s="95"/>
      <c r="C90" s="96"/>
      <c r="D90" s="72" t="s">
        <v>23</v>
      </c>
      <c r="E90" s="89">
        <v>0</v>
      </c>
      <c r="F90" s="93">
        <v>0</v>
      </c>
      <c r="G90" s="93">
        <v>0</v>
      </c>
      <c r="H90" s="93">
        <v>0</v>
      </c>
      <c r="I90" s="19">
        <f t="shared" si="22"/>
        <v>0</v>
      </c>
      <c r="J90" s="20">
        <f t="shared" si="21"/>
        <v>0</v>
      </c>
      <c r="K90" s="20">
        <f t="shared" si="20"/>
        <v>0</v>
      </c>
      <c r="L90" s="20">
        <f t="shared" si="18"/>
        <v>0</v>
      </c>
      <c r="M90" s="43"/>
      <c r="N90" s="87"/>
      <c r="O90" s="4"/>
      <c r="P90" s="4"/>
      <c r="Q90" s="4"/>
    </row>
    <row r="91" spans="1:29" s="5" customFormat="1" ht="210.75" customHeight="1" x14ac:dyDescent="0.5">
      <c r="A91" s="42"/>
      <c r="B91" s="95"/>
      <c r="C91" s="96"/>
      <c r="D91" s="77" t="s">
        <v>24</v>
      </c>
      <c r="E91" s="93">
        <v>0</v>
      </c>
      <c r="F91" s="93">
        <v>0</v>
      </c>
      <c r="G91" s="93">
        <v>0</v>
      </c>
      <c r="H91" s="93">
        <v>0</v>
      </c>
      <c r="I91" s="21">
        <f t="shared" si="22"/>
        <v>0</v>
      </c>
      <c r="J91" s="20">
        <f t="shared" si="21"/>
        <v>0</v>
      </c>
      <c r="K91" s="20">
        <f t="shared" si="20"/>
        <v>0</v>
      </c>
      <c r="L91" s="20">
        <f t="shared" si="18"/>
        <v>0</v>
      </c>
      <c r="M91" s="43"/>
      <c r="N91" s="87"/>
      <c r="O91" s="4"/>
      <c r="P91" s="4"/>
      <c r="Q91" s="4"/>
    </row>
    <row r="92" spans="1:29" s="5" customFormat="1" ht="165.75" customHeight="1" x14ac:dyDescent="0.5">
      <c r="A92" s="42"/>
      <c r="B92" s="95"/>
      <c r="C92" s="96"/>
      <c r="D92" s="77" t="s">
        <v>25</v>
      </c>
      <c r="E92" s="93">
        <v>148</v>
      </c>
      <c r="F92" s="93">
        <v>0</v>
      </c>
      <c r="G92" s="93">
        <v>0</v>
      </c>
      <c r="H92" s="93">
        <v>0</v>
      </c>
      <c r="I92" s="21">
        <f t="shared" si="22"/>
        <v>0</v>
      </c>
      <c r="J92" s="20">
        <f t="shared" si="21"/>
        <v>0</v>
      </c>
      <c r="K92" s="20">
        <f t="shared" si="20"/>
        <v>0</v>
      </c>
      <c r="L92" s="20">
        <f t="shared" si="18"/>
        <v>0</v>
      </c>
      <c r="M92" s="43"/>
      <c r="N92" s="87"/>
      <c r="O92" s="4"/>
      <c r="P92" s="4"/>
      <c r="Q92" s="4"/>
    </row>
    <row r="93" spans="1:29" s="5" customFormat="1" ht="128.25" customHeight="1" x14ac:dyDescent="0.5">
      <c r="A93" s="42"/>
      <c r="B93" s="95"/>
      <c r="C93" s="96"/>
      <c r="D93" s="78" t="s">
        <v>26</v>
      </c>
      <c r="E93" s="93">
        <v>0</v>
      </c>
      <c r="F93" s="16">
        <v>0</v>
      </c>
      <c r="G93" s="16">
        <v>0</v>
      </c>
      <c r="H93" s="16">
        <v>0</v>
      </c>
      <c r="I93" s="21">
        <f t="shared" si="22"/>
        <v>0</v>
      </c>
      <c r="J93" s="20">
        <f t="shared" si="21"/>
        <v>0</v>
      </c>
      <c r="K93" s="20">
        <f t="shared" si="20"/>
        <v>0</v>
      </c>
      <c r="L93" s="20">
        <f t="shared" si="18"/>
        <v>0</v>
      </c>
      <c r="M93" s="43"/>
      <c r="N93" s="87"/>
      <c r="O93" s="4"/>
      <c r="P93" s="4"/>
      <c r="Q93" s="4"/>
    </row>
    <row r="94" spans="1:29" s="5" customFormat="1" ht="128.25" customHeight="1" x14ac:dyDescent="0.5">
      <c r="A94" s="42"/>
      <c r="B94" s="95"/>
      <c r="C94" s="96"/>
      <c r="D94" s="79" t="s">
        <v>27</v>
      </c>
      <c r="E94" s="16">
        <v>0</v>
      </c>
      <c r="F94" s="16">
        <v>0</v>
      </c>
      <c r="G94" s="16">
        <v>0</v>
      </c>
      <c r="H94" s="16">
        <v>0</v>
      </c>
      <c r="I94" s="21">
        <f t="shared" si="22"/>
        <v>0</v>
      </c>
      <c r="J94" s="20">
        <f t="shared" si="21"/>
        <v>0</v>
      </c>
      <c r="K94" s="20">
        <f t="shared" si="20"/>
        <v>0</v>
      </c>
      <c r="L94" s="20">
        <f t="shared" si="18"/>
        <v>0</v>
      </c>
      <c r="M94" s="43"/>
      <c r="N94" s="87"/>
      <c r="O94" s="4"/>
      <c r="P94" s="4"/>
      <c r="Q94" s="4"/>
    </row>
    <row r="95" spans="1:29" s="5" customFormat="1" ht="165.75" customHeight="1" x14ac:dyDescent="0.5">
      <c r="A95" s="42">
        <v>11</v>
      </c>
      <c r="B95" s="95" t="s">
        <v>45</v>
      </c>
      <c r="C95" s="96">
        <v>6</v>
      </c>
      <c r="D95" s="67" t="s">
        <v>20</v>
      </c>
      <c r="E95" s="7">
        <f>E96+E97+E98+E101+E99</f>
        <v>54190.474999999991</v>
      </c>
      <c r="F95" s="7">
        <f>F96+F97+F98+F101+F99</f>
        <v>29177.90524</v>
      </c>
      <c r="G95" s="7">
        <f>G96+G97+G98+G101+G99</f>
        <v>48556.155999999981</v>
      </c>
      <c r="H95" s="7">
        <f>H96+H97+H98+H101+H99</f>
        <v>22509.58639</v>
      </c>
      <c r="I95" s="8">
        <f t="shared" si="22"/>
        <v>-6668.3188499999997</v>
      </c>
      <c r="J95" s="7">
        <f t="shared" si="21"/>
        <v>46.35784263894368</v>
      </c>
      <c r="K95" s="7">
        <f t="shared" si="20"/>
        <v>77.145998675537541</v>
      </c>
      <c r="L95" s="7">
        <f t="shared" si="18"/>
        <v>41.537901983697331</v>
      </c>
      <c r="M95" s="43">
        <v>7</v>
      </c>
      <c r="N95" s="44" t="s">
        <v>46</v>
      </c>
      <c r="O95" s="4"/>
      <c r="P95" s="4"/>
      <c r="Q95" s="4"/>
    </row>
    <row r="96" spans="1:29" s="5" customFormat="1" ht="128.25" customHeight="1" x14ac:dyDescent="0.5">
      <c r="A96" s="42"/>
      <c r="B96" s="95"/>
      <c r="C96" s="96"/>
      <c r="D96" s="72" t="s">
        <v>21</v>
      </c>
      <c r="E96" s="14">
        <v>0</v>
      </c>
      <c r="F96" s="14">
        <v>0</v>
      </c>
      <c r="G96" s="14">
        <v>0</v>
      </c>
      <c r="H96" s="14">
        <v>0</v>
      </c>
      <c r="I96" s="21">
        <f t="shared" si="22"/>
        <v>0</v>
      </c>
      <c r="J96" s="20">
        <f t="shared" si="21"/>
        <v>0</v>
      </c>
      <c r="K96" s="20">
        <f t="shared" si="20"/>
        <v>0</v>
      </c>
      <c r="L96" s="20">
        <f t="shared" si="18"/>
        <v>0</v>
      </c>
      <c r="M96" s="43"/>
      <c r="N96" s="45"/>
      <c r="O96" s="4"/>
      <c r="P96" s="4"/>
      <c r="Q96" s="4"/>
    </row>
    <row r="97" spans="1:29" s="5" customFormat="1" ht="128.25" customHeight="1" x14ac:dyDescent="0.5">
      <c r="A97" s="42"/>
      <c r="B97" s="95"/>
      <c r="C97" s="96"/>
      <c r="D97" s="72" t="s">
        <v>22</v>
      </c>
      <c r="E97" s="89">
        <v>0</v>
      </c>
      <c r="F97" s="94">
        <v>0</v>
      </c>
      <c r="G97" s="89">
        <v>0</v>
      </c>
      <c r="H97" s="14">
        <v>0</v>
      </c>
      <c r="I97" s="19">
        <f t="shared" si="22"/>
        <v>0</v>
      </c>
      <c r="J97" s="20">
        <f t="shared" si="21"/>
        <v>0</v>
      </c>
      <c r="K97" s="20">
        <f t="shared" si="20"/>
        <v>0</v>
      </c>
      <c r="L97" s="20">
        <f t="shared" si="18"/>
        <v>0</v>
      </c>
      <c r="M97" s="43"/>
      <c r="N97" s="45"/>
      <c r="O97" s="4"/>
      <c r="P97" s="4"/>
      <c r="Q97" s="4"/>
    </row>
    <row r="98" spans="1:29" s="5" customFormat="1" ht="128.25" customHeight="1" x14ac:dyDescent="0.5">
      <c r="A98" s="42"/>
      <c r="B98" s="95"/>
      <c r="C98" s="96"/>
      <c r="D98" s="72" t="s">
        <v>23</v>
      </c>
      <c r="E98" s="93">
        <v>53190.474999999991</v>
      </c>
      <c r="F98" s="94">
        <v>29177.90524</v>
      </c>
      <c r="G98" s="94">
        <v>48556.155999999981</v>
      </c>
      <c r="H98" s="94">
        <v>22509.58639</v>
      </c>
      <c r="I98" s="23">
        <f t="shared" si="22"/>
        <v>-6668.3188499999997</v>
      </c>
      <c r="J98" s="20">
        <f t="shared" si="21"/>
        <v>46.35784263894368</v>
      </c>
      <c r="K98" s="20">
        <f t="shared" si="20"/>
        <v>77.145998675537541</v>
      </c>
      <c r="L98" s="20">
        <f t="shared" si="18"/>
        <v>42.318829433277301</v>
      </c>
      <c r="M98" s="43"/>
      <c r="N98" s="45"/>
      <c r="O98" s="4"/>
      <c r="P98" s="4"/>
      <c r="Q98" s="4"/>
    </row>
    <row r="99" spans="1:29" s="5" customFormat="1" ht="201" customHeight="1" x14ac:dyDescent="0.5">
      <c r="A99" s="42"/>
      <c r="B99" s="95"/>
      <c r="C99" s="96"/>
      <c r="D99" s="77" t="s">
        <v>24</v>
      </c>
      <c r="E99" s="94">
        <v>0</v>
      </c>
      <c r="F99" s="14">
        <v>0</v>
      </c>
      <c r="G99" s="14">
        <v>0</v>
      </c>
      <c r="H99" s="14">
        <v>0</v>
      </c>
      <c r="I99" s="14">
        <f t="shared" si="22"/>
        <v>0</v>
      </c>
      <c r="J99" s="20">
        <f t="shared" si="21"/>
        <v>0</v>
      </c>
      <c r="K99" s="20">
        <f t="shared" si="20"/>
        <v>0</v>
      </c>
      <c r="L99" s="20">
        <f t="shared" si="18"/>
        <v>0</v>
      </c>
      <c r="M99" s="43"/>
      <c r="N99" s="45"/>
      <c r="O99" s="4"/>
      <c r="P99" s="4"/>
      <c r="Q99" s="4"/>
    </row>
    <row r="100" spans="1:29" s="5" customFormat="1" ht="173.25" customHeight="1" x14ac:dyDescent="0.5">
      <c r="A100" s="42"/>
      <c r="B100" s="95"/>
      <c r="C100" s="96"/>
      <c r="D100" s="77" t="s">
        <v>25</v>
      </c>
      <c r="E100" s="94">
        <v>0</v>
      </c>
      <c r="F100" s="14">
        <v>0</v>
      </c>
      <c r="G100" s="14">
        <v>0</v>
      </c>
      <c r="H100" s="14">
        <v>0</v>
      </c>
      <c r="I100" s="19">
        <f t="shared" si="22"/>
        <v>0</v>
      </c>
      <c r="J100" s="20">
        <f t="shared" si="21"/>
        <v>0</v>
      </c>
      <c r="K100" s="20">
        <f t="shared" si="20"/>
        <v>0</v>
      </c>
      <c r="L100" s="20">
        <f t="shared" si="18"/>
        <v>0</v>
      </c>
      <c r="M100" s="43"/>
      <c r="N100" s="45"/>
      <c r="O100" s="4"/>
      <c r="P100" s="4"/>
      <c r="Q100" s="4"/>
    </row>
    <row r="101" spans="1:29" s="5" customFormat="1" ht="143.25" customHeight="1" x14ac:dyDescent="0.5">
      <c r="A101" s="42"/>
      <c r="B101" s="95"/>
      <c r="C101" s="96"/>
      <c r="D101" s="78" t="s">
        <v>26</v>
      </c>
      <c r="E101" s="16">
        <v>1000</v>
      </c>
      <c r="F101" s="14">
        <v>0</v>
      </c>
      <c r="G101" s="14">
        <v>0</v>
      </c>
      <c r="H101" s="14">
        <v>0</v>
      </c>
      <c r="I101" s="19">
        <f t="shared" si="22"/>
        <v>0</v>
      </c>
      <c r="J101" s="20">
        <f t="shared" si="21"/>
        <v>0</v>
      </c>
      <c r="K101" s="20">
        <f t="shared" si="20"/>
        <v>0</v>
      </c>
      <c r="L101" s="20">
        <f t="shared" si="18"/>
        <v>0</v>
      </c>
      <c r="M101" s="43"/>
      <c r="N101" s="45"/>
      <c r="O101" s="4"/>
      <c r="P101" s="4"/>
      <c r="Q101" s="4"/>
    </row>
    <row r="102" spans="1:29" s="5" customFormat="1" ht="177" customHeight="1" x14ac:dyDescent="0.5">
      <c r="A102" s="42"/>
      <c r="B102" s="95"/>
      <c r="C102" s="96"/>
      <c r="D102" s="79" t="s">
        <v>27</v>
      </c>
      <c r="E102" s="14">
        <v>2885.2</v>
      </c>
      <c r="F102" s="14">
        <v>0</v>
      </c>
      <c r="G102" s="14">
        <v>0</v>
      </c>
      <c r="H102" s="14">
        <v>0</v>
      </c>
      <c r="I102" s="14">
        <f t="shared" si="22"/>
        <v>0</v>
      </c>
      <c r="J102" s="20">
        <f t="shared" si="21"/>
        <v>0</v>
      </c>
      <c r="K102" s="20">
        <f t="shared" si="20"/>
        <v>0</v>
      </c>
      <c r="L102" s="20">
        <f t="shared" si="18"/>
        <v>0</v>
      </c>
      <c r="M102" s="43"/>
      <c r="N102" s="45"/>
      <c r="O102" s="4"/>
      <c r="P102" s="4"/>
      <c r="Q102" s="4"/>
    </row>
    <row r="103" spans="1:29" s="5" customFormat="1" ht="153" customHeight="1" x14ac:dyDescent="0.5">
      <c r="A103" s="42">
        <v>12</v>
      </c>
      <c r="B103" s="81" t="s">
        <v>47</v>
      </c>
      <c r="C103" s="82">
        <v>4</v>
      </c>
      <c r="D103" s="67" t="s">
        <v>20</v>
      </c>
      <c r="E103" s="7">
        <f>E104+E105+E106+E109+E107</f>
        <v>560058.23475000006</v>
      </c>
      <c r="F103" s="7">
        <f>F104+F105+F106+F109+F107</f>
        <v>19225.255729999997</v>
      </c>
      <c r="G103" s="7">
        <f>G104+G105+G106+G109+G107</f>
        <v>103729.90826</v>
      </c>
      <c r="H103" s="7">
        <f>H104+H105+H106+H109+H107</f>
        <v>15317.029110000001</v>
      </c>
      <c r="I103" s="26">
        <f t="shared" si="22"/>
        <v>-3908.2266199999958</v>
      </c>
      <c r="J103" s="7">
        <f t="shared" si="21"/>
        <v>14.766261116907309</v>
      </c>
      <c r="K103" s="7">
        <f t="shared" si="20"/>
        <v>79.671393322995371</v>
      </c>
      <c r="L103" s="7">
        <f t="shared" si="18"/>
        <v>2.7348993657485008</v>
      </c>
      <c r="M103" s="43">
        <v>4</v>
      </c>
      <c r="N103" s="91" t="s">
        <v>38</v>
      </c>
      <c r="O103" s="4"/>
      <c r="P103" s="4"/>
      <c r="Q103" s="4"/>
    </row>
    <row r="104" spans="1:29" s="5" customFormat="1" ht="130.5" customHeight="1" x14ac:dyDescent="0.5">
      <c r="A104" s="42"/>
      <c r="B104" s="81"/>
      <c r="C104" s="82"/>
      <c r="D104" s="72" t="s">
        <v>21</v>
      </c>
      <c r="E104" s="14">
        <v>0</v>
      </c>
      <c r="F104" s="14">
        <v>0</v>
      </c>
      <c r="G104" s="14">
        <v>0</v>
      </c>
      <c r="H104" s="14">
        <v>0</v>
      </c>
      <c r="I104" s="21">
        <f t="shared" si="22"/>
        <v>0</v>
      </c>
      <c r="J104" s="20">
        <f t="shared" si="21"/>
        <v>0</v>
      </c>
      <c r="K104" s="20">
        <f t="shared" si="20"/>
        <v>0</v>
      </c>
      <c r="L104" s="20">
        <f t="shared" si="18"/>
        <v>0</v>
      </c>
      <c r="M104" s="43"/>
      <c r="N104" s="92"/>
      <c r="O104" s="4"/>
      <c r="P104" s="4"/>
      <c r="Q104" s="4"/>
    </row>
    <row r="105" spans="1:29" s="5" customFormat="1" ht="130.5" customHeight="1" x14ac:dyDescent="0.5">
      <c r="A105" s="42"/>
      <c r="B105" s="81"/>
      <c r="C105" s="82"/>
      <c r="D105" s="72" t="s">
        <v>22</v>
      </c>
      <c r="E105" s="16">
        <v>108.1</v>
      </c>
      <c r="F105" s="14">
        <v>95.28</v>
      </c>
      <c r="G105" s="14">
        <v>95.28</v>
      </c>
      <c r="H105" s="14">
        <v>95.28</v>
      </c>
      <c r="I105" s="25">
        <f t="shared" si="22"/>
        <v>0</v>
      </c>
      <c r="J105" s="20">
        <f t="shared" si="21"/>
        <v>100</v>
      </c>
      <c r="K105" s="20">
        <f t="shared" si="20"/>
        <v>100</v>
      </c>
      <c r="L105" s="20">
        <f t="shared" si="18"/>
        <v>88.140610545790949</v>
      </c>
      <c r="M105" s="43"/>
      <c r="N105" s="92"/>
      <c r="O105" s="4"/>
      <c r="P105" s="4"/>
      <c r="Q105" s="4"/>
    </row>
    <row r="106" spans="1:29" s="5" customFormat="1" ht="130.5" customHeight="1" x14ac:dyDescent="0.5">
      <c r="A106" s="42"/>
      <c r="B106" s="81"/>
      <c r="C106" s="82"/>
      <c r="D106" s="72" t="s">
        <v>23</v>
      </c>
      <c r="E106" s="16">
        <v>103355.22214</v>
      </c>
      <c r="F106" s="14">
        <v>17849.855729999999</v>
      </c>
      <c r="G106" s="14">
        <v>103634.62826</v>
      </c>
      <c r="H106" s="14">
        <v>15221.749110000001</v>
      </c>
      <c r="I106" s="27">
        <f t="shared" si="22"/>
        <v>-2628.1066199999987</v>
      </c>
      <c r="J106" s="20">
        <f t="shared" si="21"/>
        <v>14.687898596800544</v>
      </c>
      <c r="K106" s="20">
        <f t="shared" si="20"/>
        <v>85.276594613686555</v>
      </c>
      <c r="L106" s="20">
        <f t="shared" si="18"/>
        <v>14.727605238351046</v>
      </c>
      <c r="M106" s="43"/>
      <c r="N106" s="92"/>
      <c r="O106" s="4"/>
      <c r="P106" s="4"/>
      <c r="Q106" s="4"/>
    </row>
    <row r="107" spans="1:29" s="5" customFormat="1" ht="174.75" customHeight="1" x14ac:dyDescent="0.5">
      <c r="A107" s="42"/>
      <c r="B107" s="81"/>
      <c r="C107" s="82"/>
      <c r="D107" s="77" t="s">
        <v>24</v>
      </c>
      <c r="E107" s="14">
        <v>0</v>
      </c>
      <c r="F107" s="14">
        <v>0</v>
      </c>
      <c r="G107" s="14">
        <v>0</v>
      </c>
      <c r="H107" s="14">
        <v>0</v>
      </c>
      <c r="I107" s="21">
        <f t="shared" si="22"/>
        <v>0</v>
      </c>
      <c r="J107" s="20">
        <f t="shared" si="21"/>
        <v>0</v>
      </c>
      <c r="K107" s="20">
        <f t="shared" si="20"/>
        <v>0</v>
      </c>
      <c r="L107" s="20">
        <f t="shared" si="18"/>
        <v>0</v>
      </c>
      <c r="M107" s="43"/>
      <c r="N107" s="92"/>
      <c r="O107" s="4"/>
      <c r="P107" s="4"/>
      <c r="Q107" s="4"/>
    </row>
    <row r="108" spans="1:29" s="5" customFormat="1" ht="174.75" customHeight="1" x14ac:dyDescent="0.5">
      <c r="A108" s="42"/>
      <c r="B108" s="81"/>
      <c r="C108" s="82"/>
      <c r="D108" s="77" t="s">
        <v>25</v>
      </c>
      <c r="E108" s="14">
        <v>0</v>
      </c>
      <c r="F108" s="14">
        <v>0</v>
      </c>
      <c r="G108" s="14">
        <v>0</v>
      </c>
      <c r="H108" s="14">
        <v>0</v>
      </c>
      <c r="I108" s="21">
        <f t="shared" si="22"/>
        <v>0</v>
      </c>
      <c r="J108" s="20">
        <f t="shared" si="21"/>
        <v>0</v>
      </c>
      <c r="K108" s="20">
        <f t="shared" si="20"/>
        <v>0</v>
      </c>
      <c r="L108" s="20">
        <f t="shared" si="18"/>
        <v>0</v>
      </c>
      <c r="M108" s="43"/>
      <c r="N108" s="92"/>
      <c r="O108" s="4"/>
      <c r="P108" s="4"/>
      <c r="Q108" s="4"/>
    </row>
    <row r="109" spans="1:29" s="5" customFormat="1" ht="130.5" customHeight="1" x14ac:dyDescent="0.5">
      <c r="A109" s="42"/>
      <c r="B109" s="81"/>
      <c r="C109" s="82"/>
      <c r="D109" s="78" t="s">
        <v>26</v>
      </c>
      <c r="E109" s="14">
        <v>456594.91261</v>
      </c>
      <c r="F109" s="14">
        <v>1280.1199999999999</v>
      </c>
      <c r="G109" s="14">
        <v>0</v>
      </c>
      <c r="H109" s="14">
        <v>0</v>
      </c>
      <c r="I109" s="21">
        <f t="shared" si="22"/>
        <v>-1280.1199999999999</v>
      </c>
      <c r="J109" s="20">
        <f t="shared" si="21"/>
        <v>0</v>
      </c>
      <c r="K109" s="20">
        <f t="shared" si="20"/>
        <v>0</v>
      </c>
      <c r="L109" s="20">
        <f t="shared" si="18"/>
        <v>0</v>
      </c>
      <c r="M109" s="43"/>
      <c r="N109" s="92"/>
      <c r="O109" s="4"/>
      <c r="P109" s="4"/>
      <c r="Q109" s="4"/>
    </row>
    <row r="110" spans="1:29" s="5" customFormat="1" ht="130.5" customHeight="1" x14ac:dyDescent="0.5">
      <c r="A110" s="42"/>
      <c r="B110" s="81"/>
      <c r="C110" s="82"/>
      <c r="D110" s="79" t="s">
        <v>27</v>
      </c>
      <c r="E110" s="14">
        <v>0</v>
      </c>
      <c r="F110" s="14">
        <v>0</v>
      </c>
      <c r="G110" s="14">
        <v>0</v>
      </c>
      <c r="H110" s="14">
        <v>0</v>
      </c>
      <c r="I110" s="21">
        <f t="shared" si="22"/>
        <v>0</v>
      </c>
      <c r="J110" s="20">
        <f t="shared" si="21"/>
        <v>0</v>
      </c>
      <c r="K110" s="20">
        <f t="shared" si="20"/>
        <v>0</v>
      </c>
      <c r="L110" s="20">
        <f t="shared" si="18"/>
        <v>0</v>
      </c>
      <c r="M110" s="43"/>
      <c r="N110" s="92"/>
      <c r="O110" s="4"/>
      <c r="P110" s="4"/>
      <c r="Q110" s="4"/>
    </row>
    <row r="111" spans="1:29" ht="175.5" customHeight="1" x14ac:dyDescent="0.5">
      <c r="A111" s="42">
        <v>13</v>
      </c>
      <c r="B111" s="81" t="s">
        <v>48</v>
      </c>
      <c r="C111" s="82">
        <v>2</v>
      </c>
      <c r="D111" s="67" t="s">
        <v>20</v>
      </c>
      <c r="E111" s="7">
        <f>E112+E113+E114+E115+E117</f>
        <v>74051.600000000006</v>
      </c>
      <c r="F111" s="7">
        <f>F112+F113+F114+F115+F117</f>
        <v>34059.800000000003</v>
      </c>
      <c r="G111" s="7">
        <f>G112+G113+G114+G115+G117</f>
        <v>56461.45796</v>
      </c>
      <c r="H111" s="7">
        <f>H112+H113+H114+H115+H117</f>
        <v>32589.90336</v>
      </c>
      <c r="I111" s="8">
        <f t="shared" si="22"/>
        <v>-1469.8966400000027</v>
      </c>
      <c r="J111" s="7">
        <f t="shared" si="21"/>
        <v>57.720619582810365</v>
      </c>
      <c r="K111" s="7">
        <f t="shared" si="20"/>
        <v>95.684365028567399</v>
      </c>
      <c r="L111" s="7">
        <f t="shared" si="18"/>
        <v>44.009722085680792</v>
      </c>
      <c r="M111" s="43">
        <v>3</v>
      </c>
      <c r="N111" s="97" t="s">
        <v>64</v>
      </c>
      <c r="O111" s="4"/>
      <c r="P111" s="4"/>
      <c r="Q111" s="4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</row>
    <row r="112" spans="1:29" ht="130.5" customHeight="1" x14ac:dyDescent="0.5">
      <c r="A112" s="42"/>
      <c r="B112" s="81"/>
      <c r="C112" s="82"/>
      <c r="D112" s="72" t="s">
        <v>21</v>
      </c>
      <c r="E112" s="14">
        <v>0</v>
      </c>
      <c r="F112" s="14">
        <v>0</v>
      </c>
      <c r="G112" s="14">
        <v>0</v>
      </c>
      <c r="H112" s="14">
        <v>0</v>
      </c>
      <c r="I112" s="21">
        <f t="shared" si="22"/>
        <v>0</v>
      </c>
      <c r="J112" s="20">
        <f t="shared" si="21"/>
        <v>0</v>
      </c>
      <c r="K112" s="20">
        <f t="shared" si="20"/>
        <v>0</v>
      </c>
      <c r="L112" s="20">
        <f t="shared" si="18"/>
        <v>0</v>
      </c>
      <c r="M112" s="43"/>
      <c r="N112" s="97"/>
      <c r="O112" s="4"/>
      <c r="P112" s="4"/>
      <c r="Q112" s="4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</row>
    <row r="113" spans="1:29" ht="130.5" customHeight="1" x14ac:dyDescent="0.5">
      <c r="A113" s="42"/>
      <c r="B113" s="81"/>
      <c r="C113" s="82"/>
      <c r="D113" s="72" t="s">
        <v>22</v>
      </c>
      <c r="E113" s="14">
        <v>0</v>
      </c>
      <c r="F113" s="14">
        <v>0</v>
      </c>
      <c r="G113" s="14">
        <v>0</v>
      </c>
      <c r="H113" s="14">
        <v>0</v>
      </c>
      <c r="I113" s="21">
        <f t="shared" si="22"/>
        <v>0</v>
      </c>
      <c r="J113" s="20">
        <f t="shared" si="21"/>
        <v>0</v>
      </c>
      <c r="K113" s="20">
        <f t="shared" si="20"/>
        <v>0</v>
      </c>
      <c r="L113" s="20">
        <f t="shared" si="18"/>
        <v>0</v>
      </c>
      <c r="M113" s="43"/>
      <c r="N113" s="97"/>
      <c r="O113" s="4"/>
      <c r="P113" s="4"/>
      <c r="Q113" s="4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</row>
    <row r="114" spans="1:29" ht="130.5" customHeight="1" x14ac:dyDescent="0.5">
      <c r="A114" s="42"/>
      <c r="B114" s="81"/>
      <c r="C114" s="82"/>
      <c r="D114" s="72" t="s">
        <v>23</v>
      </c>
      <c r="E114" s="89">
        <v>58017.086960000001</v>
      </c>
      <c r="F114" s="94">
        <v>34059.800000000003</v>
      </c>
      <c r="G114" s="94">
        <v>56461.45796</v>
      </c>
      <c r="H114" s="94">
        <v>32589.90336</v>
      </c>
      <c r="I114" s="17">
        <f t="shared" si="22"/>
        <v>-1469.8966400000027</v>
      </c>
      <c r="J114" s="20">
        <f t="shared" si="21"/>
        <v>57.720619582810365</v>
      </c>
      <c r="K114" s="20">
        <f t="shared" si="20"/>
        <v>95.684365028567399</v>
      </c>
      <c r="L114" s="20">
        <f t="shared" si="18"/>
        <v>56.172939848684877</v>
      </c>
      <c r="M114" s="43"/>
      <c r="N114" s="97"/>
      <c r="O114" s="4"/>
      <c r="P114" s="4"/>
      <c r="Q114" s="4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</row>
    <row r="115" spans="1:29" ht="243" customHeight="1" x14ac:dyDescent="0.5">
      <c r="A115" s="42"/>
      <c r="B115" s="81"/>
      <c r="C115" s="82"/>
      <c r="D115" s="77" t="s">
        <v>24</v>
      </c>
      <c r="E115" s="94">
        <v>0</v>
      </c>
      <c r="F115" s="14">
        <v>0</v>
      </c>
      <c r="G115" s="14">
        <v>0</v>
      </c>
      <c r="H115" s="14">
        <v>0</v>
      </c>
      <c r="I115" s="21">
        <f t="shared" si="22"/>
        <v>0</v>
      </c>
      <c r="J115" s="20">
        <f t="shared" si="21"/>
        <v>0</v>
      </c>
      <c r="K115" s="20">
        <f t="shared" si="20"/>
        <v>0</v>
      </c>
      <c r="L115" s="20">
        <f t="shared" si="18"/>
        <v>0</v>
      </c>
      <c r="M115" s="43"/>
      <c r="N115" s="97"/>
      <c r="O115" s="4"/>
      <c r="P115" s="4"/>
      <c r="Q115" s="4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</row>
    <row r="116" spans="1:29" ht="165.75" customHeight="1" x14ac:dyDescent="0.5">
      <c r="A116" s="42"/>
      <c r="B116" s="81"/>
      <c r="C116" s="82"/>
      <c r="D116" s="77" t="s">
        <v>25</v>
      </c>
      <c r="E116" s="94">
        <v>0</v>
      </c>
      <c r="F116" s="14">
        <v>0</v>
      </c>
      <c r="G116" s="14">
        <v>0</v>
      </c>
      <c r="H116" s="14">
        <v>0</v>
      </c>
      <c r="I116" s="21">
        <f t="shared" si="22"/>
        <v>0</v>
      </c>
      <c r="J116" s="20">
        <f t="shared" si="21"/>
        <v>0</v>
      </c>
      <c r="K116" s="20">
        <f t="shared" si="20"/>
        <v>0</v>
      </c>
      <c r="L116" s="20">
        <f t="shared" si="18"/>
        <v>0</v>
      </c>
      <c r="M116" s="43"/>
      <c r="N116" s="97"/>
      <c r="O116" s="4"/>
      <c r="P116" s="4"/>
      <c r="Q116" s="4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</row>
    <row r="117" spans="1:29" ht="130.5" customHeight="1" x14ac:dyDescent="0.5">
      <c r="A117" s="42"/>
      <c r="B117" s="81"/>
      <c r="C117" s="82"/>
      <c r="D117" s="78" t="s">
        <v>26</v>
      </c>
      <c r="E117" s="93">
        <v>16034.51304</v>
      </c>
      <c r="F117" s="14">
        <v>0</v>
      </c>
      <c r="G117" s="14">
        <v>0</v>
      </c>
      <c r="H117" s="14">
        <v>0</v>
      </c>
      <c r="I117" s="19">
        <f t="shared" si="22"/>
        <v>0</v>
      </c>
      <c r="J117" s="20">
        <f t="shared" si="21"/>
        <v>0</v>
      </c>
      <c r="K117" s="20">
        <f t="shared" si="20"/>
        <v>0</v>
      </c>
      <c r="L117" s="20">
        <f t="shared" si="18"/>
        <v>0</v>
      </c>
      <c r="M117" s="43"/>
      <c r="N117" s="97"/>
      <c r="O117" s="4"/>
      <c r="P117" s="4"/>
      <c r="Q117" s="4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</row>
    <row r="118" spans="1:29" ht="130.5" customHeight="1" x14ac:dyDescent="0.5">
      <c r="A118" s="42"/>
      <c r="B118" s="81"/>
      <c r="C118" s="82"/>
      <c r="D118" s="79" t="s">
        <v>27</v>
      </c>
      <c r="E118" s="14">
        <v>0</v>
      </c>
      <c r="F118" s="14">
        <v>0</v>
      </c>
      <c r="G118" s="14">
        <v>0</v>
      </c>
      <c r="H118" s="14">
        <v>0</v>
      </c>
      <c r="I118" s="21">
        <f t="shared" si="22"/>
        <v>0</v>
      </c>
      <c r="J118" s="20">
        <f t="shared" si="21"/>
        <v>0</v>
      </c>
      <c r="K118" s="20">
        <f t="shared" si="20"/>
        <v>0</v>
      </c>
      <c r="L118" s="20">
        <f t="shared" si="18"/>
        <v>0</v>
      </c>
      <c r="M118" s="43"/>
      <c r="N118" s="97"/>
      <c r="O118" s="4"/>
      <c r="P118" s="4"/>
      <c r="Q118" s="4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</row>
    <row r="119" spans="1:29" ht="188.25" customHeight="1" x14ac:dyDescent="0.5">
      <c r="A119" s="42">
        <v>14</v>
      </c>
      <c r="B119" s="81" t="s">
        <v>49</v>
      </c>
      <c r="C119" s="82">
        <v>3</v>
      </c>
      <c r="D119" s="67" t="s">
        <v>20</v>
      </c>
      <c r="E119" s="7">
        <f>E120+E121+E122+E123+E125+E126</f>
        <v>4486.9120000000003</v>
      </c>
      <c r="F119" s="7">
        <f>F120+F121+F122+F123+F125+F126</f>
        <v>511.221</v>
      </c>
      <c r="G119" s="7">
        <f>G120+G121+G122+G123+G125+G126</f>
        <v>2049.5120000000002</v>
      </c>
      <c r="H119" s="7">
        <f>H120+H121+H122+H123+H125+H126</f>
        <v>105.78359999999999</v>
      </c>
      <c r="I119" s="37">
        <f t="shared" si="22"/>
        <v>-405.43740000000003</v>
      </c>
      <c r="J119" s="7">
        <f t="shared" si="21"/>
        <v>5.1614042757495433</v>
      </c>
      <c r="K119" s="7">
        <f>IF(F119=0,0,H119/F119*100)</f>
        <v>20.692342450720918</v>
      </c>
      <c r="L119" s="7">
        <f t="shared" si="18"/>
        <v>2.3576036258344266</v>
      </c>
      <c r="M119" s="43">
        <v>6</v>
      </c>
      <c r="N119" s="86" t="s">
        <v>50</v>
      </c>
      <c r="O119" s="4"/>
      <c r="P119" s="4"/>
      <c r="Q119" s="4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</row>
    <row r="120" spans="1:29" ht="147" customHeight="1" x14ac:dyDescent="0.5">
      <c r="A120" s="42"/>
      <c r="B120" s="81"/>
      <c r="C120" s="82"/>
      <c r="D120" s="72" t="s">
        <v>21</v>
      </c>
      <c r="E120" s="14">
        <v>0</v>
      </c>
      <c r="F120" s="14">
        <v>0</v>
      </c>
      <c r="G120" s="14">
        <v>0</v>
      </c>
      <c r="H120" s="18">
        <v>0</v>
      </c>
      <c r="I120" s="28">
        <f t="shared" si="22"/>
        <v>0</v>
      </c>
      <c r="J120" s="20">
        <f t="shared" si="21"/>
        <v>0</v>
      </c>
      <c r="K120" s="20">
        <f t="shared" ref="K120:K139" si="23">IF(H120=0,0,H120/F120*100)</f>
        <v>0</v>
      </c>
      <c r="L120" s="20">
        <f t="shared" si="18"/>
        <v>0</v>
      </c>
      <c r="M120" s="43"/>
      <c r="N120" s="87"/>
      <c r="O120" s="4"/>
      <c r="P120" s="4"/>
      <c r="Q120" s="4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</row>
    <row r="121" spans="1:29" ht="143.25" customHeight="1" x14ac:dyDescent="0.5">
      <c r="A121" s="42"/>
      <c r="B121" s="81"/>
      <c r="C121" s="82"/>
      <c r="D121" s="72" t="s">
        <v>22</v>
      </c>
      <c r="E121" s="89">
        <v>2460.2000000000003</v>
      </c>
      <c r="F121" s="93">
        <v>128.489</v>
      </c>
      <c r="G121" s="94">
        <v>22.8</v>
      </c>
      <c r="H121" s="18">
        <v>22.8</v>
      </c>
      <c r="I121" s="38">
        <f t="shared" si="22"/>
        <v>-105.68900000000001</v>
      </c>
      <c r="J121" s="20">
        <f t="shared" si="21"/>
        <v>100</v>
      </c>
      <c r="K121" s="20">
        <f t="shared" si="23"/>
        <v>17.744709663862277</v>
      </c>
      <c r="L121" s="20">
        <f t="shared" si="18"/>
        <v>0.92675392244532961</v>
      </c>
      <c r="M121" s="43"/>
      <c r="N121" s="87"/>
      <c r="O121" s="4"/>
      <c r="P121" s="4"/>
      <c r="Q121" s="4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</row>
    <row r="122" spans="1:29" ht="143.25" customHeight="1" x14ac:dyDescent="0.5">
      <c r="A122" s="42"/>
      <c r="B122" s="81"/>
      <c r="C122" s="82"/>
      <c r="D122" s="72" t="s">
        <v>23</v>
      </c>
      <c r="E122" s="89">
        <v>2026.712</v>
      </c>
      <c r="F122" s="94">
        <v>382.73199999999997</v>
      </c>
      <c r="G122" s="94">
        <v>2026.712</v>
      </c>
      <c r="H122" s="18">
        <v>82.983599999999996</v>
      </c>
      <c r="I122" s="38">
        <f t="shared" si="22"/>
        <v>-299.74839999999995</v>
      </c>
      <c r="J122" s="20">
        <f t="shared" si="21"/>
        <v>4.0944939389513655</v>
      </c>
      <c r="K122" s="20">
        <f t="shared" si="23"/>
        <v>21.681907966932474</v>
      </c>
      <c r="L122" s="20">
        <f t="shared" si="18"/>
        <v>4.0944939389513655</v>
      </c>
      <c r="M122" s="43"/>
      <c r="N122" s="87"/>
      <c r="O122" s="4"/>
      <c r="P122" s="4"/>
      <c r="Q122" s="4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</row>
    <row r="123" spans="1:29" ht="174.75" customHeight="1" x14ac:dyDescent="0.5">
      <c r="A123" s="42"/>
      <c r="B123" s="81"/>
      <c r="C123" s="82"/>
      <c r="D123" s="77" t="s">
        <v>24</v>
      </c>
      <c r="E123" s="94">
        <v>0</v>
      </c>
      <c r="F123" s="14">
        <v>0</v>
      </c>
      <c r="G123" s="14">
        <v>0</v>
      </c>
      <c r="H123" s="18">
        <v>0</v>
      </c>
      <c r="I123" s="28">
        <f t="shared" si="22"/>
        <v>0</v>
      </c>
      <c r="J123" s="20">
        <f t="shared" si="21"/>
        <v>0</v>
      </c>
      <c r="K123" s="20">
        <f t="shared" si="23"/>
        <v>0</v>
      </c>
      <c r="L123" s="20">
        <f t="shared" si="18"/>
        <v>0</v>
      </c>
      <c r="M123" s="43"/>
      <c r="N123" s="87"/>
      <c r="O123" s="4"/>
      <c r="P123" s="4"/>
      <c r="Q123" s="4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</row>
    <row r="124" spans="1:29" ht="160.5" customHeight="1" x14ac:dyDescent="0.5">
      <c r="A124" s="42"/>
      <c r="B124" s="81"/>
      <c r="C124" s="82"/>
      <c r="D124" s="77" t="s">
        <v>25</v>
      </c>
      <c r="E124" s="94">
        <v>0</v>
      </c>
      <c r="F124" s="14">
        <v>0</v>
      </c>
      <c r="G124" s="14">
        <v>0</v>
      </c>
      <c r="H124" s="18">
        <v>0</v>
      </c>
      <c r="I124" s="28">
        <f t="shared" si="22"/>
        <v>0</v>
      </c>
      <c r="J124" s="20">
        <f t="shared" si="21"/>
        <v>0</v>
      </c>
      <c r="K124" s="20">
        <f t="shared" si="23"/>
        <v>0</v>
      </c>
      <c r="L124" s="20">
        <f t="shared" si="18"/>
        <v>0</v>
      </c>
      <c r="M124" s="43"/>
      <c r="N124" s="87"/>
      <c r="O124" s="4"/>
      <c r="P124" s="4"/>
      <c r="Q124" s="4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</row>
    <row r="125" spans="1:29" ht="128.25" customHeight="1" x14ac:dyDescent="0.5">
      <c r="A125" s="42"/>
      <c r="B125" s="81"/>
      <c r="C125" s="82"/>
      <c r="D125" s="78" t="s">
        <v>26</v>
      </c>
      <c r="E125" s="14">
        <v>0</v>
      </c>
      <c r="F125" s="14">
        <v>0</v>
      </c>
      <c r="G125" s="14">
        <v>0</v>
      </c>
      <c r="H125" s="18">
        <v>0</v>
      </c>
      <c r="I125" s="28">
        <f t="shared" si="22"/>
        <v>0</v>
      </c>
      <c r="J125" s="20">
        <f t="shared" si="21"/>
        <v>0</v>
      </c>
      <c r="K125" s="20">
        <f t="shared" si="23"/>
        <v>0</v>
      </c>
      <c r="L125" s="20">
        <f t="shared" si="18"/>
        <v>0</v>
      </c>
      <c r="M125" s="43"/>
      <c r="N125" s="87"/>
      <c r="O125" s="4"/>
      <c r="P125" s="4"/>
      <c r="Q125" s="4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</row>
    <row r="126" spans="1:29" ht="128.25" customHeight="1" x14ac:dyDescent="0.5">
      <c r="A126" s="42"/>
      <c r="B126" s="81"/>
      <c r="C126" s="82"/>
      <c r="D126" s="79" t="s">
        <v>27</v>
      </c>
      <c r="E126" s="14">
        <v>0</v>
      </c>
      <c r="F126" s="14">
        <v>0</v>
      </c>
      <c r="G126" s="14">
        <v>0</v>
      </c>
      <c r="H126" s="18">
        <v>0</v>
      </c>
      <c r="I126" s="28">
        <f t="shared" si="22"/>
        <v>0</v>
      </c>
      <c r="J126" s="20">
        <f t="shared" si="21"/>
        <v>0</v>
      </c>
      <c r="K126" s="20">
        <f t="shared" si="23"/>
        <v>0</v>
      </c>
      <c r="L126" s="20">
        <f t="shared" si="18"/>
        <v>0</v>
      </c>
      <c r="M126" s="43"/>
      <c r="N126" s="87"/>
      <c r="O126" s="4"/>
      <c r="P126" s="4"/>
      <c r="Q126" s="4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</row>
    <row r="127" spans="1:29" s="5" customFormat="1" ht="128.25" customHeight="1" x14ac:dyDescent="0.5">
      <c r="A127" s="42">
        <v>15</v>
      </c>
      <c r="B127" s="81" t="s">
        <v>51</v>
      </c>
      <c r="C127" s="82">
        <v>5</v>
      </c>
      <c r="D127" s="67" t="s">
        <v>20</v>
      </c>
      <c r="E127" s="7">
        <f>E128+E129+E130+E133</f>
        <v>328450.88574999996</v>
      </c>
      <c r="F127" s="7">
        <f>F128+F129+F130+F133</f>
        <v>11791.565850000001</v>
      </c>
      <c r="G127" s="7">
        <f>G128+G129+G130+G133</f>
        <v>57202.999470000002</v>
      </c>
      <c r="H127" s="7">
        <f>H128+H129+H130+H133</f>
        <v>8700.0007700000006</v>
      </c>
      <c r="I127" s="22">
        <f t="shared" si="22"/>
        <v>-3091.5650800000003</v>
      </c>
      <c r="J127" s="7">
        <f t="shared" si="21"/>
        <v>15.20899402235489</v>
      </c>
      <c r="K127" s="7">
        <f t="shared" si="23"/>
        <v>73.781556077219378</v>
      </c>
      <c r="L127" s="7">
        <f t="shared" si="18"/>
        <v>2.6487980844180146</v>
      </c>
      <c r="M127" s="43">
        <v>7</v>
      </c>
      <c r="N127" s="44" t="s">
        <v>65</v>
      </c>
      <c r="O127" s="4"/>
      <c r="P127" s="4"/>
      <c r="Q127" s="4"/>
    </row>
    <row r="128" spans="1:29" s="5" customFormat="1" ht="128.25" customHeight="1" x14ac:dyDescent="0.5">
      <c r="A128" s="42"/>
      <c r="B128" s="81"/>
      <c r="C128" s="82"/>
      <c r="D128" s="72" t="s">
        <v>21</v>
      </c>
      <c r="E128" s="18">
        <v>0</v>
      </c>
      <c r="F128" s="18">
        <v>0</v>
      </c>
      <c r="G128" s="18">
        <v>0</v>
      </c>
      <c r="H128" s="18">
        <v>0</v>
      </c>
      <c r="I128" s="28">
        <f t="shared" si="22"/>
        <v>0</v>
      </c>
      <c r="J128" s="20">
        <f t="shared" si="21"/>
        <v>0</v>
      </c>
      <c r="K128" s="20">
        <f t="shared" si="23"/>
        <v>0</v>
      </c>
      <c r="L128" s="20">
        <f t="shared" si="18"/>
        <v>0</v>
      </c>
      <c r="M128" s="43"/>
      <c r="N128" s="45"/>
      <c r="O128" s="4"/>
      <c r="P128" s="4"/>
      <c r="Q128" s="4"/>
    </row>
    <row r="129" spans="1:29" s="5" customFormat="1" ht="128.25" customHeight="1" x14ac:dyDescent="0.5">
      <c r="A129" s="42"/>
      <c r="B129" s="81"/>
      <c r="C129" s="82"/>
      <c r="D129" s="72" t="s">
        <v>22</v>
      </c>
      <c r="E129" s="18">
        <v>242612.59999999998</v>
      </c>
      <c r="F129" s="89">
        <v>0</v>
      </c>
      <c r="G129" s="89">
        <v>0</v>
      </c>
      <c r="H129" s="89">
        <v>0</v>
      </c>
      <c r="I129" s="25">
        <f t="shared" si="22"/>
        <v>0</v>
      </c>
      <c r="J129" s="20">
        <f t="shared" si="21"/>
        <v>0</v>
      </c>
      <c r="K129" s="20">
        <f t="shared" si="23"/>
        <v>0</v>
      </c>
      <c r="L129" s="20">
        <f t="shared" si="18"/>
        <v>0</v>
      </c>
      <c r="M129" s="43"/>
      <c r="N129" s="45"/>
      <c r="O129" s="4"/>
      <c r="P129" s="4"/>
      <c r="Q129" s="4"/>
    </row>
    <row r="130" spans="1:29" s="5" customFormat="1" ht="128.25" customHeight="1" x14ac:dyDescent="0.5">
      <c r="A130" s="42"/>
      <c r="B130" s="81"/>
      <c r="C130" s="82"/>
      <c r="D130" s="72" t="s">
        <v>23</v>
      </c>
      <c r="E130" s="89">
        <v>49538.285750000003</v>
      </c>
      <c r="F130" s="89">
        <v>11791.565850000001</v>
      </c>
      <c r="G130" s="89">
        <v>57202.999470000002</v>
      </c>
      <c r="H130" s="89">
        <v>7854.3227699999998</v>
      </c>
      <c r="I130" s="23">
        <f t="shared" si="22"/>
        <v>-3937.2430800000011</v>
      </c>
      <c r="J130" s="20">
        <f t="shared" si="21"/>
        <v>13.730613504138333</v>
      </c>
      <c r="K130" s="20">
        <f t="shared" si="23"/>
        <v>66.609667196999112</v>
      </c>
      <c r="L130" s="20">
        <f t="shared" si="18"/>
        <v>15.855055642493642</v>
      </c>
      <c r="M130" s="43"/>
      <c r="N130" s="45"/>
      <c r="O130" s="4"/>
      <c r="P130" s="4"/>
      <c r="Q130" s="4"/>
    </row>
    <row r="131" spans="1:29" s="5" customFormat="1" ht="219" customHeight="1" x14ac:dyDescent="0.5">
      <c r="A131" s="42"/>
      <c r="B131" s="81"/>
      <c r="C131" s="82"/>
      <c r="D131" s="77" t="s">
        <v>24</v>
      </c>
      <c r="E131" s="89">
        <v>0</v>
      </c>
      <c r="F131" s="18">
        <v>0</v>
      </c>
      <c r="G131" s="18">
        <v>0</v>
      </c>
      <c r="H131" s="18">
        <v>0</v>
      </c>
      <c r="I131" s="28">
        <v>0</v>
      </c>
      <c r="J131" s="20">
        <f t="shared" si="21"/>
        <v>0</v>
      </c>
      <c r="K131" s="20">
        <f t="shared" si="23"/>
        <v>0</v>
      </c>
      <c r="L131" s="20">
        <f t="shared" si="18"/>
        <v>0</v>
      </c>
      <c r="M131" s="43"/>
      <c r="N131" s="45"/>
      <c r="O131" s="4"/>
      <c r="P131" s="4"/>
      <c r="Q131" s="4"/>
    </row>
    <row r="132" spans="1:29" s="5" customFormat="1" ht="171" customHeight="1" x14ac:dyDescent="0.5">
      <c r="A132" s="42"/>
      <c r="B132" s="81"/>
      <c r="C132" s="82"/>
      <c r="D132" s="77" t="s">
        <v>25</v>
      </c>
      <c r="E132" s="89">
        <v>3628.7</v>
      </c>
      <c r="F132" s="18">
        <v>0</v>
      </c>
      <c r="G132" s="18">
        <v>3628.7</v>
      </c>
      <c r="H132" s="18">
        <v>0</v>
      </c>
      <c r="I132" s="25">
        <f t="shared" ref="I132:I139" si="24">H132-F132</f>
        <v>0</v>
      </c>
      <c r="J132" s="20">
        <f t="shared" si="21"/>
        <v>0</v>
      </c>
      <c r="K132" s="20">
        <f t="shared" si="23"/>
        <v>0</v>
      </c>
      <c r="L132" s="20">
        <f t="shared" si="18"/>
        <v>0</v>
      </c>
      <c r="M132" s="43"/>
      <c r="N132" s="45"/>
      <c r="O132" s="4"/>
      <c r="P132" s="4"/>
      <c r="Q132" s="4"/>
    </row>
    <row r="133" spans="1:29" s="5" customFormat="1" ht="128.25" customHeight="1" x14ac:dyDescent="0.5">
      <c r="A133" s="42"/>
      <c r="B133" s="81"/>
      <c r="C133" s="82"/>
      <c r="D133" s="78" t="s">
        <v>26</v>
      </c>
      <c r="E133" s="18">
        <v>36300</v>
      </c>
      <c r="F133" s="18">
        <v>0</v>
      </c>
      <c r="G133" s="18">
        <v>0</v>
      </c>
      <c r="H133" s="18">
        <v>845.678</v>
      </c>
      <c r="I133" s="25">
        <f t="shared" si="24"/>
        <v>845.678</v>
      </c>
      <c r="J133" s="20">
        <v>0</v>
      </c>
      <c r="K133" s="20">
        <v>0</v>
      </c>
      <c r="L133" s="20">
        <f t="shared" si="18"/>
        <v>2.3296914600550966</v>
      </c>
      <c r="M133" s="43"/>
      <c r="N133" s="45"/>
      <c r="O133" s="4"/>
      <c r="P133" s="4"/>
      <c r="Q133" s="4"/>
    </row>
    <row r="134" spans="1:29" s="5" customFormat="1" ht="128.25" customHeight="1" x14ac:dyDescent="0.5">
      <c r="A134" s="42"/>
      <c r="B134" s="81"/>
      <c r="C134" s="82"/>
      <c r="D134" s="79" t="s">
        <v>27</v>
      </c>
      <c r="E134" s="18">
        <v>0</v>
      </c>
      <c r="F134" s="18">
        <v>0</v>
      </c>
      <c r="G134" s="18">
        <v>0</v>
      </c>
      <c r="H134" s="18">
        <v>0</v>
      </c>
      <c r="I134" s="28">
        <f t="shared" si="24"/>
        <v>0</v>
      </c>
      <c r="J134" s="20">
        <f t="shared" si="21"/>
        <v>0</v>
      </c>
      <c r="K134" s="20">
        <f t="shared" si="23"/>
        <v>0</v>
      </c>
      <c r="L134" s="20">
        <f t="shared" si="18"/>
        <v>0</v>
      </c>
      <c r="M134" s="43"/>
      <c r="N134" s="45"/>
      <c r="O134" s="4"/>
      <c r="P134" s="4"/>
      <c r="Q134" s="4"/>
    </row>
    <row r="135" spans="1:29" ht="205.5" customHeight="1" x14ac:dyDescent="0.5">
      <c r="A135" s="42">
        <v>16</v>
      </c>
      <c r="B135" s="81" t="s">
        <v>52</v>
      </c>
      <c r="C135" s="82">
        <v>2</v>
      </c>
      <c r="D135" s="67" t="s">
        <v>20</v>
      </c>
      <c r="E135" s="7">
        <f>E136+E137+E138+E139+E141</f>
        <v>60900.637179999998</v>
      </c>
      <c r="F135" s="7">
        <f>F136+F137+F138+F141</f>
        <v>25261.393469999999</v>
      </c>
      <c r="G135" s="7">
        <f>G136+G137+G138+G141</f>
        <v>51598.800179999998</v>
      </c>
      <c r="H135" s="7">
        <f>H136+H137+H138+H141</f>
        <v>23921.740229999999</v>
      </c>
      <c r="I135" s="8">
        <f t="shared" si="24"/>
        <v>-1339.6532399999996</v>
      </c>
      <c r="J135" s="7">
        <f t="shared" si="21"/>
        <v>46.361039688035632</v>
      </c>
      <c r="K135" s="7">
        <f t="shared" si="23"/>
        <v>94.696835542382303</v>
      </c>
      <c r="L135" s="7">
        <f t="shared" ref="L135:L140" si="25">IF(H135=0,0,H135/E135*100)</f>
        <v>39.279950650263459</v>
      </c>
      <c r="M135" s="43">
        <v>7</v>
      </c>
      <c r="N135" s="98" t="s">
        <v>53</v>
      </c>
      <c r="O135" s="4"/>
      <c r="P135" s="4"/>
      <c r="Q135" s="4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</row>
    <row r="136" spans="1:29" ht="130.5" customHeight="1" x14ac:dyDescent="0.5">
      <c r="A136" s="42"/>
      <c r="B136" s="81"/>
      <c r="C136" s="82"/>
      <c r="D136" s="72" t="s">
        <v>21</v>
      </c>
      <c r="E136" s="14">
        <v>0</v>
      </c>
      <c r="F136" s="14">
        <v>0</v>
      </c>
      <c r="G136" s="14">
        <v>0</v>
      </c>
      <c r="H136" s="14">
        <v>0</v>
      </c>
      <c r="I136" s="21">
        <f t="shared" si="24"/>
        <v>0</v>
      </c>
      <c r="J136" s="20">
        <f t="shared" si="21"/>
        <v>0</v>
      </c>
      <c r="K136" s="20">
        <f t="shared" si="23"/>
        <v>0</v>
      </c>
      <c r="L136" s="20">
        <f t="shared" si="25"/>
        <v>0</v>
      </c>
      <c r="M136" s="43"/>
      <c r="N136" s="98"/>
      <c r="O136" s="4"/>
      <c r="P136" s="4"/>
      <c r="Q136" s="4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</row>
    <row r="137" spans="1:29" ht="130.5" customHeight="1" x14ac:dyDescent="0.5">
      <c r="A137" s="42"/>
      <c r="B137" s="81"/>
      <c r="C137" s="82"/>
      <c r="D137" s="72" t="s">
        <v>22</v>
      </c>
      <c r="E137" s="94">
        <v>0</v>
      </c>
      <c r="F137" s="94">
        <v>0</v>
      </c>
      <c r="G137" s="94">
        <v>0</v>
      </c>
      <c r="H137" s="94">
        <v>0</v>
      </c>
      <c r="I137" s="21">
        <f t="shared" si="24"/>
        <v>0</v>
      </c>
      <c r="J137" s="20">
        <f t="shared" si="21"/>
        <v>0</v>
      </c>
      <c r="K137" s="20">
        <f t="shared" si="23"/>
        <v>0</v>
      </c>
      <c r="L137" s="20">
        <f t="shared" si="25"/>
        <v>0</v>
      </c>
      <c r="M137" s="43"/>
      <c r="N137" s="98"/>
      <c r="O137" s="4"/>
      <c r="P137" s="4"/>
      <c r="Q137" s="4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</row>
    <row r="138" spans="1:29" ht="130.5" customHeight="1" x14ac:dyDescent="0.5">
      <c r="A138" s="42"/>
      <c r="B138" s="81"/>
      <c r="C138" s="82"/>
      <c r="D138" s="72" t="s">
        <v>23</v>
      </c>
      <c r="E138" s="16">
        <v>52700.637179999998</v>
      </c>
      <c r="F138" s="29">
        <v>25261.393469999999</v>
      </c>
      <c r="G138" s="29">
        <v>51598.800179999998</v>
      </c>
      <c r="H138" s="29">
        <v>23921.740229999999</v>
      </c>
      <c r="I138" s="23">
        <f t="shared" si="24"/>
        <v>-1339.6532399999996</v>
      </c>
      <c r="J138" s="20">
        <f t="shared" si="21"/>
        <v>46.361039688035632</v>
      </c>
      <c r="K138" s="20">
        <f t="shared" si="23"/>
        <v>94.696835542382303</v>
      </c>
      <c r="L138" s="20">
        <f t="shared" si="25"/>
        <v>45.391747633515045</v>
      </c>
      <c r="M138" s="43"/>
      <c r="N138" s="98"/>
      <c r="O138" s="4"/>
      <c r="P138" s="4"/>
      <c r="Q138" s="4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</row>
    <row r="139" spans="1:29" ht="219.75" customHeight="1" x14ac:dyDescent="0.5">
      <c r="A139" s="42"/>
      <c r="B139" s="81"/>
      <c r="C139" s="82"/>
      <c r="D139" s="77" t="s">
        <v>24</v>
      </c>
      <c r="E139" s="94">
        <v>0</v>
      </c>
      <c r="F139" s="14">
        <v>0</v>
      </c>
      <c r="G139" s="14">
        <v>0</v>
      </c>
      <c r="H139" s="14">
        <v>0</v>
      </c>
      <c r="I139" s="21">
        <f t="shared" si="24"/>
        <v>0</v>
      </c>
      <c r="J139" s="20">
        <f t="shared" si="21"/>
        <v>0</v>
      </c>
      <c r="K139" s="20">
        <f t="shared" si="23"/>
        <v>0</v>
      </c>
      <c r="L139" s="20">
        <f t="shared" si="25"/>
        <v>0</v>
      </c>
      <c r="M139" s="43"/>
      <c r="N139" s="98"/>
      <c r="O139" s="4"/>
      <c r="P139" s="4"/>
      <c r="Q139" s="4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</row>
    <row r="140" spans="1:29" ht="153" customHeight="1" x14ac:dyDescent="0.5">
      <c r="A140" s="42"/>
      <c r="B140" s="81"/>
      <c r="C140" s="82"/>
      <c r="D140" s="77" t="s">
        <v>25</v>
      </c>
      <c r="E140" s="94">
        <v>0</v>
      </c>
      <c r="F140" s="14">
        <v>0</v>
      </c>
      <c r="G140" s="14">
        <v>0</v>
      </c>
      <c r="H140" s="14">
        <v>0</v>
      </c>
      <c r="I140" s="21">
        <v>0</v>
      </c>
      <c r="J140" s="20">
        <v>0</v>
      </c>
      <c r="K140" s="20">
        <v>0</v>
      </c>
      <c r="L140" s="20">
        <f t="shared" si="25"/>
        <v>0</v>
      </c>
      <c r="M140" s="43"/>
      <c r="N140" s="98"/>
      <c r="O140" s="4"/>
      <c r="P140" s="4"/>
      <c r="Q140" s="4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</row>
    <row r="141" spans="1:29" ht="130.5" customHeight="1" x14ac:dyDescent="0.5">
      <c r="A141" s="42"/>
      <c r="B141" s="81"/>
      <c r="C141" s="82"/>
      <c r="D141" s="78" t="s">
        <v>26</v>
      </c>
      <c r="E141" s="14">
        <v>8200</v>
      </c>
      <c r="F141" s="14">
        <v>0</v>
      </c>
      <c r="G141" s="14">
        <v>0</v>
      </c>
      <c r="H141" s="14">
        <v>0</v>
      </c>
      <c r="I141" s="21">
        <f>H141-F141</f>
        <v>0</v>
      </c>
      <c r="J141" s="20">
        <f t="shared" ref="J141:J175" si="26">IF(H141=0, ,H141/G141*100)</f>
        <v>0</v>
      </c>
      <c r="K141" s="20">
        <f t="shared" ref="K141:K175" si="27">IF(H141=0,0,H141/F141*100)</f>
        <v>0</v>
      </c>
      <c r="L141" s="20">
        <f>IF(H141=0,0,H141/#REF!*100)</f>
        <v>0</v>
      </c>
      <c r="M141" s="43"/>
      <c r="N141" s="98"/>
      <c r="O141" s="4"/>
      <c r="P141" s="4"/>
      <c r="Q141" s="4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</row>
    <row r="142" spans="1:29" ht="130.5" customHeight="1" x14ac:dyDescent="0.5">
      <c r="A142" s="42"/>
      <c r="B142" s="81"/>
      <c r="C142" s="82"/>
      <c r="D142" s="79" t="s">
        <v>27</v>
      </c>
      <c r="E142" s="30">
        <v>0</v>
      </c>
      <c r="F142" s="14">
        <v>0</v>
      </c>
      <c r="G142" s="14">
        <v>0</v>
      </c>
      <c r="H142" s="14">
        <v>0</v>
      </c>
      <c r="I142" s="21">
        <v>0</v>
      </c>
      <c r="J142" s="20">
        <f t="shared" si="26"/>
        <v>0</v>
      </c>
      <c r="K142" s="20">
        <f t="shared" si="27"/>
        <v>0</v>
      </c>
      <c r="L142" s="20">
        <f>IF(H142=0,0,H142/E141*100)</f>
        <v>0</v>
      </c>
      <c r="M142" s="43"/>
      <c r="N142" s="98"/>
      <c r="O142" s="4"/>
      <c r="P142" s="4"/>
      <c r="Q142" s="4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</row>
    <row r="143" spans="1:29" ht="130.5" customHeight="1" x14ac:dyDescent="0.5">
      <c r="A143" s="42">
        <v>17</v>
      </c>
      <c r="B143" s="83" t="s">
        <v>54</v>
      </c>
      <c r="C143" s="82">
        <v>6</v>
      </c>
      <c r="D143" s="67" t="s">
        <v>20</v>
      </c>
      <c r="E143" s="7">
        <f>E144+E145+E146+E147+E149</f>
        <v>519624.9</v>
      </c>
      <c r="F143" s="7">
        <f>F144+F145+F146+F147+F149</f>
        <v>331927.73</v>
      </c>
      <c r="G143" s="7">
        <f>G144+G145+G146+G147+G149</f>
        <v>460249.08004999999</v>
      </c>
      <c r="H143" s="7">
        <f>H144+H145+H146+H147+H149</f>
        <v>337355.64326000004</v>
      </c>
      <c r="I143" s="8">
        <f t="shared" ref="I143:I151" si="28">H143-F143</f>
        <v>5427.9132600000594</v>
      </c>
      <c r="J143" s="7">
        <f t="shared" si="26"/>
        <v>73.298493768493969</v>
      </c>
      <c r="K143" s="7">
        <f t="shared" si="27"/>
        <v>101.63526959919862</v>
      </c>
      <c r="L143" s="7">
        <f t="shared" ref="L143:L182" si="29">IF(H143=0,0,H143/E143*100)</f>
        <v>64.922917138882312</v>
      </c>
      <c r="M143" s="43">
        <v>9</v>
      </c>
      <c r="N143" s="86" t="s">
        <v>66</v>
      </c>
      <c r="O143" s="4"/>
      <c r="P143" s="4"/>
      <c r="Q143" s="4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</row>
    <row r="144" spans="1:29" ht="130.5" customHeight="1" x14ac:dyDescent="0.5">
      <c r="A144" s="42"/>
      <c r="B144" s="83"/>
      <c r="C144" s="82"/>
      <c r="D144" s="72" t="s">
        <v>21</v>
      </c>
      <c r="E144" s="16">
        <v>0</v>
      </c>
      <c r="F144" s="16">
        <v>0</v>
      </c>
      <c r="G144" s="16">
        <v>0</v>
      </c>
      <c r="H144" s="16">
        <v>0</v>
      </c>
      <c r="I144" s="31">
        <f t="shared" si="28"/>
        <v>0</v>
      </c>
      <c r="J144" s="15">
        <f t="shared" si="26"/>
        <v>0</v>
      </c>
      <c r="K144" s="15">
        <f t="shared" si="27"/>
        <v>0</v>
      </c>
      <c r="L144" s="15">
        <f t="shared" si="29"/>
        <v>0</v>
      </c>
      <c r="M144" s="43"/>
      <c r="N144" s="87"/>
      <c r="O144" s="4"/>
      <c r="P144" s="4"/>
      <c r="Q144" s="4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</row>
    <row r="145" spans="1:29" ht="130.5" customHeight="1" x14ac:dyDescent="0.5">
      <c r="A145" s="42"/>
      <c r="B145" s="83"/>
      <c r="C145" s="82"/>
      <c r="D145" s="72" t="s">
        <v>22</v>
      </c>
      <c r="E145" s="89">
        <v>115050.9</v>
      </c>
      <c r="F145" s="93">
        <v>56325.599999999999</v>
      </c>
      <c r="G145" s="93">
        <v>56270.100050000001</v>
      </c>
      <c r="H145" s="93">
        <v>56270.100050000001</v>
      </c>
      <c r="I145" s="23">
        <f t="shared" si="28"/>
        <v>-55.499949999997625</v>
      </c>
      <c r="J145" s="15">
        <f t="shared" si="26"/>
        <v>100</v>
      </c>
      <c r="K145" s="15">
        <f t="shared" si="27"/>
        <v>99.901465852116971</v>
      </c>
      <c r="L145" s="15">
        <f t="shared" si="29"/>
        <v>48.90887428955358</v>
      </c>
      <c r="M145" s="43"/>
      <c r="N145" s="87"/>
      <c r="O145" s="4"/>
      <c r="P145" s="4"/>
      <c r="Q145" s="4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</row>
    <row r="146" spans="1:29" ht="130.5" customHeight="1" x14ac:dyDescent="0.5">
      <c r="A146" s="42"/>
      <c r="B146" s="83"/>
      <c r="C146" s="82"/>
      <c r="D146" s="72" t="s">
        <v>23</v>
      </c>
      <c r="E146" s="89">
        <v>403978.98</v>
      </c>
      <c r="F146" s="16">
        <v>275602.13</v>
      </c>
      <c r="G146" s="16">
        <v>403978.98</v>
      </c>
      <c r="H146" s="93">
        <v>281085.54321000003</v>
      </c>
      <c r="I146" s="23">
        <f t="shared" si="28"/>
        <v>5483.4132100000279</v>
      </c>
      <c r="J146" s="15">
        <f t="shared" si="26"/>
        <v>69.579249695120282</v>
      </c>
      <c r="K146" s="15">
        <f t="shared" si="27"/>
        <v>101.98961205778781</v>
      </c>
      <c r="L146" s="15">
        <f t="shared" si="29"/>
        <v>69.579249695120282</v>
      </c>
      <c r="M146" s="43"/>
      <c r="N146" s="87"/>
      <c r="O146" s="4"/>
      <c r="P146" s="4"/>
      <c r="Q146" s="4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</row>
    <row r="147" spans="1:29" ht="213.75" customHeight="1" x14ac:dyDescent="0.5">
      <c r="A147" s="42"/>
      <c r="B147" s="83"/>
      <c r="C147" s="82"/>
      <c r="D147" s="77" t="s">
        <v>24</v>
      </c>
      <c r="E147" s="16">
        <v>0</v>
      </c>
      <c r="F147" s="16">
        <v>0</v>
      </c>
      <c r="G147" s="16">
        <v>0</v>
      </c>
      <c r="H147" s="16">
        <v>0</v>
      </c>
      <c r="I147" s="31">
        <f t="shared" si="28"/>
        <v>0</v>
      </c>
      <c r="J147" s="15">
        <f t="shared" si="26"/>
        <v>0</v>
      </c>
      <c r="K147" s="15">
        <f t="shared" si="27"/>
        <v>0</v>
      </c>
      <c r="L147" s="15">
        <f t="shared" si="29"/>
        <v>0</v>
      </c>
      <c r="M147" s="43"/>
      <c r="N147" s="87"/>
      <c r="O147" s="4"/>
      <c r="P147" s="4"/>
      <c r="Q147" s="4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ht="195.75" customHeight="1" x14ac:dyDescent="0.5">
      <c r="A148" s="42"/>
      <c r="B148" s="83"/>
      <c r="C148" s="82"/>
      <c r="D148" s="77" t="s">
        <v>25</v>
      </c>
      <c r="E148" s="16">
        <v>0</v>
      </c>
      <c r="F148" s="16">
        <v>0</v>
      </c>
      <c r="G148" s="16">
        <v>0</v>
      </c>
      <c r="H148" s="16">
        <v>0</v>
      </c>
      <c r="I148" s="31">
        <f t="shared" si="28"/>
        <v>0</v>
      </c>
      <c r="J148" s="15">
        <f t="shared" si="26"/>
        <v>0</v>
      </c>
      <c r="K148" s="15">
        <f t="shared" si="27"/>
        <v>0</v>
      </c>
      <c r="L148" s="15">
        <f t="shared" si="29"/>
        <v>0</v>
      </c>
      <c r="M148" s="43"/>
      <c r="N148" s="87"/>
      <c r="O148" s="4"/>
      <c r="P148" s="4"/>
      <c r="Q148" s="4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ht="130.5" customHeight="1" x14ac:dyDescent="0.5">
      <c r="A149" s="42"/>
      <c r="B149" s="83"/>
      <c r="C149" s="82"/>
      <c r="D149" s="78" t="s">
        <v>26</v>
      </c>
      <c r="E149" s="16">
        <v>595.02</v>
      </c>
      <c r="F149" s="16">
        <v>0</v>
      </c>
      <c r="G149" s="16">
        <v>0</v>
      </c>
      <c r="H149" s="16">
        <v>0</v>
      </c>
      <c r="I149" s="25">
        <f t="shared" si="28"/>
        <v>0</v>
      </c>
      <c r="J149" s="15">
        <f t="shared" si="26"/>
        <v>0</v>
      </c>
      <c r="K149" s="15">
        <f t="shared" si="27"/>
        <v>0</v>
      </c>
      <c r="L149" s="15">
        <f t="shared" si="29"/>
        <v>0</v>
      </c>
      <c r="M149" s="43"/>
      <c r="N149" s="87"/>
      <c r="O149" s="4"/>
      <c r="P149" s="4"/>
      <c r="Q149" s="4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ht="130.5" customHeight="1" x14ac:dyDescent="0.5">
      <c r="A150" s="42"/>
      <c r="B150" s="83"/>
      <c r="C150" s="82"/>
      <c r="D150" s="79" t="s">
        <v>27</v>
      </c>
      <c r="E150" s="16">
        <v>0</v>
      </c>
      <c r="F150" s="16">
        <v>0</v>
      </c>
      <c r="G150" s="16">
        <v>0</v>
      </c>
      <c r="H150" s="16">
        <v>0</v>
      </c>
      <c r="I150" s="31">
        <f t="shared" si="28"/>
        <v>0</v>
      </c>
      <c r="J150" s="15">
        <f t="shared" si="26"/>
        <v>0</v>
      </c>
      <c r="K150" s="15">
        <f t="shared" si="27"/>
        <v>0</v>
      </c>
      <c r="L150" s="15">
        <f t="shared" si="29"/>
        <v>0</v>
      </c>
      <c r="M150" s="43"/>
      <c r="N150" s="87"/>
      <c r="O150" s="4"/>
      <c r="P150" s="4"/>
      <c r="Q150" s="4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ht="131.25" customHeight="1" x14ac:dyDescent="0.5">
      <c r="A151" s="42">
        <v>18</v>
      </c>
      <c r="B151" s="81" t="s">
        <v>55</v>
      </c>
      <c r="C151" s="82">
        <v>3</v>
      </c>
      <c r="D151" s="67" t="s">
        <v>20</v>
      </c>
      <c r="E151" s="99">
        <f>E152+E153+E154+E155+E157</f>
        <v>5080.0000000000009</v>
      </c>
      <c r="F151" s="99">
        <f>F152+F153+F154+F155+F157</f>
        <v>2028.33</v>
      </c>
      <c r="G151" s="99">
        <f>G152+G153+G154+G155+G157</f>
        <v>1935.72306</v>
      </c>
      <c r="H151" s="99">
        <f>H152+H153+H154+H155+H157</f>
        <v>1395.16031</v>
      </c>
      <c r="I151" s="100">
        <f t="shared" si="28"/>
        <v>-633.16968999999995</v>
      </c>
      <c r="J151" s="99">
        <f t="shared" si="26"/>
        <v>72.074375659914907</v>
      </c>
      <c r="K151" s="99">
        <f t="shared" si="27"/>
        <v>68.783694467862716</v>
      </c>
      <c r="L151" s="99">
        <f t="shared" si="29"/>
        <v>27.463785629921254</v>
      </c>
      <c r="M151" s="43">
        <v>4</v>
      </c>
      <c r="N151" s="84" t="s">
        <v>61</v>
      </c>
      <c r="O151" s="4"/>
      <c r="P151" s="4"/>
      <c r="Q151" s="4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ht="131.25" customHeight="1" x14ac:dyDescent="0.5">
      <c r="A152" s="42"/>
      <c r="B152" s="81"/>
      <c r="C152" s="82"/>
      <c r="D152" s="72" t="s">
        <v>21</v>
      </c>
      <c r="E152" s="101">
        <v>197.3</v>
      </c>
      <c r="F152" s="101">
        <v>0</v>
      </c>
      <c r="G152" s="101">
        <v>0</v>
      </c>
      <c r="H152" s="101">
        <v>0</v>
      </c>
      <c r="I152" s="102">
        <v>0</v>
      </c>
      <c r="J152" s="101">
        <f t="shared" si="26"/>
        <v>0</v>
      </c>
      <c r="K152" s="101">
        <f t="shared" si="27"/>
        <v>0</v>
      </c>
      <c r="L152" s="101">
        <f t="shared" si="29"/>
        <v>0</v>
      </c>
      <c r="M152" s="43"/>
      <c r="N152" s="85"/>
      <c r="O152" s="4"/>
      <c r="P152" s="4"/>
      <c r="Q152" s="4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ht="157.5" customHeight="1" x14ac:dyDescent="0.5">
      <c r="A153" s="42"/>
      <c r="B153" s="81"/>
      <c r="C153" s="82"/>
      <c r="D153" s="72" t="s">
        <v>22</v>
      </c>
      <c r="E153" s="103">
        <v>4468.7000000000007</v>
      </c>
      <c r="F153" s="104">
        <v>1997.33</v>
      </c>
      <c r="G153" s="104">
        <v>1896.72306</v>
      </c>
      <c r="H153" s="104">
        <v>1356.2803099999999</v>
      </c>
      <c r="I153" s="105">
        <v>134.73226</v>
      </c>
      <c r="J153" s="106">
        <f t="shared" si="26"/>
        <v>71.506501850618079</v>
      </c>
      <c r="K153" s="106">
        <f t="shared" si="27"/>
        <v>67.904668232089833</v>
      </c>
      <c r="L153" s="106">
        <f t="shared" si="29"/>
        <v>30.350668203280591</v>
      </c>
      <c r="M153" s="43"/>
      <c r="N153" s="85"/>
      <c r="O153" s="4"/>
      <c r="P153" s="4"/>
      <c r="Q153" s="4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ht="138.75" customHeight="1" x14ac:dyDescent="0.5">
      <c r="A154" s="42"/>
      <c r="B154" s="81"/>
      <c r="C154" s="82"/>
      <c r="D154" s="72" t="s">
        <v>23</v>
      </c>
      <c r="E154" s="107">
        <v>39</v>
      </c>
      <c r="F154" s="104">
        <v>31</v>
      </c>
      <c r="G154" s="104">
        <v>39</v>
      </c>
      <c r="H154" s="104">
        <v>38.880000000000003</v>
      </c>
      <c r="I154" s="108">
        <v>9</v>
      </c>
      <c r="J154" s="106">
        <f t="shared" si="26"/>
        <v>99.692307692307708</v>
      </c>
      <c r="K154" s="106">
        <f t="shared" si="27"/>
        <v>125.41935483870969</v>
      </c>
      <c r="L154" s="106">
        <f t="shared" si="29"/>
        <v>99.692307692307708</v>
      </c>
      <c r="M154" s="43"/>
      <c r="N154" s="85"/>
      <c r="O154" s="4"/>
      <c r="P154" s="4"/>
      <c r="Q154" s="4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ht="181.5" customHeight="1" x14ac:dyDescent="0.5">
      <c r="A155" s="42"/>
      <c r="B155" s="81"/>
      <c r="C155" s="82"/>
      <c r="D155" s="77" t="s">
        <v>24</v>
      </c>
      <c r="E155" s="104">
        <v>0</v>
      </c>
      <c r="F155" s="104">
        <v>0</v>
      </c>
      <c r="G155" s="104">
        <v>0</v>
      </c>
      <c r="H155" s="104">
        <v>0</v>
      </c>
      <c r="I155" s="102">
        <v>0</v>
      </c>
      <c r="J155" s="106">
        <f t="shared" si="26"/>
        <v>0</v>
      </c>
      <c r="K155" s="101">
        <f t="shared" si="27"/>
        <v>0</v>
      </c>
      <c r="L155" s="101">
        <f t="shared" si="29"/>
        <v>0</v>
      </c>
      <c r="M155" s="43"/>
      <c r="N155" s="85"/>
      <c r="O155" s="4"/>
      <c r="P155" s="4"/>
      <c r="Q155" s="4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ht="174" customHeight="1" x14ac:dyDescent="0.5">
      <c r="A156" s="42"/>
      <c r="B156" s="81"/>
      <c r="C156" s="82"/>
      <c r="D156" s="77" t="s">
        <v>25</v>
      </c>
      <c r="E156" s="104">
        <v>0</v>
      </c>
      <c r="F156" s="104">
        <v>0</v>
      </c>
      <c r="G156" s="104">
        <v>0</v>
      </c>
      <c r="H156" s="104">
        <v>0</v>
      </c>
      <c r="I156" s="102">
        <v>0</v>
      </c>
      <c r="J156" s="106">
        <f t="shared" si="26"/>
        <v>0</v>
      </c>
      <c r="K156" s="101">
        <f t="shared" si="27"/>
        <v>0</v>
      </c>
      <c r="L156" s="101">
        <f t="shared" si="29"/>
        <v>0</v>
      </c>
      <c r="M156" s="43"/>
      <c r="N156" s="85"/>
      <c r="O156" s="4"/>
      <c r="P156" s="4"/>
      <c r="Q156" s="4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1:29" ht="131.25" customHeight="1" x14ac:dyDescent="0.5">
      <c r="A157" s="42"/>
      <c r="B157" s="81"/>
      <c r="C157" s="82"/>
      <c r="D157" s="78" t="s">
        <v>26</v>
      </c>
      <c r="E157" s="101">
        <v>375</v>
      </c>
      <c r="F157" s="101">
        <v>0</v>
      </c>
      <c r="G157" s="101">
        <v>0</v>
      </c>
      <c r="H157" s="101">
        <v>0</v>
      </c>
      <c r="I157" s="108">
        <v>0</v>
      </c>
      <c r="J157" s="106">
        <f t="shared" si="26"/>
        <v>0</v>
      </c>
      <c r="K157" s="101">
        <f t="shared" si="27"/>
        <v>0</v>
      </c>
      <c r="L157" s="101">
        <f t="shared" si="29"/>
        <v>0</v>
      </c>
      <c r="M157" s="43"/>
      <c r="N157" s="85"/>
      <c r="O157" s="4"/>
      <c r="P157" s="4"/>
      <c r="Q157" s="4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</row>
    <row r="158" spans="1:29" ht="131.25" customHeight="1" x14ac:dyDescent="0.5">
      <c r="A158" s="42"/>
      <c r="B158" s="81"/>
      <c r="C158" s="82"/>
      <c r="D158" s="79" t="s">
        <v>27</v>
      </c>
      <c r="E158" s="101">
        <v>0</v>
      </c>
      <c r="F158" s="101">
        <v>0</v>
      </c>
      <c r="G158" s="101">
        <v>0</v>
      </c>
      <c r="H158" s="101">
        <v>0</v>
      </c>
      <c r="I158" s="102">
        <v>0</v>
      </c>
      <c r="J158" s="101">
        <f t="shared" si="26"/>
        <v>0</v>
      </c>
      <c r="K158" s="101">
        <f t="shared" si="27"/>
        <v>0</v>
      </c>
      <c r="L158" s="101">
        <f t="shared" si="29"/>
        <v>0</v>
      </c>
      <c r="M158" s="43"/>
      <c r="N158" s="85"/>
      <c r="O158" s="4"/>
      <c r="P158" s="4"/>
      <c r="Q158" s="4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</row>
    <row r="159" spans="1:29" ht="131.25" customHeight="1" x14ac:dyDescent="0.5">
      <c r="A159" s="42">
        <v>19</v>
      </c>
      <c r="B159" s="81" t="s">
        <v>56</v>
      </c>
      <c r="C159" s="82">
        <v>3</v>
      </c>
      <c r="D159" s="67" t="s">
        <v>20</v>
      </c>
      <c r="E159" s="7">
        <f>E160+E161+E162+E165</f>
        <v>85591.9</v>
      </c>
      <c r="F159" s="7">
        <f>F160+F161+F162+F165</f>
        <v>35278.361819999998</v>
      </c>
      <c r="G159" s="7">
        <f>G160+G161+G162+G165</f>
        <v>28636.111000000001</v>
      </c>
      <c r="H159" s="7">
        <f>H160+H161+H162+H165</f>
        <v>26868.269979999997</v>
      </c>
      <c r="I159" s="8">
        <f t="shared" ref="I159:I182" si="30">H159-F159</f>
        <v>-8410.091840000001</v>
      </c>
      <c r="J159" s="7">
        <f t="shared" si="26"/>
        <v>93.826532450583102</v>
      </c>
      <c r="K159" s="7">
        <f t="shared" si="27"/>
        <v>76.160764258525873</v>
      </c>
      <c r="L159" s="7">
        <f t="shared" si="29"/>
        <v>31.391136287429067</v>
      </c>
      <c r="M159" s="43">
        <v>4</v>
      </c>
      <c r="N159" s="86" t="s">
        <v>57</v>
      </c>
      <c r="O159" s="4"/>
      <c r="P159" s="4"/>
      <c r="Q159" s="4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</row>
    <row r="160" spans="1:29" ht="131.25" customHeight="1" x14ac:dyDescent="0.5">
      <c r="A160" s="42"/>
      <c r="B160" s="81"/>
      <c r="C160" s="82"/>
      <c r="D160" s="72" t="s">
        <v>21</v>
      </c>
      <c r="E160" s="94">
        <v>0</v>
      </c>
      <c r="F160" s="94">
        <v>0</v>
      </c>
      <c r="G160" s="94">
        <v>0</v>
      </c>
      <c r="H160" s="94">
        <v>0</v>
      </c>
      <c r="I160" s="16">
        <f t="shared" si="30"/>
        <v>0</v>
      </c>
      <c r="J160" s="20">
        <f t="shared" si="26"/>
        <v>0</v>
      </c>
      <c r="K160" s="20">
        <f t="shared" si="27"/>
        <v>0</v>
      </c>
      <c r="L160" s="20">
        <f t="shared" si="29"/>
        <v>0</v>
      </c>
      <c r="M160" s="43"/>
      <c r="N160" s="87"/>
      <c r="O160" s="4"/>
      <c r="P160" s="4"/>
      <c r="Q160" s="4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</row>
    <row r="161" spans="1:29" ht="131.25" customHeight="1" x14ac:dyDescent="0.5">
      <c r="A161" s="42"/>
      <c r="B161" s="81"/>
      <c r="C161" s="82"/>
      <c r="D161" s="72" t="s">
        <v>22</v>
      </c>
      <c r="E161" s="93">
        <v>85411.9</v>
      </c>
      <c r="F161" s="89">
        <v>35198.361819999998</v>
      </c>
      <c r="G161" s="89">
        <v>28456.111000000001</v>
      </c>
      <c r="H161" s="89">
        <v>26788.269979999997</v>
      </c>
      <c r="I161" s="33">
        <f t="shared" si="30"/>
        <v>-8410.091840000001</v>
      </c>
      <c r="J161" s="20">
        <f t="shared" si="26"/>
        <v>94.138900357817676</v>
      </c>
      <c r="K161" s="20">
        <f t="shared" si="27"/>
        <v>76.106581655680017</v>
      </c>
      <c r="L161" s="20">
        <f t="shared" si="29"/>
        <v>31.363627293152359</v>
      </c>
      <c r="M161" s="43"/>
      <c r="N161" s="87"/>
      <c r="O161" s="4"/>
      <c r="P161" s="4"/>
      <c r="Q161" s="4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</row>
    <row r="162" spans="1:29" ht="131.25" customHeight="1" x14ac:dyDescent="0.5">
      <c r="A162" s="42"/>
      <c r="B162" s="81"/>
      <c r="C162" s="82"/>
      <c r="D162" s="72" t="s">
        <v>23</v>
      </c>
      <c r="E162" s="93">
        <v>180</v>
      </c>
      <c r="F162" s="94">
        <v>80</v>
      </c>
      <c r="G162" s="94">
        <v>180</v>
      </c>
      <c r="H162" s="94">
        <v>80</v>
      </c>
      <c r="I162" s="34">
        <f t="shared" si="30"/>
        <v>0</v>
      </c>
      <c r="J162" s="20">
        <f t="shared" si="26"/>
        <v>44.444444444444443</v>
      </c>
      <c r="K162" s="20">
        <f t="shared" si="27"/>
        <v>100</v>
      </c>
      <c r="L162" s="20">
        <f t="shared" si="29"/>
        <v>44.444444444444443</v>
      </c>
      <c r="M162" s="43"/>
      <c r="N162" s="87"/>
      <c r="O162" s="4"/>
      <c r="P162" s="4"/>
      <c r="Q162" s="4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</row>
    <row r="163" spans="1:29" ht="245.25" customHeight="1" x14ac:dyDescent="0.5">
      <c r="A163" s="42"/>
      <c r="B163" s="81"/>
      <c r="C163" s="82"/>
      <c r="D163" s="77" t="s">
        <v>24</v>
      </c>
      <c r="E163" s="94">
        <v>0</v>
      </c>
      <c r="F163" s="94">
        <v>0</v>
      </c>
      <c r="G163" s="94">
        <v>0</v>
      </c>
      <c r="H163" s="94">
        <v>0</v>
      </c>
      <c r="I163" s="16">
        <f t="shared" si="30"/>
        <v>0</v>
      </c>
      <c r="J163" s="20">
        <f t="shared" si="26"/>
        <v>0</v>
      </c>
      <c r="K163" s="20">
        <f t="shared" si="27"/>
        <v>0</v>
      </c>
      <c r="L163" s="20">
        <f t="shared" si="29"/>
        <v>0</v>
      </c>
      <c r="M163" s="43"/>
      <c r="N163" s="87"/>
      <c r="O163" s="4"/>
      <c r="P163" s="4"/>
      <c r="Q163" s="4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</row>
    <row r="164" spans="1:29" ht="191.25" customHeight="1" x14ac:dyDescent="0.5">
      <c r="A164" s="42"/>
      <c r="B164" s="81"/>
      <c r="C164" s="82"/>
      <c r="D164" s="77" t="s">
        <v>25</v>
      </c>
      <c r="E164" s="94">
        <v>0</v>
      </c>
      <c r="F164" s="94">
        <v>0</v>
      </c>
      <c r="G164" s="94">
        <v>0</v>
      </c>
      <c r="H164" s="94">
        <v>0</v>
      </c>
      <c r="I164" s="16">
        <f t="shared" si="30"/>
        <v>0</v>
      </c>
      <c r="J164" s="20">
        <f t="shared" si="26"/>
        <v>0</v>
      </c>
      <c r="K164" s="20">
        <f t="shared" si="27"/>
        <v>0</v>
      </c>
      <c r="L164" s="20">
        <f t="shared" si="29"/>
        <v>0</v>
      </c>
      <c r="M164" s="43"/>
      <c r="N164" s="87"/>
      <c r="O164" s="4"/>
      <c r="P164" s="4"/>
      <c r="Q164" s="4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</row>
    <row r="165" spans="1:29" ht="131.25" customHeight="1" x14ac:dyDescent="0.5">
      <c r="A165" s="42"/>
      <c r="B165" s="81"/>
      <c r="C165" s="82"/>
      <c r="D165" s="78" t="s">
        <v>26</v>
      </c>
      <c r="E165" s="14">
        <v>0</v>
      </c>
      <c r="F165" s="14">
        <v>0</v>
      </c>
      <c r="G165" s="14">
        <v>0</v>
      </c>
      <c r="H165" s="14">
        <v>0</v>
      </c>
      <c r="I165" s="32">
        <f t="shared" si="30"/>
        <v>0</v>
      </c>
      <c r="J165" s="20">
        <f t="shared" si="26"/>
        <v>0</v>
      </c>
      <c r="K165" s="20">
        <f t="shared" si="27"/>
        <v>0</v>
      </c>
      <c r="L165" s="20">
        <f t="shared" si="29"/>
        <v>0</v>
      </c>
      <c r="M165" s="43"/>
      <c r="N165" s="87"/>
      <c r="O165" s="4"/>
      <c r="P165" s="4"/>
      <c r="Q165" s="4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</row>
    <row r="166" spans="1:29" ht="131.25" customHeight="1" x14ac:dyDescent="0.5">
      <c r="A166" s="42"/>
      <c r="B166" s="81"/>
      <c r="C166" s="82"/>
      <c r="D166" s="79" t="s">
        <v>27</v>
      </c>
      <c r="E166" s="14">
        <v>0</v>
      </c>
      <c r="F166" s="14">
        <v>0</v>
      </c>
      <c r="G166" s="14">
        <v>0</v>
      </c>
      <c r="H166" s="14">
        <v>0</v>
      </c>
      <c r="I166" s="16">
        <f t="shared" si="30"/>
        <v>0</v>
      </c>
      <c r="J166" s="20">
        <f t="shared" si="26"/>
        <v>0</v>
      </c>
      <c r="K166" s="20">
        <f t="shared" si="27"/>
        <v>0</v>
      </c>
      <c r="L166" s="20">
        <f t="shared" si="29"/>
        <v>0</v>
      </c>
      <c r="M166" s="43"/>
      <c r="N166" s="87"/>
      <c r="O166" s="4"/>
      <c r="P166" s="4"/>
      <c r="Q166" s="4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</row>
    <row r="167" spans="1:29" s="5" customFormat="1" ht="128.25" customHeight="1" x14ac:dyDescent="0.5">
      <c r="A167" s="42">
        <v>20</v>
      </c>
      <c r="B167" s="81" t="s">
        <v>58</v>
      </c>
      <c r="C167" s="82">
        <v>9</v>
      </c>
      <c r="D167" s="67" t="s">
        <v>20</v>
      </c>
      <c r="E167" s="7">
        <f>E168+E169+E170+E171+E173</f>
        <v>611615.53788000008</v>
      </c>
      <c r="F167" s="7">
        <f>F168+F169+F170+F171+F173</f>
        <v>303229.15814999997</v>
      </c>
      <c r="G167" s="7">
        <f>G168+G169+G170+G171+G173</f>
        <v>554598.55900000001</v>
      </c>
      <c r="H167" s="7">
        <f>H168+H169+H170+H171+H173</f>
        <v>290719.48570000002</v>
      </c>
      <c r="I167" s="8">
        <f t="shared" si="30"/>
        <v>-12509.672449999955</v>
      </c>
      <c r="J167" s="7">
        <f t="shared" si="26"/>
        <v>52.419805457878951</v>
      </c>
      <c r="K167" s="7">
        <f t="shared" si="27"/>
        <v>95.874515324871325</v>
      </c>
      <c r="L167" s="7">
        <f t="shared" si="29"/>
        <v>47.533044485380557</v>
      </c>
      <c r="M167" s="43">
        <v>11</v>
      </c>
      <c r="N167" s="86" t="s">
        <v>67</v>
      </c>
      <c r="O167" s="4"/>
      <c r="P167" s="4"/>
      <c r="Q167" s="4"/>
    </row>
    <row r="168" spans="1:29" s="5" customFormat="1" ht="128.25" customHeight="1" x14ac:dyDescent="0.5">
      <c r="A168" s="42"/>
      <c r="B168" s="81"/>
      <c r="C168" s="82"/>
      <c r="D168" s="72" t="s">
        <v>21</v>
      </c>
      <c r="E168" s="109">
        <v>4514.8999999999996</v>
      </c>
      <c r="F168" s="110">
        <v>2673.4416099999999</v>
      </c>
      <c r="G168" s="109">
        <v>2164.5897100000002</v>
      </c>
      <c r="H168" s="110">
        <v>2570.4695099999999</v>
      </c>
      <c r="I168" s="33">
        <f t="shared" si="30"/>
        <v>-102.97209999999995</v>
      </c>
      <c r="J168" s="20">
        <f t="shared" si="26"/>
        <v>118.75088836119431</v>
      </c>
      <c r="K168" s="20">
        <f t="shared" si="27"/>
        <v>96.148331812640563</v>
      </c>
      <c r="L168" s="20">
        <f t="shared" si="29"/>
        <v>56.933033068285013</v>
      </c>
      <c r="M168" s="43"/>
      <c r="N168" s="87"/>
      <c r="O168" s="4"/>
      <c r="P168" s="4"/>
      <c r="Q168" s="4"/>
    </row>
    <row r="169" spans="1:29" s="5" customFormat="1" ht="128.25" customHeight="1" x14ac:dyDescent="0.5">
      <c r="A169" s="42"/>
      <c r="B169" s="81"/>
      <c r="C169" s="82"/>
      <c r="D169" s="72" t="s">
        <v>22</v>
      </c>
      <c r="E169" s="109">
        <v>96975.6</v>
      </c>
      <c r="F169" s="109">
        <v>43265.643839999997</v>
      </c>
      <c r="G169" s="109">
        <v>46453.832410000003</v>
      </c>
      <c r="H169" s="109">
        <v>45920.762070000004</v>
      </c>
      <c r="I169" s="32">
        <f t="shared" si="30"/>
        <v>2655.1182300000073</v>
      </c>
      <c r="J169" s="20">
        <f t="shared" si="26"/>
        <v>98.852472848106189</v>
      </c>
      <c r="K169" s="20">
        <f t="shared" si="27"/>
        <v>106.13678196912741</v>
      </c>
      <c r="L169" s="20">
        <f t="shared" si="29"/>
        <v>47.35290327670053</v>
      </c>
      <c r="M169" s="43"/>
      <c r="N169" s="87"/>
      <c r="O169" s="4"/>
      <c r="P169" s="4"/>
      <c r="Q169" s="4"/>
    </row>
    <row r="170" spans="1:29" s="5" customFormat="1" ht="128.25" customHeight="1" x14ac:dyDescent="0.5">
      <c r="A170" s="42"/>
      <c r="B170" s="81"/>
      <c r="C170" s="82"/>
      <c r="D170" s="72" t="s">
        <v>23</v>
      </c>
      <c r="E170" s="89">
        <v>506136.06387999997</v>
      </c>
      <c r="F170" s="94">
        <v>257290.07269999999</v>
      </c>
      <c r="G170" s="94">
        <v>505980.13688000001</v>
      </c>
      <c r="H170" s="94">
        <v>242228.25412</v>
      </c>
      <c r="I170" s="33">
        <f t="shared" si="30"/>
        <v>-15061.818579999992</v>
      </c>
      <c r="J170" s="20">
        <f t="shared" si="26"/>
        <v>47.873075732506017</v>
      </c>
      <c r="K170" s="20">
        <f t="shared" si="27"/>
        <v>94.145977564566948</v>
      </c>
      <c r="L170" s="20">
        <f t="shared" si="29"/>
        <v>47.858327316788476</v>
      </c>
      <c r="M170" s="43"/>
      <c r="N170" s="87"/>
      <c r="O170" s="4"/>
      <c r="P170" s="4"/>
      <c r="Q170" s="4"/>
    </row>
    <row r="171" spans="1:29" s="5" customFormat="1" ht="177.75" customHeight="1" x14ac:dyDescent="0.5">
      <c r="A171" s="42"/>
      <c r="B171" s="81"/>
      <c r="C171" s="82"/>
      <c r="D171" s="77" t="s">
        <v>24</v>
      </c>
      <c r="E171" s="94">
        <v>0</v>
      </c>
      <c r="F171" s="14">
        <v>0</v>
      </c>
      <c r="G171" s="14">
        <v>0</v>
      </c>
      <c r="H171" s="14">
        <v>0</v>
      </c>
      <c r="I171" s="16">
        <f t="shared" si="30"/>
        <v>0</v>
      </c>
      <c r="J171" s="20">
        <f t="shared" si="26"/>
        <v>0</v>
      </c>
      <c r="K171" s="20">
        <f t="shared" si="27"/>
        <v>0</v>
      </c>
      <c r="L171" s="20">
        <f t="shared" si="29"/>
        <v>0</v>
      </c>
      <c r="M171" s="43"/>
      <c r="N171" s="87"/>
      <c r="O171" s="4"/>
      <c r="P171" s="4"/>
      <c r="Q171" s="4"/>
    </row>
    <row r="172" spans="1:29" s="5" customFormat="1" ht="201" customHeight="1" x14ac:dyDescent="0.5">
      <c r="A172" s="42"/>
      <c r="B172" s="81"/>
      <c r="C172" s="82"/>
      <c r="D172" s="77" t="s">
        <v>25</v>
      </c>
      <c r="E172" s="94">
        <v>0</v>
      </c>
      <c r="F172" s="14">
        <v>0</v>
      </c>
      <c r="G172" s="14">
        <v>0</v>
      </c>
      <c r="H172" s="14">
        <v>0</v>
      </c>
      <c r="I172" s="16">
        <f t="shared" si="30"/>
        <v>0</v>
      </c>
      <c r="J172" s="20">
        <f t="shared" si="26"/>
        <v>0</v>
      </c>
      <c r="K172" s="20">
        <f t="shared" si="27"/>
        <v>0</v>
      </c>
      <c r="L172" s="20">
        <f t="shared" si="29"/>
        <v>0</v>
      </c>
      <c r="M172" s="43"/>
      <c r="N172" s="87"/>
      <c r="O172" s="4"/>
      <c r="P172" s="4"/>
      <c r="Q172" s="4"/>
    </row>
    <row r="173" spans="1:29" s="5" customFormat="1" ht="128.25" customHeight="1" x14ac:dyDescent="0.5">
      <c r="A173" s="42"/>
      <c r="B173" s="81"/>
      <c r="C173" s="82"/>
      <c r="D173" s="78" t="s">
        <v>26</v>
      </c>
      <c r="E173" s="94">
        <v>3988.9740000000002</v>
      </c>
      <c r="F173" s="94">
        <v>0</v>
      </c>
      <c r="G173" s="94">
        <v>0</v>
      </c>
      <c r="H173" s="94">
        <v>0</v>
      </c>
      <c r="I173" s="32">
        <f t="shared" si="30"/>
        <v>0</v>
      </c>
      <c r="J173" s="20">
        <f t="shared" si="26"/>
        <v>0</v>
      </c>
      <c r="K173" s="20">
        <f t="shared" si="27"/>
        <v>0</v>
      </c>
      <c r="L173" s="20">
        <f t="shared" si="29"/>
        <v>0</v>
      </c>
      <c r="M173" s="43"/>
      <c r="N173" s="87"/>
      <c r="O173" s="4"/>
      <c r="P173" s="4"/>
      <c r="Q173" s="4"/>
    </row>
    <row r="174" spans="1:29" ht="128.25" customHeight="1" x14ac:dyDescent="0.5">
      <c r="A174" s="42"/>
      <c r="B174" s="81"/>
      <c r="C174" s="82"/>
      <c r="D174" s="79" t="s">
        <v>27</v>
      </c>
      <c r="E174" s="94">
        <v>0</v>
      </c>
      <c r="F174" s="94">
        <v>0</v>
      </c>
      <c r="G174" s="94">
        <v>0</v>
      </c>
      <c r="H174" s="94">
        <v>0</v>
      </c>
      <c r="I174" s="16">
        <f t="shared" si="30"/>
        <v>0</v>
      </c>
      <c r="J174" s="20">
        <f t="shared" si="26"/>
        <v>0</v>
      </c>
      <c r="K174" s="20">
        <f t="shared" si="27"/>
        <v>0</v>
      </c>
      <c r="L174" s="20">
        <f t="shared" si="29"/>
        <v>0</v>
      </c>
      <c r="M174" s="43"/>
      <c r="N174" s="87"/>
      <c r="O174" s="4"/>
      <c r="P174" s="4"/>
      <c r="Q174" s="4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</row>
    <row r="175" spans="1:29" ht="128.25" customHeight="1" x14ac:dyDescent="0.5">
      <c r="A175" s="42">
        <v>21</v>
      </c>
      <c r="B175" s="81" t="s">
        <v>59</v>
      </c>
      <c r="C175" s="82">
        <v>14</v>
      </c>
      <c r="D175" s="67" t="s">
        <v>20</v>
      </c>
      <c r="E175" s="7">
        <f>E176+E177+E178+E179+E181</f>
        <v>2444</v>
      </c>
      <c r="F175" s="7">
        <f>F176+F177+F178+F179+F181</f>
        <v>1524.8049999999998</v>
      </c>
      <c r="G175" s="7">
        <f>G176+G177+G178+G179+G181</f>
        <v>2388.799</v>
      </c>
      <c r="H175" s="7">
        <f>H176+H177+H178+H179+H181</f>
        <v>1522.83303</v>
      </c>
      <c r="I175" s="22">
        <f t="shared" si="30"/>
        <v>-1.9719699999998284</v>
      </c>
      <c r="J175" s="7">
        <f t="shared" si="26"/>
        <v>63.748897667823876</v>
      </c>
      <c r="K175" s="7">
        <f t="shared" si="27"/>
        <v>99.870673955030327</v>
      </c>
      <c r="L175" s="7">
        <f t="shared" si="29"/>
        <v>62.309043780687404</v>
      </c>
      <c r="M175" s="43">
        <v>3</v>
      </c>
      <c r="N175" s="44" t="s">
        <v>68</v>
      </c>
      <c r="O175" s="4"/>
      <c r="P175" s="4"/>
      <c r="Q175" s="4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</row>
    <row r="176" spans="1:29" ht="169.5" customHeight="1" x14ac:dyDescent="0.5">
      <c r="A176" s="42"/>
      <c r="B176" s="81"/>
      <c r="C176" s="82"/>
      <c r="D176" s="72" t="s">
        <v>21</v>
      </c>
      <c r="E176" s="14">
        <v>0</v>
      </c>
      <c r="F176" s="14">
        <v>0</v>
      </c>
      <c r="G176" s="14">
        <v>0</v>
      </c>
      <c r="H176" s="14">
        <v>0</v>
      </c>
      <c r="I176" s="21">
        <f t="shared" si="30"/>
        <v>0</v>
      </c>
      <c r="J176" s="20">
        <f t="shared" ref="J176:J182" si="31">IF(G176=0,0,H176/G176)*100</f>
        <v>0</v>
      </c>
      <c r="K176" s="20">
        <f t="shared" ref="K176:K182" si="32">IF(F176=0,0,H176/F176*100)</f>
        <v>0</v>
      </c>
      <c r="L176" s="20">
        <f t="shared" si="29"/>
        <v>0</v>
      </c>
      <c r="M176" s="43"/>
      <c r="N176" s="45"/>
      <c r="O176" s="4"/>
      <c r="P176" s="4"/>
      <c r="Q176" s="4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</row>
    <row r="177" spans="1:29" ht="154.5" customHeight="1" x14ac:dyDescent="0.5">
      <c r="A177" s="42"/>
      <c r="B177" s="81"/>
      <c r="C177" s="82"/>
      <c r="D177" s="72" t="s">
        <v>22</v>
      </c>
      <c r="E177" s="14">
        <v>80</v>
      </c>
      <c r="F177" s="14">
        <v>80</v>
      </c>
      <c r="G177" s="14">
        <v>80</v>
      </c>
      <c r="H177" s="14">
        <v>80</v>
      </c>
      <c r="I177" s="19">
        <f t="shared" si="30"/>
        <v>0</v>
      </c>
      <c r="J177" s="20">
        <f t="shared" si="31"/>
        <v>100</v>
      </c>
      <c r="K177" s="20">
        <f t="shared" si="32"/>
        <v>100</v>
      </c>
      <c r="L177" s="20">
        <f t="shared" si="29"/>
        <v>100</v>
      </c>
      <c r="M177" s="43"/>
      <c r="N177" s="45"/>
      <c r="O177" s="4"/>
      <c r="P177" s="4"/>
      <c r="Q177" s="4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</row>
    <row r="178" spans="1:29" ht="184.5" customHeight="1" x14ac:dyDescent="0.5">
      <c r="A178" s="42"/>
      <c r="B178" s="81"/>
      <c r="C178" s="82"/>
      <c r="D178" s="72" t="s">
        <v>23</v>
      </c>
      <c r="E178" s="89">
        <v>2314</v>
      </c>
      <c r="F178" s="94">
        <v>1444.8049999999998</v>
      </c>
      <c r="G178" s="14">
        <v>2308.799</v>
      </c>
      <c r="H178" s="14">
        <v>1442.83303</v>
      </c>
      <c r="I178" s="23">
        <f t="shared" si="30"/>
        <v>-1.9719699999998284</v>
      </c>
      <c r="J178" s="20">
        <f t="shared" si="31"/>
        <v>62.492795171862085</v>
      </c>
      <c r="K178" s="20">
        <f t="shared" si="32"/>
        <v>99.863513069237726</v>
      </c>
      <c r="L178" s="20">
        <f t="shared" si="29"/>
        <v>62.352334917891092</v>
      </c>
      <c r="M178" s="43"/>
      <c r="N178" s="45"/>
      <c r="O178" s="4"/>
      <c r="P178" s="4"/>
      <c r="Q178" s="4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</row>
    <row r="179" spans="1:29" ht="180" customHeight="1" x14ac:dyDescent="0.5">
      <c r="A179" s="42"/>
      <c r="B179" s="81"/>
      <c r="C179" s="82"/>
      <c r="D179" s="77" t="s">
        <v>24</v>
      </c>
      <c r="E179" s="94">
        <v>0</v>
      </c>
      <c r="F179" s="14">
        <v>0</v>
      </c>
      <c r="G179" s="14">
        <v>0</v>
      </c>
      <c r="H179" s="14">
        <v>0</v>
      </c>
      <c r="I179" s="21">
        <f t="shared" si="30"/>
        <v>0</v>
      </c>
      <c r="J179" s="20">
        <f t="shared" si="31"/>
        <v>0</v>
      </c>
      <c r="K179" s="20">
        <f t="shared" si="32"/>
        <v>0</v>
      </c>
      <c r="L179" s="20">
        <f t="shared" si="29"/>
        <v>0</v>
      </c>
      <c r="M179" s="43"/>
      <c r="N179" s="45"/>
      <c r="O179" s="4"/>
      <c r="P179" s="4"/>
      <c r="Q179" s="4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</row>
    <row r="180" spans="1:29" ht="183" customHeight="1" x14ac:dyDescent="0.5">
      <c r="A180" s="42"/>
      <c r="B180" s="81"/>
      <c r="C180" s="82"/>
      <c r="D180" s="77" t="s">
        <v>25</v>
      </c>
      <c r="E180" s="94">
        <v>0</v>
      </c>
      <c r="F180" s="14">
        <v>0</v>
      </c>
      <c r="G180" s="14">
        <v>0</v>
      </c>
      <c r="H180" s="14">
        <v>0</v>
      </c>
      <c r="I180" s="21">
        <f t="shared" si="30"/>
        <v>0</v>
      </c>
      <c r="J180" s="20">
        <f t="shared" si="31"/>
        <v>0</v>
      </c>
      <c r="K180" s="20">
        <f t="shared" si="32"/>
        <v>0</v>
      </c>
      <c r="L180" s="20">
        <f t="shared" si="29"/>
        <v>0</v>
      </c>
      <c r="M180" s="43"/>
      <c r="N180" s="45"/>
      <c r="O180" s="4"/>
      <c r="P180" s="4"/>
      <c r="Q180" s="4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</row>
    <row r="181" spans="1:29" ht="128.25" customHeight="1" x14ac:dyDescent="0.5">
      <c r="A181" s="42"/>
      <c r="B181" s="81"/>
      <c r="C181" s="82"/>
      <c r="D181" s="78" t="s">
        <v>26</v>
      </c>
      <c r="E181" s="93">
        <v>50</v>
      </c>
      <c r="F181" s="14">
        <v>0</v>
      </c>
      <c r="G181" s="14">
        <v>0</v>
      </c>
      <c r="H181" s="14">
        <v>0</v>
      </c>
      <c r="I181" s="21">
        <f t="shared" si="30"/>
        <v>0</v>
      </c>
      <c r="J181" s="20">
        <f t="shared" si="31"/>
        <v>0</v>
      </c>
      <c r="K181" s="20">
        <f t="shared" si="32"/>
        <v>0</v>
      </c>
      <c r="L181" s="20">
        <f t="shared" si="29"/>
        <v>0</v>
      </c>
      <c r="M181" s="43"/>
      <c r="N181" s="45"/>
      <c r="O181" s="4"/>
      <c r="P181" s="4"/>
      <c r="Q181" s="4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</row>
    <row r="182" spans="1:29" ht="128.25" customHeight="1" x14ac:dyDescent="0.5">
      <c r="A182" s="42"/>
      <c r="B182" s="81"/>
      <c r="C182" s="82"/>
      <c r="D182" s="79" t="s">
        <v>27</v>
      </c>
      <c r="E182" s="14">
        <v>0</v>
      </c>
      <c r="F182" s="14">
        <v>0</v>
      </c>
      <c r="G182" s="14">
        <v>0</v>
      </c>
      <c r="H182" s="14">
        <v>0</v>
      </c>
      <c r="I182" s="21">
        <f t="shared" si="30"/>
        <v>0</v>
      </c>
      <c r="J182" s="20">
        <f t="shared" si="31"/>
        <v>0</v>
      </c>
      <c r="K182" s="20">
        <f t="shared" si="32"/>
        <v>0</v>
      </c>
      <c r="L182" s="20">
        <f t="shared" si="29"/>
        <v>0</v>
      </c>
      <c r="M182" s="43"/>
      <c r="N182" s="45"/>
      <c r="O182" s="4"/>
      <c r="P182" s="4"/>
      <c r="Q182" s="4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</row>
    <row r="183" spans="1:29" ht="53.25" x14ac:dyDescent="0.75">
      <c r="M183" s="35"/>
    </row>
    <row r="184" spans="1:29" ht="53.25" x14ac:dyDescent="0.75">
      <c r="M184" s="35"/>
    </row>
    <row r="185" spans="1:29" ht="53.25" x14ac:dyDescent="0.75">
      <c r="M185" s="35"/>
    </row>
    <row r="186" spans="1:29" ht="53.25" x14ac:dyDescent="0.75">
      <c r="M186" s="35"/>
    </row>
    <row r="187" spans="1:29" ht="53.25" x14ac:dyDescent="0.75">
      <c r="M187" s="35"/>
    </row>
    <row r="188" spans="1:29" ht="53.25" x14ac:dyDescent="0.75">
      <c r="M188" s="35"/>
    </row>
    <row r="189" spans="1:29" ht="53.25" x14ac:dyDescent="0.75">
      <c r="M189" s="35"/>
    </row>
    <row r="190" spans="1:29" ht="53.25" x14ac:dyDescent="0.75">
      <c r="M190" s="35"/>
    </row>
    <row r="191" spans="1:29" ht="53.25" x14ac:dyDescent="0.75">
      <c r="M191" s="35"/>
    </row>
    <row r="192" spans="1:29" ht="53.25" x14ac:dyDescent="0.75">
      <c r="M192" s="35"/>
    </row>
    <row r="193" spans="13:13" ht="53.25" x14ac:dyDescent="0.75">
      <c r="M193" s="35"/>
    </row>
    <row r="194" spans="13:13" ht="53.25" x14ac:dyDescent="0.75">
      <c r="M194" s="35"/>
    </row>
    <row r="195" spans="13:13" ht="53.25" x14ac:dyDescent="0.75">
      <c r="M195" s="35"/>
    </row>
    <row r="196" spans="13:13" ht="53.25" x14ac:dyDescent="0.75">
      <c r="M196" s="35"/>
    </row>
    <row r="197" spans="13:13" ht="53.25" x14ac:dyDescent="0.75">
      <c r="M197" s="35"/>
    </row>
    <row r="198" spans="13:13" ht="53.25" x14ac:dyDescent="0.75">
      <c r="M198" s="35"/>
    </row>
    <row r="199" spans="13:13" ht="53.25" x14ac:dyDescent="0.75">
      <c r="M199" s="35"/>
    </row>
    <row r="200" spans="13:13" ht="53.25" x14ac:dyDescent="0.75">
      <c r="M200" s="35"/>
    </row>
    <row r="201" spans="13:13" ht="53.25" x14ac:dyDescent="0.75">
      <c r="M201" s="35"/>
    </row>
    <row r="202" spans="13:13" ht="53.25" x14ac:dyDescent="0.75">
      <c r="M202" s="35"/>
    </row>
    <row r="203" spans="13:13" ht="53.25" x14ac:dyDescent="0.75">
      <c r="M203" s="35"/>
    </row>
    <row r="204" spans="13:13" ht="53.25" x14ac:dyDescent="0.75">
      <c r="M204" s="35"/>
    </row>
    <row r="205" spans="13:13" ht="53.25" x14ac:dyDescent="0.75">
      <c r="M205" s="35"/>
    </row>
    <row r="206" spans="13:13" ht="53.25" x14ac:dyDescent="0.75">
      <c r="M206" s="35"/>
    </row>
    <row r="207" spans="13:13" ht="53.25" x14ac:dyDescent="0.75">
      <c r="M207" s="35"/>
    </row>
    <row r="208" spans="13:13" ht="53.25" x14ac:dyDescent="0.75">
      <c r="M208" s="35"/>
    </row>
    <row r="209" spans="13:13" ht="53.25" x14ac:dyDescent="0.75">
      <c r="M209" s="35"/>
    </row>
    <row r="210" spans="13:13" ht="53.25" x14ac:dyDescent="0.75">
      <c r="M210" s="35"/>
    </row>
    <row r="211" spans="13:13" ht="53.25" x14ac:dyDescent="0.75">
      <c r="M211" s="35"/>
    </row>
    <row r="212" spans="13:13" ht="53.25" x14ac:dyDescent="0.75">
      <c r="M212" s="35"/>
    </row>
    <row r="213" spans="13:13" ht="53.25" x14ac:dyDescent="0.75">
      <c r="M213" s="35"/>
    </row>
    <row r="214" spans="13:13" ht="53.25" x14ac:dyDescent="0.75">
      <c r="M214" s="35"/>
    </row>
    <row r="215" spans="13:13" ht="53.25" x14ac:dyDescent="0.75">
      <c r="M215" s="35"/>
    </row>
    <row r="216" spans="13:13" ht="53.25" x14ac:dyDescent="0.75">
      <c r="M216" s="35"/>
    </row>
    <row r="217" spans="13:13" ht="53.25" x14ac:dyDescent="0.75">
      <c r="M217" s="35"/>
    </row>
    <row r="218" spans="13:13" ht="53.25" x14ac:dyDescent="0.75">
      <c r="M218" s="35"/>
    </row>
    <row r="219" spans="13:13" ht="53.25" x14ac:dyDescent="0.75">
      <c r="M219" s="35"/>
    </row>
    <row r="220" spans="13:13" ht="53.25" x14ac:dyDescent="0.75">
      <c r="M220" s="35"/>
    </row>
    <row r="221" spans="13:13" ht="53.25" x14ac:dyDescent="0.75">
      <c r="M221" s="35"/>
    </row>
    <row r="222" spans="13:13" ht="53.25" x14ac:dyDescent="0.75">
      <c r="M222" s="35"/>
    </row>
    <row r="223" spans="13:13" ht="53.25" x14ac:dyDescent="0.75">
      <c r="M223" s="35"/>
    </row>
    <row r="224" spans="13:13" ht="53.25" x14ac:dyDescent="0.75">
      <c r="M224" s="35"/>
    </row>
    <row r="225" spans="13:13" ht="53.25" x14ac:dyDescent="0.75">
      <c r="M225" s="35"/>
    </row>
    <row r="226" spans="13:13" ht="53.25" x14ac:dyDescent="0.75">
      <c r="M226" s="35"/>
    </row>
    <row r="227" spans="13:13" ht="53.25" x14ac:dyDescent="0.75">
      <c r="M227" s="35"/>
    </row>
    <row r="228" spans="13:13" ht="53.25" x14ac:dyDescent="0.75">
      <c r="M228" s="35"/>
    </row>
    <row r="229" spans="13:13" ht="53.25" x14ac:dyDescent="0.75">
      <c r="M229" s="35"/>
    </row>
    <row r="230" spans="13:13" ht="53.25" x14ac:dyDescent="0.75">
      <c r="M230" s="35"/>
    </row>
    <row r="231" spans="13:13" ht="53.25" x14ac:dyDescent="0.75">
      <c r="M231" s="35"/>
    </row>
    <row r="232" spans="13:13" ht="53.25" x14ac:dyDescent="0.75">
      <c r="M232" s="35"/>
    </row>
    <row r="233" spans="13:13" ht="53.25" x14ac:dyDescent="0.75">
      <c r="M233" s="35"/>
    </row>
    <row r="234" spans="13:13" ht="53.25" x14ac:dyDescent="0.75">
      <c r="M234" s="35"/>
    </row>
    <row r="235" spans="13:13" ht="53.25" x14ac:dyDescent="0.75">
      <c r="M235" s="35"/>
    </row>
    <row r="236" spans="13:13" ht="53.25" x14ac:dyDescent="0.75">
      <c r="M236" s="35"/>
    </row>
    <row r="237" spans="13:13" ht="53.25" x14ac:dyDescent="0.75">
      <c r="M237" s="35"/>
    </row>
    <row r="238" spans="13:13" ht="53.25" x14ac:dyDescent="0.75">
      <c r="M238" s="35"/>
    </row>
    <row r="239" spans="13:13" ht="53.25" x14ac:dyDescent="0.75">
      <c r="M239" s="35"/>
    </row>
    <row r="240" spans="13:13" ht="53.25" x14ac:dyDescent="0.75">
      <c r="M240" s="35"/>
    </row>
    <row r="241" spans="13:13" ht="53.25" x14ac:dyDescent="0.75">
      <c r="M241" s="35"/>
    </row>
    <row r="242" spans="13:13" ht="53.25" x14ac:dyDescent="0.75">
      <c r="M242" s="35"/>
    </row>
    <row r="243" spans="13:13" ht="53.25" x14ac:dyDescent="0.75">
      <c r="M243" s="35"/>
    </row>
    <row r="244" spans="13:13" ht="53.25" x14ac:dyDescent="0.75">
      <c r="M244" s="35"/>
    </row>
    <row r="245" spans="13:13" ht="53.25" x14ac:dyDescent="0.75">
      <c r="M245" s="35"/>
    </row>
    <row r="246" spans="13:13" ht="53.25" x14ac:dyDescent="0.75">
      <c r="M246" s="35"/>
    </row>
    <row r="247" spans="13:13" ht="53.25" x14ac:dyDescent="0.75">
      <c r="M247" s="35"/>
    </row>
    <row r="248" spans="13:13" ht="53.25" x14ac:dyDescent="0.75">
      <c r="M248" s="35"/>
    </row>
    <row r="249" spans="13:13" ht="53.25" x14ac:dyDescent="0.75">
      <c r="M249" s="35"/>
    </row>
    <row r="250" spans="13:13" ht="53.25" x14ac:dyDescent="0.75">
      <c r="M250" s="35"/>
    </row>
    <row r="251" spans="13:13" ht="53.25" x14ac:dyDescent="0.75">
      <c r="M251" s="35"/>
    </row>
    <row r="252" spans="13:13" ht="53.25" x14ac:dyDescent="0.75">
      <c r="M252" s="35"/>
    </row>
    <row r="253" spans="13:13" ht="53.25" x14ac:dyDescent="0.75">
      <c r="M253" s="35"/>
    </row>
    <row r="254" spans="13:13" ht="53.25" x14ac:dyDescent="0.75">
      <c r="M254" s="35"/>
    </row>
    <row r="255" spans="13:13" ht="53.25" x14ac:dyDescent="0.75">
      <c r="M255" s="35"/>
    </row>
    <row r="256" spans="13:13" ht="53.25" x14ac:dyDescent="0.75">
      <c r="M256" s="35"/>
    </row>
    <row r="257" spans="13:13" ht="53.25" x14ac:dyDescent="0.75">
      <c r="M257" s="35"/>
    </row>
    <row r="258" spans="13:13" ht="53.25" x14ac:dyDescent="0.75">
      <c r="M258" s="35"/>
    </row>
    <row r="259" spans="13:13" ht="53.25" x14ac:dyDescent="0.75">
      <c r="M259" s="35"/>
    </row>
    <row r="260" spans="13:13" ht="53.25" x14ac:dyDescent="0.75">
      <c r="M260" s="35"/>
    </row>
    <row r="261" spans="13:13" ht="53.25" x14ac:dyDescent="0.75">
      <c r="M261" s="35"/>
    </row>
    <row r="262" spans="13:13" ht="53.25" x14ac:dyDescent="0.75">
      <c r="M262" s="35"/>
    </row>
    <row r="263" spans="13:13" ht="53.25" x14ac:dyDescent="0.75">
      <c r="M263" s="35"/>
    </row>
    <row r="264" spans="13:13" ht="53.25" x14ac:dyDescent="0.75">
      <c r="M264" s="35"/>
    </row>
    <row r="265" spans="13:13" ht="53.25" x14ac:dyDescent="0.75">
      <c r="M265" s="35"/>
    </row>
    <row r="266" spans="13:13" ht="53.25" x14ac:dyDescent="0.75">
      <c r="M266" s="35"/>
    </row>
    <row r="267" spans="13:13" ht="53.25" x14ac:dyDescent="0.75">
      <c r="M267" s="35"/>
    </row>
    <row r="268" spans="13:13" ht="53.25" x14ac:dyDescent="0.75">
      <c r="M268" s="35"/>
    </row>
    <row r="269" spans="13:13" ht="53.25" x14ac:dyDescent="0.75">
      <c r="M269" s="35"/>
    </row>
    <row r="270" spans="13:13" ht="53.25" x14ac:dyDescent="0.75">
      <c r="M270" s="35"/>
    </row>
    <row r="271" spans="13:13" ht="53.25" x14ac:dyDescent="0.75">
      <c r="M271" s="35"/>
    </row>
    <row r="272" spans="13:13" ht="53.25" x14ac:dyDescent="0.75">
      <c r="M272" s="35"/>
    </row>
    <row r="273" spans="13:13" ht="53.25" x14ac:dyDescent="0.75">
      <c r="M273" s="35"/>
    </row>
    <row r="274" spans="13:13" ht="53.25" x14ac:dyDescent="0.75">
      <c r="M274" s="35"/>
    </row>
    <row r="275" spans="13:13" ht="53.25" x14ac:dyDescent="0.75">
      <c r="M275" s="35"/>
    </row>
    <row r="276" spans="13:13" ht="53.25" x14ac:dyDescent="0.75">
      <c r="M276" s="35"/>
    </row>
    <row r="277" spans="13:13" ht="53.25" x14ac:dyDescent="0.75">
      <c r="M277" s="35"/>
    </row>
    <row r="278" spans="13:13" ht="53.25" x14ac:dyDescent="0.75">
      <c r="M278" s="35"/>
    </row>
    <row r="279" spans="13:13" ht="53.25" x14ac:dyDescent="0.75">
      <c r="M279" s="35"/>
    </row>
    <row r="280" spans="13:13" ht="53.25" x14ac:dyDescent="0.75">
      <c r="M280" s="35"/>
    </row>
    <row r="281" spans="13:13" ht="53.25" x14ac:dyDescent="0.75">
      <c r="M281" s="35"/>
    </row>
    <row r="282" spans="13:13" ht="53.25" x14ac:dyDescent="0.75">
      <c r="M282" s="35"/>
    </row>
    <row r="283" spans="13:13" ht="53.25" x14ac:dyDescent="0.75">
      <c r="M283" s="35"/>
    </row>
    <row r="284" spans="13:13" ht="53.25" x14ac:dyDescent="0.75">
      <c r="M284" s="35"/>
    </row>
    <row r="285" spans="13:13" ht="53.25" x14ac:dyDescent="0.75">
      <c r="M285" s="35"/>
    </row>
    <row r="286" spans="13:13" ht="53.25" x14ac:dyDescent="0.75">
      <c r="M286" s="35"/>
    </row>
  </sheetData>
  <mergeCells count="118">
    <mergeCell ref="A167:A174"/>
    <mergeCell ref="B167:B174"/>
    <mergeCell ref="C167:C174"/>
    <mergeCell ref="M167:M174"/>
    <mergeCell ref="N167:N174"/>
    <mergeCell ref="A175:A182"/>
    <mergeCell ref="B175:B182"/>
    <mergeCell ref="C175:C182"/>
    <mergeCell ref="M175:M182"/>
    <mergeCell ref="N175:N182"/>
    <mergeCell ref="A151:A158"/>
    <mergeCell ref="B151:B158"/>
    <mergeCell ref="C151:C158"/>
    <mergeCell ref="M151:M158"/>
    <mergeCell ref="N151:N158"/>
    <mergeCell ref="A159:A166"/>
    <mergeCell ref="B159:B166"/>
    <mergeCell ref="C159:C166"/>
    <mergeCell ref="M159:M166"/>
    <mergeCell ref="N159:N166"/>
    <mergeCell ref="A135:A142"/>
    <mergeCell ref="B135:B142"/>
    <mergeCell ref="C135:C142"/>
    <mergeCell ref="M135:M142"/>
    <mergeCell ref="N135:N142"/>
    <mergeCell ref="A143:A150"/>
    <mergeCell ref="B143:B150"/>
    <mergeCell ref="C143:C150"/>
    <mergeCell ref="M143:M150"/>
    <mergeCell ref="N143:N150"/>
    <mergeCell ref="A119:A126"/>
    <mergeCell ref="B119:B126"/>
    <mergeCell ref="C119:C126"/>
    <mergeCell ref="M119:M126"/>
    <mergeCell ref="N119:N126"/>
    <mergeCell ref="A127:A134"/>
    <mergeCell ref="B127:B134"/>
    <mergeCell ref="C127:C134"/>
    <mergeCell ref="M127:M134"/>
    <mergeCell ref="N127:N134"/>
    <mergeCell ref="A103:A110"/>
    <mergeCell ref="B103:B110"/>
    <mergeCell ref="C103:C110"/>
    <mergeCell ref="M103:M110"/>
    <mergeCell ref="N103:N110"/>
    <mergeCell ref="A111:A118"/>
    <mergeCell ref="B111:B118"/>
    <mergeCell ref="C111:C118"/>
    <mergeCell ref="M111:M118"/>
    <mergeCell ref="N111:N118"/>
    <mergeCell ref="A87:A94"/>
    <mergeCell ref="B87:B94"/>
    <mergeCell ref="C87:C94"/>
    <mergeCell ref="M87:M94"/>
    <mergeCell ref="N87:N94"/>
    <mergeCell ref="A95:A102"/>
    <mergeCell ref="B95:B102"/>
    <mergeCell ref="C95:C102"/>
    <mergeCell ref="M95:M102"/>
    <mergeCell ref="N95:N102"/>
    <mergeCell ref="A71:A78"/>
    <mergeCell ref="B71:B78"/>
    <mergeCell ref="C71:C78"/>
    <mergeCell ref="M71:M78"/>
    <mergeCell ref="N71:N78"/>
    <mergeCell ref="A79:A86"/>
    <mergeCell ref="B79:B86"/>
    <mergeCell ref="C79:C86"/>
    <mergeCell ref="M79:M86"/>
    <mergeCell ref="N79:N86"/>
    <mergeCell ref="A55:A62"/>
    <mergeCell ref="B55:B62"/>
    <mergeCell ref="C55:C62"/>
    <mergeCell ref="M55:M62"/>
    <mergeCell ref="N55:N62"/>
    <mergeCell ref="A63:A70"/>
    <mergeCell ref="B63:B70"/>
    <mergeCell ref="C63:C70"/>
    <mergeCell ref="M63:M70"/>
    <mergeCell ref="N63:N70"/>
    <mergeCell ref="A39:A46"/>
    <mergeCell ref="B39:B46"/>
    <mergeCell ref="C39:C46"/>
    <mergeCell ref="M39:M46"/>
    <mergeCell ref="N39:N46"/>
    <mergeCell ref="A47:A54"/>
    <mergeCell ref="B47:B54"/>
    <mergeCell ref="C47:C54"/>
    <mergeCell ref="M47:M54"/>
    <mergeCell ref="N47:N54"/>
    <mergeCell ref="A23:A30"/>
    <mergeCell ref="B23:B30"/>
    <mergeCell ref="C23:C30"/>
    <mergeCell ref="M23:M30"/>
    <mergeCell ref="N23:N30"/>
    <mergeCell ref="A31:A38"/>
    <mergeCell ref="B31:B38"/>
    <mergeCell ref="C31:C38"/>
    <mergeCell ref="M31:M38"/>
    <mergeCell ref="N31:N38"/>
    <mergeCell ref="A7:A14"/>
    <mergeCell ref="B7:B14"/>
    <mergeCell ref="C7:C14"/>
    <mergeCell ref="M7:M14"/>
    <mergeCell ref="N7:N14"/>
    <mergeCell ref="A15:A22"/>
    <mergeCell ref="B15:B22"/>
    <mergeCell ref="C15:C22"/>
    <mergeCell ref="M15:M22"/>
    <mergeCell ref="N15:N22"/>
    <mergeCell ref="A2:N2"/>
    <mergeCell ref="A4:A5"/>
    <mergeCell ref="B4:B5"/>
    <mergeCell ref="C4:C5"/>
    <mergeCell ref="D4:D5"/>
    <mergeCell ref="E4:L4"/>
    <mergeCell ref="M4:M5"/>
    <mergeCell ref="N4:N5"/>
  </mergeCells>
  <pageMargins left="0.39370078740157483" right="0" top="0" bottom="0" header="0" footer="0"/>
  <pageSetup paperSize="9" scale="19" orientation="landscape" r:id="rId1"/>
  <rowBreaks count="10" manualBreakCount="10">
    <brk id="22" min="1" max="13" man="1"/>
    <brk id="38" min="1" max="13" man="1"/>
    <brk id="54" min="1" max="13" man="1"/>
    <brk id="70" min="1" max="13" man="1"/>
    <brk id="86" min="1" max="13" man="1"/>
    <brk id="102" min="1" max="13" man="1"/>
    <brk id="118" min="1" max="13" man="1"/>
    <brk id="134" min="1" max="13" man="1"/>
    <brk id="150" min="1" max="13" man="1"/>
    <brk id="166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СВОД(июнь)</vt:lpstr>
      <vt:lpstr>'СВОД(июнь)'!Заголовки_для_печати</vt:lpstr>
      <vt:lpstr>'СВОД(июнь)'!Область_печати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2019-08-06T07:35:41Z</dcterms:modified>
</cp:coreProperties>
</file>