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апрель)" sheetId="5" r:id="rId1"/>
  </sheets>
  <definedNames>
    <definedName name="_xlnm._FilterDatabase" localSheetId="0" hidden="1">'СВОД(апрель)'!$A$6:$AC$182</definedName>
    <definedName name="_xlnm.Print_Titles" localSheetId="0">'СВОД(апрель)'!$4:$6</definedName>
    <definedName name="_xlnm.Print_Area" localSheetId="0">'СВОД(апрель)'!$A$1:$N$182</definedName>
  </definedNames>
  <calcPr calcId="144525"/>
</workbook>
</file>

<file path=xl/calcChain.xml><?xml version="1.0" encoding="utf-8"?>
<calcChain xmlns="http://schemas.openxmlformats.org/spreadsheetml/2006/main">
  <c r="L182" i="5" l="1"/>
  <c r="K182" i="5"/>
  <c r="J182" i="5"/>
  <c r="I182" i="5"/>
  <c r="L181" i="5"/>
  <c r="K181" i="5"/>
  <c r="J181" i="5"/>
  <c r="I181" i="5"/>
  <c r="L180" i="5"/>
  <c r="K180" i="5"/>
  <c r="J180" i="5"/>
  <c r="I180" i="5"/>
  <c r="L179" i="5"/>
  <c r="K179" i="5"/>
  <c r="J179" i="5"/>
  <c r="I179" i="5"/>
  <c r="L178" i="5"/>
  <c r="K178" i="5"/>
  <c r="J178" i="5"/>
  <c r="I178" i="5"/>
  <c r="L177" i="5"/>
  <c r="K177" i="5"/>
  <c r="J177" i="5"/>
  <c r="I177" i="5"/>
  <c r="L176" i="5"/>
  <c r="K176" i="5"/>
  <c r="J176" i="5"/>
  <c r="I176" i="5"/>
  <c r="K175" i="5"/>
  <c r="I175" i="5"/>
  <c r="H175" i="5"/>
  <c r="L175" i="5" s="1"/>
  <c r="G175" i="5"/>
  <c r="J175" i="5" s="1"/>
  <c r="F175" i="5"/>
  <c r="E175" i="5"/>
  <c r="L174" i="5"/>
  <c r="K174" i="5"/>
  <c r="J174" i="5"/>
  <c r="I174" i="5"/>
  <c r="L173" i="5"/>
  <c r="K173" i="5"/>
  <c r="J173" i="5"/>
  <c r="I173" i="5"/>
  <c r="L172" i="5"/>
  <c r="K172" i="5"/>
  <c r="J172" i="5"/>
  <c r="I172" i="5"/>
  <c r="L171" i="5"/>
  <c r="K171" i="5"/>
  <c r="J171" i="5"/>
  <c r="I171" i="5"/>
  <c r="L170" i="5"/>
  <c r="K170" i="5"/>
  <c r="J170" i="5"/>
  <c r="I170" i="5"/>
  <c r="L169" i="5"/>
  <c r="K169" i="5"/>
  <c r="J169" i="5"/>
  <c r="I169" i="5"/>
  <c r="L168" i="5"/>
  <c r="K168" i="5"/>
  <c r="J168" i="5"/>
  <c r="I168" i="5"/>
  <c r="K167" i="5"/>
  <c r="I167" i="5"/>
  <c r="H167" i="5"/>
  <c r="L167" i="5" s="1"/>
  <c r="G167" i="5"/>
  <c r="J167" i="5" s="1"/>
  <c r="F167" i="5"/>
  <c r="E167" i="5"/>
  <c r="L166" i="5"/>
  <c r="K166" i="5"/>
  <c r="J166" i="5"/>
  <c r="I166" i="5"/>
  <c r="L165" i="5"/>
  <c r="K165" i="5"/>
  <c r="J165" i="5"/>
  <c r="I165" i="5"/>
  <c r="L164" i="5"/>
  <c r="K164" i="5"/>
  <c r="J164" i="5"/>
  <c r="I164" i="5"/>
  <c r="L163" i="5"/>
  <c r="K163" i="5"/>
  <c r="J163" i="5"/>
  <c r="I163" i="5"/>
  <c r="L162" i="5"/>
  <c r="K162" i="5"/>
  <c r="J162" i="5"/>
  <c r="I162" i="5"/>
  <c r="L161" i="5"/>
  <c r="K161" i="5"/>
  <c r="J161" i="5"/>
  <c r="I161" i="5"/>
  <c r="L160" i="5"/>
  <c r="K160" i="5"/>
  <c r="J160" i="5"/>
  <c r="I160" i="5"/>
  <c r="K159" i="5"/>
  <c r="I159" i="5"/>
  <c r="H159" i="5"/>
  <c r="L159" i="5" s="1"/>
  <c r="G159" i="5"/>
  <c r="J159" i="5" s="1"/>
  <c r="F159" i="5"/>
  <c r="E159" i="5"/>
  <c r="L158" i="5"/>
  <c r="K158" i="5"/>
  <c r="J158" i="5"/>
  <c r="L157" i="5"/>
  <c r="K157" i="5"/>
  <c r="J157" i="5"/>
  <c r="L156" i="5"/>
  <c r="K156" i="5"/>
  <c r="J156" i="5"/>
  <c r="L155" i="5"/>
  <c r="K155" i="5"/>
  <c r="J155" i="5"/>
  <c r="L154" i="5"/>
  <c r="J154" i="5"/>
  <c r="L153" i="5"/>
  <c r="K153" i="5"/>
  <c r="J153" i="5"/>
  <c r="L152" i="5"/>
  <c r="K152" i="5"/>
  <c r="J152" i="5"/>
  <c r="K151" i="5"/>
  <c r="I151" i="5"/>
  <c r="H151" i="5"/>
  <c r="L151" i="5" s="1"/>
  <c r="G151" i="5"/>
  <c r="J151" i="5" s="1"/>
  <c r="F151" i="5"/>
  <c r="E151" i="5"/>
  <c r="L150" i="5"/>
  <c r="K150" i="5"/>
  <c r="J150" i="5"/>
  <c r="I150" i="5"/>
  <c r="L149" i="5"/>
  <c r="K149" i="5"/>
  <c r="J149" i="5"/>
  <c r="I149" i="5"/>
  <c r="L148" i="5"/>
  <c r="K148" i="5"/>
  <c r="J148" i="5"/>
  <c r="I148" i="5"/>
  <c r="L147" i="5"/>
  <c r="K147" i="5"/>
  <c r="J147" i="5"/>
  <c r="I147" i="5"/>
  <c r="L146" i="5"/>
  <c r="K146" i="5"/>
  <c r="J146" i="5"/>
  <c r="I146" i="5"/>
  <c r="L145" i="5"/>
  <c r="K145" i="5"/>
  <c r="J145" i="5"/>
  <c r="I145" i="5"/>
  <c r="L144" i="5"/>
  <c r="K144" i="5"/>
  <c r="J144" i="5"/>
  <c r="I144" i="5"/>
  <c r="K143" i="5"/>
  <c r="I143" i="5"/>
  <c r="H143" i="5"/>
  <c r="L143" i="5" s="1"/>
  <c r="G143" i="5"/>
  <c r="J143" i="5" s="1"/>
  <c r="F143" i="5"/>
  <c r="E143" i="5"/>
  <c r="L142" i="5"/>
  <c r="K142" i="5"/>
  <c r="J142" i="5"/>
  <c r="L141" i="5"/>
  <c r="K141" i="5"/>
  <c r="J141" i="5"/>
  <c r="I141" i="5"/>
  <c r="L140" i="5"/>
  <c r="L139" i="5"/>
  <c r="K139" i="5"/>
  <c r="J139" i="5"/>
  <c r="I139" i="5"/>
  <c r="L138" i="5"/>
  <c r="K138" i="5"/>
  <c r="J138" i="5"/>
  <c r="I138" i="5"/>
  <c r="L137" i="5"/>
  <c r="K137" i="5"/>
  <c r="J137" i="5"/>
  <c r="I137" i="5"/>
  <c r="L136" i="5"/>
  <c r="K136" i="5"/>
  <c r="J136" i="5"/>
  <c r="I136" i="5"/>
  <c r="K135" i="5"/>
  <c r="I135" i="5"/>
  <c r="H135" i="5"/>
  <c r="L135" i="5" s="1"/>
  <c r="G135" i="5"/>
  <c r="J135" i="5" s="1"/>
  <c r="F135" i="5"/>
  <c r="E135" i="5"/>
  <c r="L134" i="5"/>
  <c r="K134" i="5"/>
  <c r="J134" i="5"/>
  <c r="I134" i="5"/>
  <c r="L133" i="5"/>
  <c r="K133" i="5"/>
  <c r="J133" i="5"/>
  <c r="I133" i="5"/>
  <c r="L132" i="5"/>
  <c r="K132" i="5"/>
  <c r="J132" i="5"/>
  <c r="I132" i="5"/>
  <c r="L131" i="5"/>
  <c r="K131" i="5"/>
  <c r="J131" i="5"/>
  <c r="L130" i="5"/>
  <c r="K130" i="5"/>
  <c r="J130" i="5"/>
  <c r="I130" i="5"/>
  <c r="L129" i="5"/>
  <c r="K129" i="5"/>
  <c r="J129" i="5"/>
  <c r="I129" i="5"/>
  <c r="L128" i="5"/>
  <c r="K128" i="5"/>
  <c r="J128" i="5"/>
  <c r="I128" i="5"/>
  <c r="H127" i="5"/>
  <c r="K127" i="5" s="1"/>
  <c r="G127" i="5"/>
  <c r="F127" i="5"/>
  <c r="E127" i="5"/>
  <c r="L126" i="5"/>
  <c r="K126" i="5"/>
  <c r="J126" i="5"/>
  <c r="I126" i="5"/>
  <c r="L125" i="5"/>
  <c r="K125" i="5"/>
  <c r="J125" i="5"/>
  <c r="I125" i="5"/>
  <c r="L124" i="5"/>
  <c r="K124" i="5"/>
  <c r="J124" i="5"/>
  <c r="I124" i="5"/>
  <c r="L123" i="5"/>
  <c r="K123" i="5"/>
  <c r="J123" i="5"/>
  <c r="I123" i="5"/>
  <c r="L122" i="5"/>
  <c r="K122" i="5"/>
  <c r="J122" i="5"/>
  <c r="I122" i="5"/>
  <c r="L121" i="5"/>
  <c r="K121" i="5"/>
  <c r="J121" i="5"/>
  <c r="I121" i="5"/>
  <c r="L120" i="5"/>
  <c r="K120" i="5"/>
  <c r="J120" i="5"/>
  <c r="I120" i="5"/>
  <c r="H119" i="5"/>
  <c r="J119" i="5" s="1"/>
  <c r="G119" i="5"/>
  <c r="F119" i="5"/>
  <c r="K119" i="5" s="1"/>
  <c r="E119" i="5"/>
  <c r="L118" i="5"/>
  <c r="K118" i="5"/>
  <c r="J118" i="5"/>
  <c r="I118" i="5"/>
  <c r="L117" i="5"/>
  <c r="K117" i="5"/>
  <c r="J117" i="5"/>
  <c r="I117" i="5"/>
  <c r="L116" i="5"/>
  <c r="K116" i="5"/>
  <c r="J116" i="5"/>
  <c r="I116" i="5"/>
  <c r="L115" i="5"/>
  <c r="K115" i="5"/>
  <c r="J115" i="5"/>
  <c r="I115" i="5"/>
  <c r="L114" i="5"/>
  <c r="K114" i="5"/>
  <c r="J114" i="5"/>
  <c r="I114" i="5"/>
  <c r="L113" i="5"/>
  <c r="K113" i="5"/>
  <c r="J113" i="5"/>
  <c r="I113" i="5"/>
  <c r="L112" i="5"/>
  <c r="K112" i="5"/>
  <c r="J112" i="5"/>
  <c r="I112" i="5"/>
  <c r="H111" i="5"/>
  <c r="K111" i="5" s="1"/>
  <c r="G111" i="5"/>
  <c r="F111" i="5"/>
  <c r="E111" i="5"/>
  <c r="L110" i="5"/>
  <c r="K110" i="5"/>
  <c r="J110" i="5"/>
  <c r="I110" i="5"/>
  <c r="L109" i="5"/>
  <c r="K109" i="5"/>
  <c r="J109" i="5"/>
  <c r="I109" i="5"/>
  <c r="L108" i="5"/>
  <c r="K108" i="5"/>
  <c r="J108" i="5"/>
  <c r="I108" i="5"/>
  <c r="L107" i="5"/>
  <c r="K107" i="5"/>
  <c r="J107" i="5"/>
  <c r="I107" i="5"/>
  <c r="L106" i="5"/>
  <c r="K106" i="5"/>
  <c r="J106" i="5"/>
  <c r="I106" i="5"/>
  <c r="L105" i="5"/>
  <c r="K105" i="5"/>
  <c r="J105" i="5"/>
  <c r="I105" i="5"/>
  <c r="L104" i="5"/>
  <c r="K104" i="5"/>
  <c r="J104" i="5"/>
  <c r="I104" i="5"/>
  <c r="H103" i="5"/>
  <c r="K103" i="5" s="1"/>
  <c r="G103" i="5"/>
  <c r="F103" i="5"/>
  <c r="E103" i="5"/>
  <c r="L102" i="5"/>
  <c r="K102" i="5"/>
  <c r="J102" i="5"/>
  <c r="I102" i="5"/>
  <c r="L101" i="5"/>
  <c r="K101" i="5"/>
  <c r="J101" i="5"/>
  <c r="I101" i="5"/>
  <c r="L100" i="5"/>
  <c r="K100" i="5"/>
  <c r="J100" i="5"/>
  <c r="I100" i="5"/>
  <c r="L99" i="5"/>
  <c r="K99" i="5"/>
  <c r="J99" i="5"/>
  <c r="I99" i="5"/>
  <c r="L98" i="5"/>
  <c r="K98" i="5"/>
  <c r="J98" i="5"/>
  <c r="I98" i="5"/>
  <c r="L97" i="5"/>
  <c r="K97" i="5"/>
  <c r="J97" i="5"/>
  <c r="I97" i="5"/>
  <c r="L96" i="5"/>
  <c r="K96" i="5"/>
  <c r="J96" i="5"/>
  <c r="I96" i="5"/>
  <c r="H95" i="5"/>
  <c r="K95" i="5" s="1"/>
  <c r="G95" i="5"/>
  <c r="F95" i="5"/>
  <c r="E95" i="5"/>
  <c r="L94" i="5"/>
  <c r="K94" i="5"/>
  <c r="J94" i="5"/>
  <c r="I94" i="5"/>
  <c r="L93" i="5"/>
  <c r="K93" i="5"/>
  <c r="J93" i="5"/>
  <c r="I93" i="5"/>
  <c r="L92" i="5"/>
  <c r="K92" i="5"/>
  <c r="J92" i="5"/>
  <c r="I92" i="5"/>
  <c r="L91" i="5"/>
  <c r="K91" i="5"/>
  <c r="J91" i="5"/>
  <c r="I91" i="5"/>
  <c r="L90" i="5"/>
  <c r="K90" i="5"/>
  <c r="J90" i="5"/>
  <c r="I90" i="5"/>
  <c r="L89" i="5"/>
  <c r="K89" i="5"/>
  <c r="J89" i="5"/>
  <c r="I89" i="5"/>
  <c r="L88" i="5"/>
  <c r="K88" i="5"/>
  <c r="J88" i="5"/>
  <c r="I88" i="5"/>
  <c r="H87" i="5"/>
  <c r="K87" i="5" s="1"/>
  <c r="G87" i="5"/>
  <c r="F87" i="5"/>
  <c r="E87" i="5"/>
  <c r="L86" i="5"/>
  <c r="K86" i="5"/>
  <c r="J86" i="5"/>
  <c r="L85" i="5"/>
  <c r="K85" i="5"/>
  <c r="L84" i="5"/>
  <c r="K84" i="5"/>
  <c r="J84" i="5"/>
  <c r="L83" i="5"/>
  <c r="K83" i="5"/>
  <c r="J83" i="5"/>
  <c r="L82" i="5"/>
  <c r="K82" i="5"/>
  <c r="J82" i="5"/>
  <c r="I82" i="5"/>
  <c r="L81" i="5"/>
  <c r="K81" i="5"/>
  <c r="J81" i="5"/>
  <c r="I81" i="5"/>
  <c r="L80" i="5"/>
  <c r="K80" i="5"/>
  <c r="J80" i="5"/>
  <c r="J79" i="5"/>
  <c r="H79" i="5"/>
  <c r="I79" i="5" s="1"/>
  <c r="G79" i="5"/>
  <c r="F79" i="5"/>
  <c r="E79" i="5"/>
  <c r="L78" i="5"/>
  <c r="L77" i="5"/>
  <c r="K77" i="5"/>
  <c r="L76" i="5"/>
  <c r="K76" i="5"/>
  <c r="J76" i="5"/>
  <c r="L75" i="5"/>
  <c r="K75" i="5"/>
  <c r="J75" i="5"/>
  <c r="L74" i="5"/>
  <c r="K74" i="5"/>
  <c r="J74" i="5"/>
  <c r="I74" i="5"/>
  <c r="L73" i="5"/>
  <c r="K73" i="5"/>
  <c r="J73" i="5"/>
  <c r="I73" i="5"/>
  <c r="L72" i="5"/>
  <c r="K72" i="5"/>
  <c r="J72" i="5"/>
  <c r="I72" i="5"/>
  <c r="K71" i="5"/>
  <c r="I71" i="5"/>
  <c r="H71" i="5"/>
  <c r="J71" i="5" s="1"/>
  <c r="G71" i="5"/>
  <c r="F71" i="5"/>
  <c r="E71" i="5"/>
  <c r="L70" i="5"/>
  <c r="K70" i="5"/>
  <c r="J70" i="5"/>
  <c r="I70" i="5"/>
  <c r="L69" i="5"/>
  <c r="K69" i="5"/>
  <c r="J69" i="5"/>
  <c r="I69" i="5"/>
  <c r="L68" i="5"/>
  <c r="L67" i="5"/>
  <c r="K67" i="5"/>
  <c r="J67" i="5"/>
  <c r="L66" i="5"/>
  <c r="K66" i="5"/>
  <c r="J66" i="5"/>
  <c r="I66" i="5"/>
  <c r="L65" i="5"/>
  <c r="K65" i="5"/>
  <c r="J65" i="5"/>
  <c r="I65" i="5"/>
  <c r="L64" i="5"/>
  <c r="K64" i="5"/>
  <c r="J64" i="5"/>
  <c r="I64" i="5"/>
  <c r="K63" i="5"/>
  <c r="I63" i="5"/>
  <c r="H63" i="5"/>
  <c r="J63" i="5" s="1"/>
  <c r="G63" i="5"/>
  <c r="F63" i="5"/>
  <c r="E63" i="5"/>
  <c r="L62" i="5"/>
  <c r="K62" i="5"/>
  <c r="J62" i="5"/>
  <c r="L61" i="5"/>
  <c r="K61" i="5"/>
  <c r="J61" i="5"/>
  <c r="L60" i="5"/>
  <c r="K60" i="5"/>
  <c r="J60" i="5"/>
  <c r="L59" i="5"/>
  <c r="K59" i="5"/>
  <c r="J59" i="5"/>
  <c r="L58" i="5"/>
  <c r="K58" i="5"/>
  <c r="J58" i="5"/>
  <c r="L57" i="5"/>
  <c r="K57" i="5"/>
  <c r="J57" i="5"/>
  <c r="L56" i="5"/>
  <c r="K56" i="5"/>
  <c r="J56" i="5"/>
  <c r="H55" i="5"/>
  <c r="K55" i="5" s="1"/>
  <c r="G55" i="5"/>
  <c r="F55" i="5"/>
  <c r="E55" i="5"/>
  <c r="L54" i="5"/>
  <c r="K54" i="5"/>
  <c r="J54" i="5"/>
  <c r="I54" i="5"/>
  <c r="L53" i="5"/>
  <c r="K53" i="5"/>
  <c r="J53" i="5"/>
  <c r="I53" i="5"/>
  <c r="L52" i="5"/>
  <c r="I52" i="5"/>
  <c r="L51" i="5"/>
  <c r="K51" i="5"/>
  <c r="J51" i="5"/>
  <c r="I51" i="5"/>
  <c r="L50" i="5"/>
  <c r="K50" i="5"/>
  <c r="J50" i="5"/>
  <c r="I50" i="5"/>
  <c r="L49" i="5"/>
  <c r="K49" i="5"/>
  <c r="J49" i="5"/>
  <c r="I49" i="5"/>
  <c r="L48" i="5"/>
  <c r="K48" i="5"/>
  <c r="J48" i="5"/>
  <c r="I48" i="5"/>
  <c r="J47" i="5"/>
  <c r="H47" i="5"/>
  <c r="I47" i="5" s="1"/>
  <c r="G47" i="5"/>
  <c r="F47" i="5"/>
  <c r="E47" i="5"/>
  <c r="L46" i="5"/>
  <c r="K46" i="5"/>
  <c r="J46" i="5"/>
  <c r="I46" i="5"/>
  <c r="L45" i="5"/>
  <c r="K45" i="5"/>
  <c r="J45" i="5"/>
  <c r="I45" i="5"/>
  <c r="L44" i="5"/>
  <c r="L43" i="5"/>
  <c r="K43" i="5"/>
  <c r="J43" i="5"/>
  <c r="I43" i="5"/>
  <c r="L42" i="5"/>
  <c r="K42" i="5"/>
  <c r="J42" i="5"/>
  <c r="I42" i="5"/>
  <c r="L41" i="5"/>
  <c r="J41" i="5"/>
  <c r="I41" i="5"/>
  <c r="L40" i="5"/>
  <c r="K40" i="5"/>
  <c r="J40" i="5"/>
  <c r="I40" i="5"/>
  <c r="J39" i="5"/>
  <c r="H39" i="5"/>
  <c r="I39" i="5" s="1"/>
  <c r="G39" i="5"/>
  <c r="F39" i="5"/>
  <c r="E39" i="5"/>
  <c r="L38" i="5"/>
  <c r="K38" i="5"/>
  <c r="J38" i="5"/>
  <c r="I38" i="5"/>
  <c r="L37" i="5"/>
  <c r="K37" i="5"/>
  <c r="J37" i="5"/>
  <c r="I37" i="5"/>
  <c r="L36" i="5"/>
  <c r="K36" i="5"/>
  <c r="J36" i="5"/>
  <c r="I36" i="5"/>
  <c r="L35" i="5"/>
  <c r="K35" i="5"/>
  <c r="J35" i="5"/>
  <c r="I35" i="5"/>
  <c r="L34" i="5"/>
  <c r="K34" i="5"/>
  <c r="J34" i="5"/>
  <c r="I34" i="5"/>
  <c r="L33" i="5"/>
  <c r="K33" i="5"/>
  <c r="J33" i="5"/>
  <c r="I33" i="5"/>
  <c r="L32" i="5"/>
  <c r="K32" i="5"/>
  <c r="J32" i="5"/>
  <c r="I32" i="5"/>
  <c r="J31" i="5"/>
  <c r="H31" i="5"/>
  <c r="I31" i="5" s="1"/>
  <c r="G31" i="5"/>
  <c r="F31" i="5"/>
  <c r="E31" i="5"/>
  <c r="L30" i="5"/>
  <c r="K30" i="5"/>
  <c r="J30" i="5"/>
  <c r="I30" i="5"/>
  <c r="L29" i="5"/>
  <c r="K29" i="5"/>
  <c r="J29" i="5"/>
  <c r="L28" i="5"/>
  <c r="K28" i="5"/>
  <c r="J28" i="5"/>
  <c r="L27" i="5"/>
  <c r="K27" i="5"/>
  <c r="J27" i="5"/>
  <c r="L26" i="5"/>
  <c r="K26" i="5"/>
  <c r="J26" i="5"/>
  <c r="I26" i="5"/>
  <c r="L25" i="5"/>
  <c r="K25" i="5"/>
  <c r="J25" i="5"/>
  <c r="I25" i="5"/>
  <c r="L24" i="5"/>
  <c r="K24" i="5"/>
  <c r="J24" i="5"/>
  <c r="I24" i="5"/>
  <c r="K23" i="5"/>
  <c r="I23" i="5"/>
  <c r="H23" i="5"/>
  <c r="L23" i="5" s="1"/>
  <c r="G23" i="5"/>
  <c r="J23" i="5" s="1"/>
  <c r="F23" i="5"/>
  <c r="E23" i="5"/>
  <c r="L22" i="5"/>
  <c r="K22" i="5"/>
  <c r="J22" i="5"/>
  <c r="I22" i="5"/>
  <c r="L21" i="5"/>
  <c r="K21" i="5"/>
  <c r="J21" i="5"/>
  <c r="I21" i="5"/>
  <c r="L20" i="5"/>
  <c r="K20" i="5"/>
  <c r="J20" i="5"/>
  <c r="I20" i="5"/>
  <c r="L19" i="5"/>
  <c r="K19" i="5"/>
  <c r="J19" i="5"/>
  <c r="I19" i="5"/>
  <c r="L18" i="5"/>
  <c r="K18" i="5"/>
  <c r="J18" i="5"/>
  <c r="I18" i="5"/>
  <c r="L17" i="5"/>
  <c r="K17" i="5"/>
  <c r="J17" i="5"/>
  <c r="I17" i="5"/>
  <c r="L16" i="5"/>
  <c r="K16" i="5"/>
  <c r="J16" i="5"/>
  <c r="I16" i="5"/>
  <c r="K15" i="5"/>
  <c r="I15" i="5"/>
  <c r="H15" i="5"/>
  <c r="J15" i="5" s="1"/>
  <c r="G15" i="5"/>
  <c r="F15" i="5"/>
  <c r="E15" i="5"/>
  <c r="K14" i="5"/>
  <c r="I14" i="5"/>
  <c r="H14" i="5"/>
  <c r="J14" i="5" s="1"/>
  <c r="G14" i="5"/>
  <c r="F14" i="5"/>
  <c r="E14" i="5"/>
  <c r="K13" i="5"/>
  <c r="I13" i="5"/>
  <c r="H13" i="5"/>
  <c r="J13" i="5" s="1"/>
  <c r="G13" i="5"/>
  <c r="F13" i="5"/>
  <c r="E13" i="5"/>
  <c r="K12" i="5"/>
  <c r="I12" i="5"/>
  <c r="H12" i="5"/>
  <c r="J12" i="5" s="1"/>
  <c r="G12" i="5"/>
  <c r="F12" i="5"/>
  <c r="E12" i="5"/>
  <c r="K11" i="5"/>
  <c r="I11" i="5"/>
  <c r="H11" i="5"/>
  <c r="J11" i="5" s="1"/>
  <c r="G11" i="5"/>
  <c r="F11" i="5"/>
  <c r="E11" i="5"/>
  <c r="K10" i="5"/>
  <c r="I10" i="5"/>
  <c r="H10" i="5"/>
  <c r="J10" i="5" s="1"/>
  <c r="G10" i="5"/>
  <c r="F10" i="5"/>
  <c r="E10" i="5"/>
  <c r="K9" i="5"/>
  <c r="I9" i="5"/>
  <c r="H9" i="5"/>
  <c r="J9" i="5" s="1"/>
  <c r="G9" i="5"/>
  <c r="F9" i="5"/>
  <c r="E9" i="5"/>
  <c r="K8" i="5"/>
  <c r="I8" i="5"/>
  <c r="H8" i="5"/>
  <c r="J8" i="5" s="1"/>
  <c r="G8" i="5"/>
  <c r="G7" i="5" s="1"/>
  <c r="F8" i="5"/>
  <c r="E8" i="5"/>
  <c r="E7" i="5" s="1"/>
  <c r="M7" i="5"/>
  <c r="H7" i="5"/>
  <c r="K7" i="5" s="1"/>
  <c r="F7" i="5"/>
  <c r="C7" i="5"/>
  <c r="L55" i="5" l="1"/>
  <c r="L87" i="5"/>
  <c r="L95" i="5"/>
  <c r="L103" i="5"/>
  <c r="L111" i="5"/>
  <c r="L119" i="5"/>
  <c r="L127" i="5"/>
  <c r="L7" i="5"/>
  <c r="I7" i="5"/>
  <c r="L8" i="5"/>
  <c r="L9" i="5"/>
  <c r="L10" i="5"/>
  <c r="L11" i="5"/>
  <c r="L12" i="5"/>
  <c r="L13" i="5"/>
  <c r="L14" i="5"/>
  <c r="L15" i="5"/>
  <c r="K31" i="5"/>
  <c r="K39" i="5"/>
  <c r="K47" i="5"/>
  <c r="I55" i="5"/>
  <c r="L63" i="5"/>
  <c r="L71" i="5"/>
  <c r="K79" i="5"/>
  <c r="I87" i="5"/>
  <c r="I95" i="5"/>
  <c r="I103" i="5"/>
  <c r="I111" i="5"/>
  <c r="I119" i="5"/>
  <c r="I127" i="5"/>
  <c r="L31" i="5"/>
  <c r="L39" i="5"/>
  <c r="L47" i="5"/>
  <c r="J55" i="5"/>
  <c r="L79" i="5"/>
  <c r="J87" i="5"/>
  <c r="J95" i="5"/>
  <c r="J103" i="5"/>
  <c r="J111" i="5"/>
  <c r="J127" i="5"/>
  <c r="J7" i="5"/>
</calcChain>
</file>

<file path=xl/sharedStrings.xml><?xml version="1.0" encoding="utf-8"?>
<sst xmlns="http://schemas.openxmlformats.org/spreadsheetml/2006/main" count="239" uniqueCount="70">
  <si>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</si>
  <si>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</si>
  <si>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</si>
  <si>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</si>
  <si>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</si>
  <si>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</si>
  <si>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</si>
  <si>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2019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</si>
  <si>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</si>
  <si>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</si>
  <si>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</si>
  <si>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</si>
  <si>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</si>
  <si>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</si>
  <si>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</si>
  <si>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</si>
  <si>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</si>
  <si>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</si>
  <si>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</si>
  <si>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 21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</si>
  <si>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</si>
  <si>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</si>
  <si>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</si>
  <si>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</si>
  <si>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</si>
  <si>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</si>
  <si>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</si>
  <si>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</si>
  <si>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</si>
  <si>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</si>
  <si>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</si>
  <si>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Начальник отдела  социально-трудовых отношений
Рошка И.В.
238014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</si>
  <si>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</si>
  <si>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220543</t>
  </si>
  <si>
    <t>"Развитие информационного общества Нефтеюганского района на 2019-2024 годы и на период до 2030 года"</t>
  </si>
  <si>
    <t>Начальник УИТиАР
И.М.Гимазетдинов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</si>
  <si>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</si>
  <si>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</si>
  <si>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</si>
  <si>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</si>
  <si>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</si>
  <si>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</si>
  <si>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</si>
  <si>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</si>
  <si>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</si>
  <si>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</si>
  <si>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</si>
  <si>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</si>
  <si>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</si>
  <si>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</si>
  <si>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2019-2024 годы и на период до 2030 года»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</si>
  <si>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</si>
  <si>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</si>
  <si>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</si>
  <si>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</si>
  <si>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</si>
  <si>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Заместитель директора ДСиЖКК
Любиев Н.А.
250144
Начальник отдела по транспорту и дорогам,
Юношева К.В.
250194</t>
  </si>
  <si>
    <t>"Управление имуществом муниципального образования Нефтеюганский район на 2019-2024 годы и на период до 2030 года"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</si>
  <si>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</si>
  <si>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на 2019-2024 годы и период до 2030 года»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</si>
  <si>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</si>
  <si>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</si>
  <si>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Начальник отдела социально-трудовых отношений,
Рошка И.В.
238014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</si>
  <si>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</si>
  <si>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</si>
  <si>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</si>
  <si>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Раздрогина Т.П..,
256821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</si>
  <si>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</si>
  <si>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А.Н.Федорова
256815</t>
  </si>
  <si>
    <t>на 01.05.2019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</si>
</sst>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\ _₽_-;\-* #,##0.0\ _₽_-;_-* &quot;-&quot;??\ _₽_-;_-@_-"/>
    <numFmt numFmtId="169" formatCode="_-* #,##0.0\ _₽_-;\-* #,##0.0\ _₽_-;_-* &quot;-&quot;\ _₽_-;_-@_-"/>
    <numFmt numFmtId="170" formatCode="#,##0.00_ ;\-#,##0.00\ "/>
    <numFmt numFmtId="171" formatCode="_-* #,##0.00\ _₽_-;\-* #,##0.00\ _₽_-;_-* &quot;-&quot;?\ _₽_-;_-@_-"/>
    <numFmt numFmtId="172" formatCode="_-* #,##0.000_р_._-;\-* #,##0.000_р_._-;_-* &quot;-&quot;???_р_._-;_-@_-"/>
    <numFmt numFmtId="173" formatCode="_-* #,##0.00&quot;р.&quot;_-;\-* #,##0.00&quot;р.&quot;_-;_-* &quot;-&quot;??&quot;р.&quot;_-;_-@_-"/>
    <numFmt numFmtId="174" formatCode="_-* #,##0.00\ _р_._-;\-* #,##0.00\ _р_._-;_-* &quot;-&quot;??\ _р_._-;_-@_-"/>
    <numFmt numFmtId="175" formatCode="_(* #,##0.00_);_(* \(#,##0.00\);_(* &quot;-&quot;??_);_(@_)"/>
    <numFmt numFmtId="176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42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40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40"/>
      <name val="Times New Roman"/>
      <family val="1"/>
      <charset val="204"/>
    </font>
    <font>
      <sz val="36"/>
      <name val="Times New Roman"/>
      <family val="1"/>
      <charset val="204"/>
    </font>
    <font>
      <sz val="4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3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1" fillId="0" borderId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3" fillId="0" borderId="0" applyFont="0" applyFill="0" applyBorder="0" applyAlignment="0" applyProtection="0"/>
    <xf numFmtId="0" fontId="2" fillId="0" borderId="0"/>
    <xf numFmtId="173" fontId="27" fillId="0" borderId="0" applyFont="0" applyFill="0" applyBorder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166" fontId="20" fillId="4" borderId="1" xfId="4" applyNumberFormat="1" applyFont="1" applyFill="1" applyBorder="1" applyAlignment="1">
      <alignment horizontal="right" vertical="center" wrapText="1"/>
    </xf>
    <xf numFmtId="167" fontId="20" fillId="4" borderId="1" xfId="4" applyNumberFormat="1" applyFont="1" applyFill="1" applyBorder="1" applyAlignment="1">
      <alignment horizontal="right" vertical="center" wrapText="1"/>
    </xf>
    <xf numFmtId="43" fontId="24" fillId="2" borderId="1" xfId="1" applyFont="1" applyFill="1" applyBorder="1" applyAlignment="1">
      <alignment horizontal="right" vertical="center" wrapText="1"/>
    </xf>
    <xf numFmtId="168" fontId="20" fillId="4" borderId="1" xfId="4" applyNumberFormat="1" applyFont="1" applyFill="1" applyBorder="1" applyAlignment="1">
      <alignment horizontal="right" vertical="center" wrapText="1"/>
    </xf>
    <xf numFmtId="168" fontId="24" fillId="3" borderId="1" xfId="4" applyNumberFormat="1" applyFont="1" applyFill="1" applyBorder="1" applyAlignment="1">
      <alignment horizontal="right" vertical="center" wrapText="1"/>
    </xf>
    <xf numFmtId="168" fontId="20" fillId="3" borderId="1" xfId="4" applyNumberFormat="1" applyFont="1" applyFill="1" applyBorder="1" applyAlignment="1">
      <alignment horizontal="right" vertical="center" wrapText="1"/>
    </xf>
    <xf numFmtId="167" fontId="20" fillId="3" borderId="1" xfId="4" applyNumberFormat="1" applyFont="1" applyFill="1" applyBorder="1" applyAlignment="1">
      <alignment horizontal="right" vertical="center" wrapText="1"/>
    </xf>
    <xf numFmtId="166" fontId="24" fillId="5" borderId="1" xfId="4" applyNumberFormat="1" applyFont="1" applyFill="1" applyBorder="1" applyAlignment="1">
      <alignment horizontal="right" vertical="center" wrapText="1"/>
    </xf>
    <xf numFmtId="166" fontId="20" fillId="3" borderId="1" xfId="4" applyNumberFormat="1" applyFont="1" applyFill="1" applyBorder="1" applyAlignment="1">
      <alignment horizontal="right" vertical="center" wrapText="1"/>
    </xf>
    <xf numFmtId="166" fontId="24" fillId="3" borderId="1" xfId="4" applyNumberFormat="1" applyFont="1" applyFill="1" applyBorder="1" applyAlignment="1">
      <alignment horizontal="right" vertical="center" wrapText="1"/>
    </xf>
    <xf numFmtId="167" fontId="24" fillId="5" borderId="1" xfId="4" applyNumberFormat="1" applyFont="1" applyFill="1" applyBorder="1" applyAlignment="1">
      <alignment horizontal="right" vertical="center" wrapText="1"/>
    </xf>
    <xf numFmtId="166" fontId="24" fillId="0" borderId="1" xfId="4" applyNumberFormat="1" applyFont="1" applyFill="1" applyBorder="1" applyAlignment="1">
      <alignment horizontal="right" vertical="center" wrapText="1"/>
    </xf>
    <xf numFmtId="166" fontId="24" fillId="5" borderId="1" xfId="1" applyNumberFormat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right" vertical="center" wrapText="1"/>
    </xf>
    <xf numFmtId="166" fontId="24" fillId="5" borderId="1" xfId="7" applyNumberFormat="1" applyFont="1" applyFill="1" applyBorder="1" applyAlignment="1">
      <alignment horizontal="right" vertical="center" wrapText="1"/>
    </xf>
    <xf numFmtId="167" fontId="20" fillId="4" borderId="1" xfId="1" applyNumberFormat="1" applyFont="1" applyFill="1" applyBorder="1" applyAlignment="1">
      <alignment horizontal="right" vertical="center" wrapText="1"/>
    </xf>
    <xf numFmtId="169" fontId="24" fillId="0" borderId="1" xfId="4" applyNumberFormat="1" applyFont="1" applyFill="1" applyBorder="1" applyAlignment="1">
      <alignment horizontal="right" vertical="center" wrapText="1"/>
    </xf>
    <xf numFmtId="167" fontId="24" fillId="5" borderId="1" xfId="1" applyNumberFormat="1" applyFont="1" applyFill="1" applyBorder="1" applyAlignment="1">
      <alignment horizontal="right" vertical="center" wrapText="1"/>
    </xf>
    <xf numFmtId="43" fontId="20" fillId="4" borderId="1" xfId="1" applyFont="1" applyFill="1" applyBorder="1" applyAlignment="1">
      <alignment horizontal="right" vertical="center" wrapText="1"/>
    </xf>
    <xf numFmtId="170" fontId="24" fillId="0" borderId="1" xfId="1" applyNumberFormat="1" applyFont="1" applyFill="1" applyBorder="1" applyAlignment="1">
      <alignment horizontal="right" vertical="center" wrapText="1"/>
    </xf>
    <xf numFmtId="43" fontId="24" fillId="0" borderId="1" xfId="1" applyFont="1" applyFill="1" applyBorder="1" applyAlignment="1">
      <alignment horizontal="right" vertical="center" wrapText="1"/>
    </xf>
    <xf numFmtId="43" fontId="24" fillId="5" borderId="1" xfId="1" applyFont="1" applyFill="1" applyBorder="1" applyAlignment="1">
      <alignment horizontal="right" vertical="center" wrapText="1"/>
    </xf>
    <xf numFmtId="171" fontId="20" fillId="4" borderId="1" xfId="4" applyNumberFormat="1" applyFont="1" applyFill="1" applyBorder="1" applyAlignment="1">
      <alignment horizontal="right" vertical="center" wrapText="1"/>
    </xf>
    <xf numFmtId="170" fontId="20" fillId="4" borderId="1" xfId="1" applyNumberFormat="1" applyFont="1" applyFill="1" applyBorder="1" applyAlignment="1">
      <alignment horizontal="right" vertical="center" wrapText="1"/>
    </xf>
    <xf numFmtId="170" fontId="24" fillId="5" borderId="1" xfId="1" applyNumberFormat="1" applyFont="1" applyFill="1" applyBorder="1" applyAlignment="1">
      <alignment horizontal="right" vertical="center" wrapText="1"/>
    </xf>
    <xf numFmtId="166" fontId="24" fillId="0" borderId="1" xfId="7" applyNumberFormat="1" applyFont="1" applyFill="1" applyBorder="1" applyAlignment="1">
      <alignment horizontal="right" vertical="center" wrapText="1"/>
    </xf>
    <xf numFmtId="166" fontId="24" fillId="0" borderId="1" xfId="4" applyNumberFormat="1" applyFont="1" applyFill="1" applyBorder="1" applyAlignment="1">
      <alignment horizontal="center" vertical="center" wrapText="1"/>
    </xf>
    <xf numFmtId="166" fontId="26" fillId="0" borderId="1" xfId="0" applyNumberFormat="1" applyFont="1" applyBorder="1" applyAlignment="1">
      <alignment vertical="center"/>
    </xf>
    <xf numFmtId="166" fontId="24" fillId="3" borderId="1" xfId="7" applyNumberFormat="1" applyFont="1" applyFill="1" applyBorder="1" applyAlignment="1">
      <alignment horizontal="right" vertical="center" wrapText="1"/>
    </xf>
    <xf numFmtId="166" fontId="24" fillId="3" borderId="1" xfId="1" applyNumberFormat="1" applyFont="1" applyFill="1" applyBorder="1" applyAlignment="1">
      <alignment horizontal="right" vertical="center" wrapText="1"/>
    </xf>
    <xf numFmtId="167" fontId="24" fillId="3" borderId="1" xfId="4" applyNumberFormat="1" applyFont="1" applyFill="1" applyBorder="1" applyAlignment="1">
      <alignment horizontal="right" vertical="center" wrapText="1"/>
    </xf>
    <xf numFmtId="166" fontId="20" fillId="5" borderId="1" xfId="4" applyNumberFormat="1" applyFont="1" applyFill="1" applyBorder="1" applyAlignment="1">
      <alignment horizontal="right" vertical="center" wrapText="1"/>
    </xf>
    <xf numFmtId="43" fontId="24" fillId="3" borderId="1" xfId="1" applyFont="1" applyFill="1" applyBorder="1" applyAlignment="1">
      <alignment horizontal="right" vertical="center" wrapText="1"/>
    </xf>
    <xf numFmtId="167" fontId="24" fillId="3" borderId="1" xfId="1" applyNumberFormat="1" applyFont="1" applyFill="1" applyBorder="1" applyAlignment="1">
      <alignment horizontal="right" vertical="center" wrapText="1"/>
    </xf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1" fontId="17" fillId="3" borderId="1" xfId="4" applyNumberFormat="1" applyFont="1" applyFill="1" applyBorder="1" applyAlignment="1">
      <alignment horizontal="center" vertical="center" wrapText="1"/>
    </xf>
    <xf numFmtId="172" fontId="25" fillId="0" borderId="1" xfId="3" applyNumberFormat="1" applyFont="1" applyFill="1" applyBorder="1" applyAlignment="1">
      <alignment horizontal="center" vertical="center" wrapText="1"/>
    </xf>
    <xf numFmtId="172" fontId="25" fillId="0" borderId="1" xfId="3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1" xfId="3" applyFont="1" applyFill="1" applyBorder="1" applyAlignment="1">
      <alignment horizontal="center" vertical="center"/>
    </xf>
    <xf numFmtId="0" fontId="29" fillId="0" borderId="0" xfId="0" applyFont="1"/>
    <xf numFmtId="0" fontId="10" fillId="0" borderId="1" xfId="586" applyFont="1" applyBorder="1" applyAlignment="1">
      <alignment horizontal="center" vertical="center" wrapText="1"/>
    </xf>
    <xf numFmtId="0" fontId="10" fillId="3" borderId="1" xfId="586" applyFont="1" applyFill="1" applyBorder="1" applyAlignment="1">
      <alignment horizontal="center" vertical="center" wrapText="1"/>
    </xf>
    <xf numFmtId="0" fontId="6" fillId="0" borderId="0" xfId="586" applyFont="1"/>
    <xf numFmtId="0" fontId="7" fillId="0" borderId="0" xfId="586" applyFont="1"/>
    <xf numFmtId="0" fontId="1" fillId="0" borderId="0" xfId="586"/>
    <xf numFmtId="0" fontId="10" fillId="2" borderId="1" xfId="586" applyFont="1" applyFill="1" applyBorder="1" applyAlignment="1">
      <alignment horizontal="center" vertical="center" wrapText="1"/>
    </xf>
    <xf numFmtId="0" fontId="12" fillId="0" borderId="1" xfId="586" applyFont="1" applyBorder="1" applyAlignment="1">
      <alignment horizontal="center" vertical="center" wrapText="1"/>
    </xf>
    <xf numFmtId="0" fontId="10" fillId="0" borderId="1" xfId="586" applyFont="1" applyBorder="1" applyAlignment="1">
      <alignment horizontal="center" vertical="center" wrapText="1"/>
    </xf>
    <xf numFmtId="0" fontId="12" fillId="2" borderId="1" xfId="586" applyFont="1" applyFill="1" applyBorder="1" applyAlignment="1">
      <alignment horizontal="center" vertical="center" wrapText="1"/>
    </xf>
    <xf numFmtId="49" fontId="12" fillId="2" borderId="1" xfId="586" applyNumberFormat="1" applyFont="1" applyFill="1" applyBorder="1" applyAlignment="1">
      <alignment horizontal="center" vertical="center" wrapText="1"/>
    </xf>
    <xf numFmtId="0" fontId="13" fillId="3" borderId="1" xfId="586" applyFont="1" applyFill="1" applyBorder="1" applyAlignment="1">
      <alignment horizontal="center" vertical="center"/>
    </xf>
    <xf numFmtId="0" fontId="14" fillId="0" borderId="0" xfId="586" applyFont="1"/>
    <xf numFmtId="0" fontId="15" fillId="0" borderId="0" xfId="586" applyFont="1"/>
    <xf numFmtId="0" fontId="16" fillId="0" borderId="0" xfId="586" applyFont="1"/>
    <xf numFmtId="0" fontId="17" fillId="0" borderId="1" xfId="586" applyFont="1" applyBorder="1" applyAlignment="1">
      <alignment horizontal="center" vertical="center" wrapText="1"/>
    </xf>
    <xf numFmtId="0" fontId="18" fillId="0" borderId="1" xfId="586" applyFont="1" applyBorder="1" applyAlignment="1">
      <alignment horizontal="center" vertical="center" wrapText="1"/>
    </xf>
    <xf numFmtId="164" fontId="18" fillId="0" borderId="1" xfId="586" applyNumberFormat="1" applyFont="1" applyBorder="1" applyAlignment="1">
      <alignment horizontal="center" vertical="center"/>
    </xf>
    <xf numFmtId="0" fontId="19" fillId="0" borderId="1" xfId="586" applyFont="1" applyFill="1" applyBorder="1" applyAlignment="1">
      <alignment horizontal="center" vertical="center" textRotation="90" wrapText="1"/>
    </xf>
    <xf numFmtId="1" fontId="18" fillId="3" borderId="1" xfId="586" applyNumberFormat="1" applyFont="1" applyFill="1" applyBorder="1" applyAlignment="1">
      <alignment horizontal="center" vertical="center" wrapText="1"/>
    </xf>
    <xf numFmtId="0" fontId="21" fillId="0" borderId="1" xfId="586" applyFont="1" applyBorder="1" applyAlignment="1">
      <alignment horizontal="center" vertical="center" wrapText="1"/>
    </xf>
    <xf numFmtId="0" fontId="22" fillId="0" borderId="0" xfId="586" applyFont="1"/>
    <xf numFmtId="0" fontId="18" fillId="0" borderId="1" xfId="586" applyFont="1" applyBorder="1" applyAlignment="1">
      <alignment horizontal="center" vertical="center"/>
    </xf>
    <xf numFmtId="16" fontId="23" fillId="5" borderId="1" xfId="586" applyNumberFormat="1" applyFont="1" applyFill="1" applyBorder="1" applyAlignment="1">
      <alignment horizontal="center" vertical="center" textRotation="90" wrapText="1"/>
    </xf>
    <xf numFmtId="166" fontId="24" fillId="2" borderId="1" xfId="586" applyNumberFormat="1" applyFont="1" applyFill="1" applyBorder="1" applyAlignment="1">
      <alignment horizontal="right" vertical="center" wrapText="1"/>
    </xf>
    <xf numFmtId="167" fontId="24" fillId="2" borderId="1" xfId="586" applyNumberFormat="1" applyFont="1" applyFill="1" applyBorder="1" applyAlignment="1">
      <alignment horizontal="right" vertical="center" wrapText="1"/>
    </xf>
    <xf numFmtId="166" fontId="20" fillId="2" borderId="1" xfId="586" applyNumberFormat="1" applyFont="1" applyFill="1" applyBorder="1" applyAlignment="1">
      <alignment horizontal="right" vertical="center" wrapText="1"/>
    </xf>
    <xf numFmtId="0" fontId="18" fillId="3" borderId="1" xfId="586" applyFont="1" applyFill="1" applyBorder="1" applyAlignment="1">
      <alignment horizontal="center" vertical="center" wrapText="1"/>
    </xf>
    <xf numFmtId="16" fontId="23" fillId="5" borderId="1" xfId="587" applyNumberFormat="1" applyFont="1" applyFill="1" applyBorder="1" applyAlignment="1">
      <alignment horizontal="center" vertical="center" textRotation="90" wrapText="1"/>
    </xf>
    <xf numFmtId="0" fontId="23" fillId="5" borderId="1" xfId="587" applyFont="1" applyFill="1" applyBorder="1" applyAlignment="1">
      <alignment horizontal="center" vertical="center" textRotation="90" wrapText="1"/>
    </xf>
    <xf numFmtId="0" fontId="23" fillId="5" borderId="1" xfId="586" applyFont="1" applyFill="1" applyBorder="1" applyAlignment="1">
      <alignment horizontal="center" vertical="center" textRotation="90" wrapText="1"/>
    </xf>
    <xf numFmtId="0" fontId="17" fillId="5" borderId="1" xfId="586" applyFont="1" applyFill="1" applyBorder="1" applyAlignment="1">
      <alignment horizontal="center" vertical="center"/>
    </xf>
    <xf numFmtId="0" fontId="17" fillId="5" borderId="1" xfId="586" applyFont="1" applyFill="1" applyBorder="1" applyAlignment="1">
      <alignment horizontal="center" vertical="center" wrapText="1"/>
    </xf>
    <xf numFmtId="164" fontId="17" fillId="5" borderId="1" xfId="586" applyNumberFormat="1" applyFont="1" applyFill="1" applyBorder="1" applyAlignment="1">
      <alignment horizontal="center" vertical="center"/>
    </xf>
    <xf numFmtId="0" fontId="17" fillId="3" borderId="1" xfId="586" applyFont="1" applyFill="1" applyBorder="1" applyAlignment="1">
      <alignment horizontal="center" vertical="center" wrapText="1"/>
    </xf>
    <xf numFmtId="0" fontId="25" fillId="0" borderId="1" xfId="588" applyFont="1" applyFill="1" applyBorder="1" applyAlignment="1">
      <alignment horizontal="center" vertical="center" wrapText="1"/>
    </xf>
    <xf numFmtId="0" fontId="25" fillId="0" borderId="1" xfId="588" applyFont="1" applyBorder="1" applyAlignment="1">
      <alignment horizontal="center" vertical="center" wrapText="1"/>
    </xf>
    <xf numFmtId="0" fontId="25" fillId="0" borderId="1" xfId="586" applyFont="1" applyFill="1" applyBorder="1" applyAlignment="1">
      <alignment horizontal="center" vertical="center" wrapText="1"/>
    </xf>
    <xf numFmtId="0" fontId="25" fillId="0" borderId="1" xfId="586" applyFont="1" applyBorder="1" applyAlignment="1">
      <alignment horizontal="center" vertical="center" wrapText="1"/>
    </xf>
    <xf numFmtId="166" fontId="24" fillId="0" borderId="1" xfId="586" applyNumberFormat="1" applyFont="1" applyFill="1" applyBorder="1" applyAlignment="1">
      <alignment horizontal="right" vertical="center" wrapText="1"/>
    </xf>
    <xf numFmtId="1" fontId="17" fillId="3" borderId="1" xfId="586" applyNumberFormat="1" applyFont="1" applyFill="1" applyBorder="1" applyAlignment="1">
      <alignment horizontal="center" vertical="center" wrapText="1"/>
    </xf>
    <xf numFmtId="0" fontId="25" fillId="0" borderId="1" xfId="589" applyFont="1" applyFill="1" applyBorder="1" applyAlignment="1">
      <alignment horizontal="center" vertical="center" wrapText="1"/>
    </xf>
    <xf numFmtId="0" fontId="25" fillId="0" borderId="1" xfId="589" applyFont="1" applyBorder="1" applyAlignment="1">
      <alignment horizontal="center" vertical="center" wrapText="1"/>
    </xf>
    <xf numFmtId="166" fontId="24" fillId="3" borderId="1" xfId="586" applyNumberFormat="1" applyFont="1" applyFill="1" applyBorder="1" applyAlignment="1">
      <alignment horizontal="right" vertical="center" wrapText="1"/>
    </xf>
    <xf numFmtId="166" fontId="24" fillId="5" borderId="1" xfId="586" applyNumberFormat="1" applyFont="1" applyFill="1" applyBorder="1" applyAlignment="1">
      <alignment horizontal="right" vertical="center" wrapText="1"/>
    </xf>
    <xf numFmtId="0" fontId="17" fillId="0" borderId="1" xfId="586" applyFont="1" applyFill="1" applyBorder="1" applyAlignment="1">
      <alignment horizontal="center" vertical="center" wrapText="1"/>
    </xf>
    <xf numFmtId="164" fontId="17" fillId="0" borderId="1" xfId="586" applyNumberFormat="1" applyFont="1" applyFill="1" applyBorder="1" applyAlignment="1">
      <alignment horizontal="center" vertical="center"/>
    </xf>
    <xf numFmtId="0" fontId="25" fillId="3" borderId="1" xfId="587" applyFont="1" applyFill="1" applyBorder="1" applyAlignment="1">
      <alignment horizontal="center" vertical="center" wrapText="1"/>
    </xf>
    <xf numFmtId="176" fontId="20" fillId="4" borderId="1" xfId="1" applyNumberFormat="1" applyFont="1" applyFill="1" applyBorder="1" applyAlignment="1">
      <alignment horizontal="right" vertical="center" wrapText="1"/>
    </xf>
    <xf numFmtId="176" fontId="24" fillId="0" borderId="1" xfId="7" applyNumberFormat="1" applyFont="1" applyFill="1" applyBorder="1" applyAlignment="1">
      <alignment horizontal="right" vertical="center" wrapText="1"/>
    </xf>
    <xf numFmtId="0" fontId="25" fillId="3" borderId="1" xfId="586" applyFont="1" applyFill="1" applyBorder="1" applyAlignment="1">
      <alignment horizontal="center" vertical="center" wrapText="1"/>
    </xf>
  </cellXfs>
  <cellStyles count="590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1 3 2" xfId="589"/>
    <cellStyle name="Обычный 2 2 12" xfId="17"/>
    <cellStyle name="Обычный 2 2 12 2 2" xfId="18"/>
    <cellStyle name="Обычный 2 2 13" xfId="19"/>
    <cellStyle name="Обычный 2 2 14" xfId="2"/>
    <cellStyle name="Обычный 2 2 14 2" xfId="586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8 2" xfId="588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7 2" xfId="587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G179" sqref="G179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style="50" customWidth="1"/>
    <col min="5" max="5" width="60.28515625" customWidth="1"/>
    <col min="6" max="6" width="55.5703125" customWidth="1"/>
    <col min="7" max="7" width="58.5703125" customWidth="1"/>
    <col min="8" max="8" width="54.85546875" customWidth="1"/>
    <col min="9" max="9" width="48.42578125" customWidth="1"/>
    <col min="10" max="10" width="43.42578125" customWidth="1"/>
    <col min="11" max="11" width="48.7109375" customWidth="1"/>
    <col min="12" max="12" width="49.140625" customWidth="1"/>
    <col min="13" max="13" width="43.7109375" customWidth="1"/>
    <col min="14" max="14" width="84.5703125" style="6" customWidth="1"/>
  </cols>
  <sheetData>
    <row r="1" spans="1:29" ht="16.5" customHeight="1" x14ac:dyDescent="0.6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7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55" customFormat="1" ht="87" customHeight="1" x14ac:dyDescent="0.5">
      <c r="A4" s="51" t="s">
        <v>1</v>
      </c>
      <c r="B4" s="51" t="s">
        <v>2</v>
      </c>
      <c r="C4" s="51" t="s">
        <v>3</v>
      </c>
      <c r="D4" s="51" t="s">
        <v>4</v>
      </c>
      <c r="E4" s="49" t="s">
        <v>69</v>
      </c>
      <c r="F4" s="49"/>
      <c r="G4" s="49"/>
      <c r="H4" s="49"/>
      <c r="I4" s="49"/>
      <c r="J4" s="49"/>
      <c r="K4" s="49"/>
      <c r="L4" s="49"/>
      <c r="M4" s="52" t="s">
        <v>5</v>
      </c>
      <c r="N4" s="51" t="s">
        <v>6</v>
      </c>
      <c r="O4" s="53"/>
      <c r="P4" s="53"/>
      <c r="Q4" s="53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s="55" customFormat="1" ht="259.5" customHeight="1" x14ac:dyDescent="0.5">
      <c r="A5" s="51"/>
      <c r="B5" s="51"/>
      <c r="C5" s="51"/>
      <c r="D5" s="51"/>
      <c r="E5" s="56" t="s">
        <v>7</v>
      </c>
      <c r="F5" s="56" t="s">
        <v>8</v>
      </c>
      <c r="G5" s="56" t="s">
        <v>9</v>
      </c>
      <c r="H5" s="56" t="s">
        <v>10</v>
      </c>
      <c r="I5" s="56" t="s">
        <v>11</v>
      </c>
      <c r="J5" s="56" t="s">
        <v>12</v>
      </c>
      <c r="K5" s="56" t="s">
        <v>13</v>
      </c>
      <c r="L5" s="56" t="s">
        <v>14</v>
      </c>
      <c r="M5" s="52"/>
      <c r="N5" s="51"/>
      <c r="O5" s="53"/>
      <c r="P5" s="53"/>
      <c r="Q5" s="53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s="64" customFormat="1" ht="130.5" customHeight="1" x14ac:dyDescent="0.4">
      <c r="A6" s="57">
        <v>1</v>
      </c>
      <c r="B6" s="57">
        <v>2</v>
      </c>
      <c r="C6" s="57">
        <v>3</v>
      </c>
      <c r="D6" s="58">
        <v>4</v>
      </c>
      <c r="E6" s="59">
        <v>5</v>
      </c>
      <c r="F6" s="59">
        <v>6</v>
      </c>
      <c r="G6" s="59">
        <v>7</v>
      </c>
      <c r="H6" s="59">
        <v>8</v>
      </c>
      <c r="I6" s="60" t="s">
        <v>15</v>
      </c>
      <c r="J6" s="60" t="s">
        <v>16</v>
      </c>
      <c r="K6" s="60" t="s">
        <v>17</v>
      </c>
      <c r="L6" s="60" t="s">
        <v>18</v>
      </c>
      <c r="M6" s="61">
        <v>13</v>
      </c>
      <c r="N6" s="57">
        <v>14</v>
      </c>
      <c r="O6" s="62"/>
      <c r="P6" s="62"/>
      <c r="Q6" s="62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s="71" customFormat="1" ht="124.5" customHeight="1" x14ac:dyDescent="0.5">
      <c r="A7" s="65"/>
      <c r="B7" s="66" t="s">
        <v>19</v>
      </c>
      <c r="C7" s="67">
        <f>C15+C23+C31+C39+C47+C55+C63+C71+C79+C87+C95+C103+C111+C119+C127+C135+C143++C151+C159+C167+C175</f>
        <v>139</v>
      </c>
      <c r="D7" s="68" t="s">
        <v>20</v>
      </c>
      <c r="E7" s="7">
        <f>E8+E9+E10+E11+E13</f>
        <v>9285692.2969999984</v>
      </c>
      <c r="F7" s="7">
        <f>F8+F9+F10+F11+F13</f>
        <v>1647307.841335</v>
      </c>
      <c r="G7" s="7">
        <f t="shared" ref="G7" si="0">G8+G9+G10+G11+G13</f>
        <v>4328913.4755499996</v>
      </c>
      <c r="H7" s="7">
        <f>H8+H9+H10+H11+H13</f>
        <v>1509545.7505499998</v>
      </c>
      <c r="I7" s="8">
        <f>H7-F7</f>
        <v>-137762.09078500024</v>
      </c>
      <c r="J7" s="7">
        <f>IF(H7=0, ,H7/G7*100)</f>
        <v>34.871238685550495</v>
      </c>
      <c r="K7" s="7">
        <f>IF(H7=0,0,H7/F7*100)</f>
        <v>91.637137435504712</v>
      </c>
      <c r="L7" s="7">
        <f t="shared" ref="L7:L70" si="1">IF(H7=0,0,H7/E7*100)</f>
        <v>16.256685040464895</v>
      </c>
      <c r="M7" s="69">
        <f>M15+M23+M31+M39+M47+M55+M63+M71+M79+M87+M95+M103+M111+M119+M127+M135+M143+M151+M159+M167+M175</f>
        <v>134</v>
      </c>
      <c r="N7" s="70"/>
      <c r="O7" s="53"/>
      <c r="P7" s="53"/>
      <c r="Q7" s="53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s="71" customFormat="1" ht="124.5" customHeight="1" x14ac:dyDescent="0.5">
      <c r="A8" s="65"/>
      <c r="B8" s="66"/>
      <c r="C8" s="72"/>
      <c r="D8" s="73" t="s">
        <v>21</v>
      </c>
      <c r="E8" s="74">
        <f>E16+E24+E32+E40+E48+E56+E64+E72+E80+E88+E96+E104+E112+E120+E128+E136+E144+E152+E160+E168+E176</f>
        <v>21850</v>
      </c>
      <c r="F8" s="74">
        <f t="shared" ref="F8:H8" si="2">F16+F24+F32+F40+F48+F56+F64+F72+F80+F88+F96+F104+F112+F120+F128+F136+F144+F152+F160+F168+F176</f>
        <v>1769.29161</v>
      </c>
      <c r="G8" s="74">
        <f t="shared" si="2"/>
        <v>1683.62556</v>
      </c>
      <c r="H8" s="74">
        <f t="shared" si="2"/>
        <v>1683.62556</v>
      </c>
      <c r="I8" s="75">
        <f>H8-F8</f>
        <v>-85.666050000000041</v>
      </c>
      <c r="J8" s="76">
        <f t="shared" ref="J8:J80" si="3">IF(H8=0, ,H8/G8*100)</f>
        <v>100</v>
      </c>
      <c r="K8" s="76">
        <f t="shared" ref="K8:K71" si="4">IF(H8=0,0,H8/F8*100)</f>
        <v>95.158172371596777</v>
      </c>
      <c r="L8" s="76">
        <f t="shared" si="1"/>
        <v>7.7053801372997706</v>
      </c>
      <c r="M8" s="77"/>
      <c r="N8" s="70"/>
      <c r="O8" s="53"/>
      <c r="P8" s="53"/>
      <c r="Q8" s="53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s="71" customFormat="1" ht="124.5" customHeight="1" x14ac:dyDescent="0.5">
      <c r="A9" s="65"/>
      <c r="B9" s="66"/>
      <c r="C9" s="72"/>
      <c r="D9" s="73" t="s">
        <v>22</v>
      </c>
      <c r="E9" s="74">
        <f t="shared" ref="E9:H14" si="5">E17+E25+E33+E41+E49+E57+E65+E73+E81+E89+E97+E105+E113+E121+E129+E137+E145+E153+E161+E169+E177</f>
        <v>3275137.2774399999</v>
      </c>
      <c r="F9" s="74">
        <f t="shared" si="5"/>
        <v>664839.78611999995</v>
      </c>
      <c r="G9" s="74">
        <f t="shared" si="5"/>
        <v>590000.18113999988</v>
      </c>
      <c r="H9" s="74">
        <f t="shared" si="5"/>
        <v>580582.00960999983</v>
      </c>
      <c r="I9" s="75">
        <f t="shared" ref="I9:I14" si="6">H9-F9</f>
        <v>-84257.776510000112</v>
      </c>
      <c r="J9" s="76">
        <f t="shared" si="3"/>
        <v>98.403700230769047</v>
      </c>
      <c r="K9" s="76">
        <f t="shared" si="4"/>
        <v>87.326604353549925</v>
      </c>
      <c r="L9" s="76">
        <f t="shared" si="1"/>
        <v>17.726951893259564</v>
      </c>
      <c r="M9" s="77"/>
      <c r="N9" s="70"/>
      <c r="O9" s="53"/>
      <c r="P9" s="53"/>
      <c r="Q9" s="53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29" s="71" customFormat="1" ht="124.5" customHeight="1" x14ac:dyDescent="0.5">
      <c r="A10" s="65"/>
      <c r="B10" s="66"/>
      <c r="C10" s="72"/>
      <c r="D10" s="73" t="s">
        <v>23</v>
      </c>
      <c r="E10" s="74">
        <f t="shared" si="5"/>
        <v>3824874.9692799998</v>
      </c>
      <c r="F10" s="74">
        <f t="shared" si="5"/>
        <v>980698.76360499999</v>
      </c>
      <c r="G10" s="74">
        <f t="shared" si="5"/>
        <v>3726897.4471999998</v>
      </c>
      <c r="H10" s="74">
        <f t="shared" si="5"/>
        <v>927280.11537999997</v>
      </c>
      <c r="I10" s="75">
        <f t="shared" si="6"/>
        <v>-53418.648225000012</v>
      </c>
      <c r="J10" s="76">
        <f t="shared" si="3"/>
        <v>24.880752113977834</v>
      </c>
      <c r="K10" s="76">
        <f t="shared" si="4"/>
        <v>94.55300136928534</v>
      </c>
      <c r="L10" s="76">
        <f t="shared" si="1"/>
        <v>24.243409858559446</v>
      </c>
      <c r="M10" s="77"/>
      <c r="N10" s="70"/>
      <c r="O10" s="53"/>
      <c r="P10" s="53"/>
      <c r="Q10" s="53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</row>
    <row r="11" spans="1:29" s="71" customFormat="1" ht="189" customHeight="1" x14ac:dyDescent="0.5">
      <c r="A11" s="65"/>
      <c r="B11" s="66"/>
      <c r="C11" s="72"/>
      <c r="D11" s="78" t="s">
        <v>24</v>
      </c>
      <c r="E11" s="74">
        <f t="shared" si="5"/>
        <v>26136.29552</v>
      </c>
      <c r="F11" s="74">
        <f t="shared" si="5"/>
        <v>0</v>
      </c>
      <c r="G11" s="74">
        <f t="shared" si="5"/>
        <v>10332.221649999999</v>
      </c>
      <c r="H11" s="74">
        <f t="shared" si="5"/>
        <v>0</v>
      </c>
      <c r="I11" s="9">
        <f>H11-F11</f>
        <v>0</v>
      </c>
      <c r="J11" s="76">
        <f t="shared" si="3"/>
        <v>0</v>
      </c>
      <c r="K11" s="76">
        <f>IF(H11=0,0,H11/F11*100)</f>
        <v>0</v>
      </c>
      <c r="L11" s="76">
        <f t="shared" si="1"/>
        <v>0</v>
      </c>
      <c r="M11" s="77"/>
      <c r="N11" s="70"/>
      <c r="O11" s="53"/>
      <c r="P11" s="53"/>
      <c r="Q11" s="53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 s="71" customFormat="1" ht="154.5" customHeight="1" x14ac:dyDescent="0.5">
      <c r="A12" s="65"/>
      <c r="B12" s="66"/>
      <c r="C12" s="72"/>
      <c r="D12" s="78" t="s">
        <v>25</v>
      </c>
      <c r="E12" s="74">
        <f t="shared" si="5"/>
        <v>3776.7</v>
      </c>
      <c r="F12" s="74">
        <f t="shared" si="5"/>
        <v>0</v>
      </c>
      <c r="G12" s="74">
        <f t="shared" si="5"/>
        <v>3628.7</v>
      </c>
      <c r="H12" s="74">
        <f t="shared" si="5"/>
        <v>0</v>
      </c>
      <c r="I12" s="9">
        <f t="shared" si="6"/>
        <v>0</v>
      </c>
      <c r="J12" s="76">
        <f t="shared" si="3"/>
        <v>0</v>
      </c>
      <c r="K12" s="76">
        <f t="shared" si="4"/>
        <v>0</v>
      </c>
      <c r="L12" s="76">
        <f t="shared" si="1"/>
        <v>0</v>
      </c>
      <c r="M12" s="77"/>
      <c r="N12" s="70"/>
      <c r="O12" s="53"/>
      <c r="P12" s="53"/>
      <c r="Q12" s="53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spans="1:29" s="71" customFormat="1" ht="124.5" customHeight="1" x14ac:dyDescent="0.5">
      <c r="A13" s="65"/>
      <c r="B13" s="66"/>
      <c r="C13" s="72"/>
      <c r="D13" s="79" t="s">
        <v>26</v>
      </c>
      <c r="E13" s="74">
        <f t="shared" si="5"/>
        <v>2137693.7547599999</v>
      </c>
      <c r="F13" s="74">
        <f t="shared" si="5"/>
        <v>0</v>
      </c>
      <c r="G13" s="74">
        <f t="shared" si="5"/>
        <v>0</v>
      </c>
      <c r="H13" s="74">
        <f t="shared" si="5"/>
        <v>0</v>
      </c>
      <c r="I13" s="9">
        <f t="shared" si="6"/>
        <v>0</v>
      </c>
      <c r="J13" s="76">
        <f t="shared" si="3"/>
        <v>0</v>
      </c>
      <c r="K13" s="76">
        <f t="shared" si="4"/>
        <v>0</v>
      </c>
      <c r="L13" s="76">
        <f t="shared" si="1"/>
        <v>0</v>
      </c>
      <c r="M13" s="77"/>
      <c r="N13" s="70"/>
      <c r="O13" s="53"/>
      <c r="P13" s="53"/>
      <c r="Q13" s="53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29" s="71" customFormat="1" ht="124.5" customHeight="1" x14ac:dyDescent="0.5">
      <c r="A14" s="65"/>
      <c r="B14" s="66"/>
      <c r="C14" s="72"/>
      <c r="D14" s="80" t="s">
        <v>27</v>
      </c>
      <c r="E14" s="74">
        <f t="shared" si="5"/>
        <v>2885.2</v>
      </c>
      <c r="F14" s="74">
        <f t="shared" si="5"/>
        <v>0</v>
      </c>
      <c r="G14" s="74">
        <f t="shared" si="5"/>
        <v>0</v>
      </c>
      <c r="H14" s="74">
        <f t="shared" si="5"/>
        <v>0</v>
      </c>
      <c r="I14" s="9">
        <f t="shared" si="6"/>
        <v>0</v>
      </c>
      <c r="J14" s="76">
        <f t="shared" si="3"/>
        <v>0</v>
      </c>
      <c r="K14" s="76">
        <f t="shared" si="4"/>
        <v>0</v>
      </c>
      <c r="L14" s="76">
        <f t="shared" si="1"/>
        <v>0</v>
      </c>
      <c r="M14" s="77"/>
      <c r="N14" s="70"/>
      <c r="O14" s="53"/>
      <c r="P14" s="53"/>
      <c r="Q14" s="53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</row>
    <row r="15" spans="1:29" s="5" customFormat="1" ht="180.75" customHeight="1" x14ac:dyDescent="0.5">
      <c r="A15" s="81">
        <v>1</v>
      </c>
      <c r="B15" s="82" t="s">
        <v>28</v>
      </c>
      <c r="C15" s="83">
        <v>10</v>
      </c>
      <c r="D15" s="68" t="s">
        <v>20</v>
      </c>
      <c r="E15" s="10">
        <f>E16+E17+E18+E21</f>
        <v>2305939.3180000004</v>
      </c>
      <c r="F15" s="10">
        <f t="shared" ref="F15:H15" si="7">F16+F17+F18+F21</f>
        <v>631261.21435999998</v>
      </c>
      <c r="G15" s="10">
        <f t="shared" si="7"/>
        <v>1041793.5302799999</v>
      </c>
      <c r="H15" s="10">
        <f t="shared" si="7"/>
        <v>593443.01164999988</v>
      </c>
      <c r="I15" s="8">
        <f>H15-F15</f>
        <v>-37818.2027100001</v>
      </c>
      <c r="J15" s="10">
        <f t="shared" si="3"/>
        <v>56.963591575626495</v>
      </c>
      <c r="K15" s="10">
        <f t="shared" si="4"/>
        <v>94.009104020695801</v>
      </c>
      <c r="L15" s="10">
        <f>IF(H15=0,0,H15/E15*100)</f>
        <v>25.735413200929681</v>
      </c>
      <c r="M15" s="84">
        <v>12</v>
      </c>
      <c r="N15" s="46" t="s">
        <v>29</v>
      </c>
      <c r="O15" s="4"/>
      <c r="P15" s="4"/>
      <c r="Q15" s="4"/>
    </row>
    <row r="16" spans="1:29" s="5" customFormat="1" ht="124.5" customHeight="1" x14ac:dyDescent="0.5">
      <c r="A16" s="81"/>
      <c r="B16" s="82"/>
      <c r="C16" s="83"/>
      <c r="D16" s="73" t="s">
        <v>21</v>
      </c>
      <c r="E16" s="11">
        <v>0</v>
      </c>
      <c r="F16" s="11">
        <v>0</v>
      </c>
      <c r="G16" s="11">
        <v>0</v>
      </c>
      <c r="H16" s="11">
        <v>0</v>
      </c>
      <c r="I16" s="12">
        <f t="shared" ref="I16:I30" si="8">H16-F16</f>
        <v>0</v>
      </c>
      <c r="J16" s="12">
        <f t="shared" ref="J16:J30" si="9">IF(G16=0,0,H16/G16)*100</f>
        <v>0</v>
      </c>
      <c r="K16" s="12">
        <f t="shared" ref="K16:K30" si="10">IF(F16=0,0,H16/F16*100)</f>
        <v>0</v>
      </c>
      <c r="L16" s="12">
        <f t="shared" ref="L16:L22" si="11">IF(H16=0,0,H16/E16*100)</f>
        <v>0</v>
      </c>
      <c r="M16" s="84"/>
      <c r="N16" s="47"/>
      <c r="O16" s="4"/>
      <c r="P16" s="4"/>
      <c r="Q16" s="4"/>
    </row>
    <row r="17" spans="1:29" s="5" customFormat="1" ht="124.5" customHeight="1" x14ac:dyDescent="0.5">
      <c r="A17" s="81"/>
      <c r="B17" s="82"/>
      <c r="C17" s="83"/>
      <c r="D17" s="73" t="s">
        <v>22</v>
      </c>
      <c r="E17" s="11">
        <v>1563778.3000000003</v>
      </c>
      <c r="F17" s="11">
        <v>424583.84099999996</v>
      </c>
      <c r="G17" s="11">
        <v>392278.16827999998</v>
      </c>
      <c r="H17" s="11">
        <v>392256.43312999996</v>
      </c>
      <c r="I17" s="13">
        <f t="shared" si="8"/>
        <v>-32327.407869999995</v>
      </c>
      <c r="J17" s="12">
        <f t="shared" si="9"/>
        <v>99.994459250665074</v>
      </c>
      <c r="K17" s="12">
        <f t="shared" si="10"/>
        <v>92.386095572111046</v>
      </c>
      <c r="L17" s="12">
        <f t="shared" si="11"/>
        <v>25.083890288668147</v>
      </c>
      <c r="M17" s="84"/>
      <c r="N17" s="47"/>
      <c r="O17" s="4"/>
      <c r="P17" s="4"/>
      <c r="Q17" s="4"/>
    </row>
    <row r="18" spans="1:29" s="5" customFormat="1" ht="124.5" customHeight="1" x14ac:dyDescent="0.5">
      <c r="A18" s="81"/>
      <c r="B18" s="82"/>
      <c r="C18" s="83"/>
      <c r="D18" s="73" t="s">
        <v>23</v>
      </c>
      <c r="E18" s="11">
        <v>649515.36199999996</v>
      </c>
      <c r="F18" s="11">
        <v>206677.37336</v>
      </c>
      <c r="G18" s="11">
        <v>649515.36199999996</v>
      </c>
      <c r="H18" s="11">
        <v>201186.57851999995</v>
      </c>
      <c r="I18" s="12">
        <f t="shared" si="8"/>
        <v>-5490.794840000046</v>
      </c>
      <c r="J18" s="12">
        <f t="shared" si="9"/>
        <v>30.974876083069454</v>
      </c>
      <c r="K18" s="12">
        <f t="shared" si="10"/>
        <v>97.343301421565911</v>
      </c>
      <c r="L18" s="12">
        <f t="shared" si="11"/>
        <v>30.974876083069454</v>
      </c>
      <c r="M18" s="84"/>
      <c r="N18" s="47"/>
      <c r="O18" s="4"/>
      <c r="P18" s="4"/>
      <c r="Q18" s="4"/>
    </row>
    <row r="19" spans="1:29" s="5" customFormat="1" ht="189" customHeight="1" x14ac:dyDescent="0.5">
      <c r="A19" s="81"/>
      <c r="B19" s="82"/>
      <c r="C19" s="83"/>
      <c r="D19" s="78" t="s">
        <v>24</v>
      </c>
      <c r="E19" s="11">
        <v>0</v>
      </c>
      <c r="F19" s="11">
        <v>0</v>
      </c>
      <c r="G19" s="11">
        <v>0</v>
      </c>
      <c r="H19" s="11">
        <v>0</v>
      </c>
      <c r="I19" s="12">
        <f t="shared" si="8"/>
        <v>0</v>
      </c>
      <c r="J19" s="12">
        <f t="shared" si="9"/>
        <v>0</v>
      </c>
      <c r="K19" s="12">
        <f t="shared" si="10"/>
        <v>0</v>
      </c>
      <c r="L19" s="12">
        <f t="shared" si="11"/>
        <v>0</v>
      </c>
      <c r="M19" s="84"/>
      <c r="N19" s="47"/>
      <c r="O19" s="4"/>
      <c r="P19" s="4"/>
      <c r="Q19" s="4"/>
    </row>
    <row r="20" spans="1:29" s="5" customFormat="1" ht="164.25" customHeight="1" x14ac:dyDescent="0.5">
      <c r="A20" s="81"/>
      <c r="B20" s="82"/>
      <c r="C20" s="83"/>
      <c r="D20" s="78" t="s">
        <v>25</v>
      </c>
      <c r="E20" s="11">
        <v>0</v>
      </c>
      <c r="F20" s="11">
        <v>0</v>
      </c>
      <c r="G20" s="11">
        <v>0</v>
      </c>
      <c r="H20" s="11">
        <v>0</v>
      </c>
      <c r="I20" s="12">
        <f t="shared" si="8"/>
        <v>0</v>
      </c>
      <c r="J20" s="12">
        <f t="shared" si="9"/>
        <v>0</v>
      </c>
      <c r="K20" s="12">
        <f t="shared" si="10"/>
        <v>0</v>
      </c>
      <c r="L20" s="12">
        <f t="shared" si="11"/>
        <v>0</v>
      </c>
      <c r="M20" s="84"/>
      <c r="N20" s="47"/>
      <c r="O20" s="4"/>
      <c r="P20" s="4"/>
      <c r="Q20" s="4"/>
    </row>
    <row r="21" spans="1:29" s="5" customFormat="1" ht="124.5" customHeight="1" x14ac:dyDescent="0.5">
      <c r="A21" s="81"/>
      <c r="B21" s="82"/>
      <c r="C21" s="83"/>
      <c r="D21" s="79" t="s">
        <v>26</v>
      </c>
      <c r="E21" s="11">
        <v>92645.656000000003</v>
      </c>
      <c r="F21" s="11">
        <v>0</v>
      </c>
      <c r="G21" s="11">
        <v>0</v>
      </c>
      <c r="H21" s="11">
        <v>0</v>
      </c>
      <c r="I21" s="12">
        <f t="shared" si="8"/>
        <v>0</v>
      </c>
      <c r="J21" s="12">
        <f t="shared" si="9"/>
        <v>0</v>
      </c>
      <c r="K21" s="12">
        <f t="shared" si="10"/>
        <v>0</v>
      </c>
      <c r="L21" s="12">
        <f t="shared" si="11"/>
        <v>0</v>
      </c>
      <c r="M21" s="84"/>
      <c r="N21" s="47"/>
      <c r="O21" s="4"/>
      <c r="P21" s="4"/>
      <c r="Q21" s="4"/>
    </row>
    <row r="22" spans="1:29" s="5" customFormat="1" ht="124.5" customHeight="1" x14ac:dyDescent="0.5">
      <c r="A22" s="81"/>
      <c r="B22" s="82"/>
      <c r="C22" s="83"/>
      <c r="D22" s="80" t="s">
        <v>27</v>
      </c>
      <c r="E22" s="11">
        <v>0</v>
      </c>
      <c r="F22" s="11">
        <v>0</v>
      </c>
      <c r="G22" s="11">
        <v>0</v>
      </c>
      <c r="H22" s="11">
        <v>0</v>
      </c>
      <c r="I22" s="12">
        <f t="shared" si="8"/>
        <v>0</v>
      </c>
      <c r="J22" s="12">
        <f t="shared" si="9"/>
        <v>0</v>
      </c>
      <c r="K22" s="12">
        <f t="shared" si="10"/>
        <v>0</v>
      </c>
      <c r="L22" s="12">
        <f t="shared" si="11"/>
        <v>0</v>
      </c>
      <c r="M22" s="84"/>
      <c r="N22" s="47"/>
      <c r="O22" s="4"/>
      <c r="P22" s="4"/>
      <c r="Q22" s="4"/>
    </row>
    <row r="23" spans="1:29" ht="162" customHeight="1" x14ac:dyDescent="0.5">
      <c r="A23" s="81">
        <v>2</v>
      </c>
      <c r="B23" s="82" t="s">
        <v>30</v>
      </c>
      <c r="C23" s="83">
        <v>2</v>
      </c>
      <c r="D23" s="68" t="s">
        <v>20</v>
      </c>
      <c r="E23" s="7">
        <f t="shared" ref="E23:H23" si="12">E24+E25+E26+E29</f>
        <v>6772</v>
      </c>
      <c r="F23" s="7">
        <f>F24+F25+F26+F29</f>
        <v>2971.2</v>
      </c>
      <c r="G23" s="7">
        <f t="shared" si="12"/>
        <v>4902</v>
      </c>
      <c r="H23" s="7">
        <f t="shared" si="12"/>
        <v>2971.1970000000001</v>
      </c>
      <c r="I23" s="8">
        <f t="shared" si="8"/>
        <v>-2.9999999997016857E-3</v>
      </c>
      <c r="J23" s="7">
        <f t="shared" si="9"/>
        <v>60.611933904528769</v>
      </c>
      <c r="K23" s="7">
        <f t="shared" si="10"/>
        <v>99.999899030694678</v>
      </c>
      <c r="L23" s="7">
        <f t="shared" si="1"/>
        <v>43.874734199645602</v>
      </c>
      <c r="M23" s="84">
        <v>4</v>
      </c>
      <c r="N23" s="85" t="s">
        <v>31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81"/>
      <c r="B24" s="82"/>
      <c r="C24" s="83"/>
      <c r="D24" s="73" t="s">
        <v>21</v>
      </c>
      <c r="E24" s="14">
        <v>0</v>
      </c>
      <c r="F24" s="14">
        <v>0</v>
      </c>
      <c r="G24" s="14">
        <v>0</v>
      </c>
      <c r="H24" s="14">
        <v>0</v>
      </c>
      <c r="I24" s="15">
        <f t="shared" si="8"/>
        <v>0</v>
      </c>
      <c r="J24" s="15">
        <f t="shared" si="9"/>
        <v>0</v>
      </c>
      <c r="K24" s="15">
        <f t="shared" si="10"/>
        <v>0</v>
      </c>
      <c r="L24" s="15">
        <f t="shared" si="1"/>
        <v>0</v>
      </c>
      <c r="M24" s="84"/>
      <c r="N24" s="86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81"/>
      <c r="B25" s="82"/>
      <c r="C25" s="83"/>
      <c r="D25" s="73" t="s">
        <v>22</v>
      </c>
      <c r="E25" s="14">
        <v>0</v>
      </c>
      <c r="F25" s="14">
        <v>0</v>
      </c>
      <c r="G25" s="14">
        <v>0</v>
      </c>
      <c r="H25" s="14">
        <v>0</v>
      </c>
      <c r="I25" s="15">
        <f t="shared" si="8"/>
        <v>0</v>
      </c>
      <c r="J25" s="15">
        <f t="shared" si="9"/>
        <v>0</v>
      </c>
      <c r="K25" s="15">
        <f t="shared" si="10"/>
        <v>0</v>
      </c>
      <c r="L25" s="15">
        <f t="shared" si="1"/>
        <v>0</v>
      </c>
      <c r="M25" s="84"/>
      <c r="N25" s="86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81"/>
      <c r="B26" s="82"/>
      <c r="C26" s="83"/>
      <c r="D26" s="73" t="s">
        <v>23</v>
      </c>
      <c r="E26" s="16">
        <v>4902</v>
      </c>
      <c r="F26" s="14">
        <v>2971.2</v>
      </c>
      <c r="G26" s="14">
        <v>4902</v>
      </c>
      <c r="H26" s="14">
        <v>2971.1970000000001</v>
      </c>
      <c r="I26" s="17">
        <f t="shared" si="8"/>
        <v>-2.9999999997016857E-3</v>
      </c>
      <c r="J26" s="15">
        <f t="shared" si="9"/>
        <v>60.611933904528769</v>
      </c>
      <c r="K26" s="15">
        <f t="shared" si="10"/>
        <v>99.999899030694678</v>
      </c>
      <c r="L26" s="15">
        <f t="shared" si="1"/>
        <v>60.611933904528769</v>
      </c>
      <c r="M26" s="84"/>
      <c r="N26" s="86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81"/>
      <c r="B27" s="82"/>
      <c r="C27" s="83"/>
      <c r="D27" s="78" t="s">
        <v>24</v>
      </c>
      <c r="E27" s="14">
        <v>0</v>
      </c>
      <c r="F27" s="14">
        <v>0</v>
      </c>
      <c r="G27" s="14">
        <v>0</v>
      </c>
      <c r="H27" s="14">
        <v>0</v>
      </c>
      <c r="I27" s="15">
        <v>0</v>
      </c>
      <c r="J27" s="15">
        <f t="shared" si="9"/>
        <v>0</v>
      </c>
      <c r="K27" s="15">
        <f t="shared" si="10"/>
        <v>0</v>
      </c>
      <c r="L27" s="15">
        <f t="shared" si="1"/>
        <v>0</v>
      </c>
      <c r="M27" s="84"/>
      <c r="N27" s="86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81"/>
      <c r="B28" s="82"/>
      <c r="C28" s="83"/>
      <c r="D28" s="78" t="s">
        <v>25</v>
      </c>
      <c r="E28" s="14">
        <v>0</v>
      </c>
      <c r="F28" s="14">
        <v>0</v>
      </c>
      <c r="G28" s="14">
        <v>0</v>
      </c>
      <c r="H28" s="14">
        <v>0</v>
      </c>
      <c r="I28" s="15">
        <v>0</v>
      </c>
      <c r="J28" s="15">
        <f t="shared" si="9"/>
        <v>0</v>
      </c>
      <c r="K28" s="15">
        <f t="shared" si="10"/>
        <v>0</v>
      </c>
      <c r="L28" s="15">
        <f t="shared" si="1"/>
        <v>0</v>
      </c>
      <c r="M28" s="84"/>
      <c r="N28" s="86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81"/>
      <c r="B29" s="82"/>
      <c r="C29" s="83"/>
      <c r="D29" s="79" t="s">
        <v>26</v>
      </c>
      <c r="E29" s="16">
        <v>1870</v>
      </c>
      <c r="F29" s="14">
        <v>0</v>
      </c>
      <c r="G29" s="14">
        <v>0</v>
      </c>
      <c r="H29" s="14">
        <v>0</v>
      </c>
      <c r="I29" s="15">
        <v>0</v>
      </c>
      <c r="J29" s="15">
        <f t="shared" si="9"/>
        <v>0</v>
      </c>
      <c r="K29" s="15">
        <f t="shared" si="10"/>
        <v>0</v>
      </c>
      <c r="L29" s="15">
        <f t="shared" si="1"/>
        <v>0</v>
      </c>
      <c r="M29" s="84"/>
      <c r="N29" s="86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81"/>
      <c r="B30" s="82"/>
      <c r="C30" s="83"/>
      <c r="D30" s="80" t="s">
        <v>27</v>
      </c>
      <c r="E30" s="14">
        <v>0</v>
      </c>
      <c r="F30" s="14">
        <v>0</v>
      </c>
      <c r="G30" s="14">
        <v>0</v>
      </c>
      <c r="H30" s="14">
        <v>0</v>
      </c>
      <c r="I30" s="15">
        <f t="shared" si="8"/>
        <v>0</v>
      </c>
      <c r="J30" s="15">
        <f t="shared" si="9"/>
        <v>0</v>
      </c>
      <c r="K30" s="15">
        <f t="shared" si="10"/>
        <v>0</v>
      </c>
      <c r="L30" s="15">
        <f t="shared" si="1"/>
        <v>0</v>
      </c>
      <c r="M30" s="84"/>
      <c r="N30" s="86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2" customHeight="1" x14ac:dyDescent="0.5">
      <c r="A31" s="81">
        <v>3</v>
      </c>
      <c r="B31" s="82" t="s">
        <v>32</v>
      </c>
      <c r="C31" s="83">
        <v>9</v>
      </c>
      <c r="D31" s="68" t="s">
        <v>20</v>
      </c>
      <c r="E31" s="7">
        <f>E32+E33+E34+E35+E37</f>
        <v>717722.96616999991</v>
      </c>
      <c r="F31" s="7">
        <f t="shared" ref="F31:H31" si="13">F32+F33+F34+F35+F37</f>
        <v>134207.13386999996</v>
      </c>
      <c r="G31" s="7">
        <f t="shared" si="13"/>
        <v>632297.02542000008</v>
      </c>
      <c r="H31" s="7">
        <f t="shared" si="13"/>
        <v>103367.91602999999</v>
      </c>
      <c r="I31" s="8">
        <f>H31-F31</f>
        <v>-30839.217839999968</v>
      </c>
      <c r="J31" s="7">
        <f t="shared" si="3"/>
        <v>16.347999733406681</v>
      </c>
      <c r="K31" s="7">
        <f t="shared" si="4"/>
        <v>77.021178419716165</v>
      </c>
      <c r="L31" s="7">
        <f t="shared" si="1"/>
        <v>14.402202646740477</v>
      </c>
      <c r="M31" s="84">
        <v>6</v>
      </c>
      <c r="N31" s="87" t="s">
        <v>33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81"/>
      <c r="B32" s="82"/>
      <c r="C32" s="83"/>
      <c r="D32" s="73" t="s">
        <v>21</v>
      </c>
      <c r="E32" s="18">
        <v>13.7</v>
      </c>
      <c r="F32" s="14">
        <v>0</v>
      </c>
      <c r="G32" s="14">
        <v>0</v>
      </c>
      <c r="H32" s="14">
        <v>0</v>
      </c>
      <c r="I32" s="19">
        <f t="shared" ref="I32:I82" si="14">H32-F32</f>
        <v>0</v>
      </c>
      <c r="J32" s="20">
        <f t="shared" si="3"/>
        <v>0</v>
      </c>
      <c r="K32" s="20">
        <f t="shared" si="4"/>
        <v>0</v>
      </c>
      <c r="L32" s="20">
        <f t="shared" si="1"/>
        <v>0</v>
      </c>
      <c r="M32" s="84"/>
      <c r="N32" s="88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81"/>
      <c r="B33" s="82"/>
      <c r="C33" s="83"/>
      <c r="D33" s="73" t="s">
        <v>22</v>
      </c>
      <c r="E33" s="16">
        <v>5253</v>
      </c>
      <c r="F33" s="18">
        <v>91.58</v>
      </c>
      <c r="G33" s="18">
        <v>4400</v>
      </c>
      <c r="H33" s="18">
        <v>0</v>
      </c>
      <c r="I33" s="17">
        <f t="shared" si="14"/>
        <v>-91.58</v>
      </c>
      <c r="J33" s="20">
        <f t="shared" si="3"/>
        <v>0</v>
      </c>
      <c r="K33" s="20">
        <f t="shared" si="4"/>
        <v>0</v>
      </c>
      <c r="L33" s="20">
        <f t="shared" si="1"/>
        <v>0</v>
      </c>
      <c r="M33" s="84"/>
      <c r="N33" s="88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81"/>
      <c r="B34" s="82"/>
      <c r="C34" s="83"/>
      <c r="D34" s="73" t="s">
        <v>23</v>
      </c>
      <c r="E34" s="16">
        <v>669210.38208000001</v>
      </c>
      <c r="F34" s="14">
        <v>134115.55386999997</v>
      </c>
      <c r="G34" s="14">
        <v>627897.02542000008</v>
      </c>
      <c r="H34" s="14">
        <v>103367.91602999999</v>
      </c>
      <c r="I34" s="17">
        <f t="shared" si="14"/>
        <v>-30747.637839999981</v>
      </c>
      <c r="J34" s="20">
        <f t="shared" si="3"/>
        <v>16.462558643410873</v>
      </c>
      <c r="K34" s="20">
        <f t="shared" si="4"/>
        <v>77.073771868545464</v>
      </c>
      <c r="L34" s="20">
        <f t="shared" si="1"/>
        <v>15.446251103982872</v>
      </c>
      <c r="M34" s="84"/>
      <c r="N34" s="88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81"/>
      <c r="B35" s="82"/>
      <c r="C35" s="83"/>
      <c r="D35" s="78" t="s">
        <v>24</v>
      </c>
      <c r="E35" s="14">
        <v>0</v>
      </c>
      <c r="F35" s="14">
        <v>0</v>
      </c>
      <c r="G35" s="14">
        <v>0</v>
      </c>
      <c r="H35" s="14">
        <v>0</v>
      </c>
      <c r="I35" s="21">
        <f t="shared" si="14"/>
        <v>0</v>
      </c>
      <c r="J35" s="20">
        <f t="shared" si="3"/>
        <v>0</v>
      </c>
      <c r="K35" s="20">
        <f t="shared" si="4"/>
        <v>0</v>
      </c>
      <c r="L35" s="20">
        <f t="shared" si="1"/>
        <v>0</v>
      </c>
      <c r="M35" s="84"/>
      <c r="N35" s="88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81"/>
      <c r="B36" s="82"/>
      <c r="C36" s="83"/>
      <c r="D36" s="78" t="s">
        <v>25</v>
      </c>
      <c r="E36" s="14">
        <v>0</v>
      </c>
      <c r="F36" s="14">
        <v>0</v>
      </c>
      <c r="G36" s="14">
        <v>0</v>
      </c>
      <c r="H36" s="14">
        <v>0</v>
      </c>
      <c r="I36" s="21">
        <f t="shared" si="14"/>
        <v>0</v>
      </c>
      <c r="J36" s="20">
        <f t="shared" si="3"/>
        <v>0</v>
      </c>
      <c r="K36" s="20">
        <f t="shared" si="4"/>
        <v>0</v>
      </c>
      <c r="L36" s="20">
        <f t="shared" si="1"/>
        <v>0</v>
      </c>
      <c r="M36" s="84"/>
      <c r="N36" s="88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81"/>
      <c r="B37" s="82"/>
      <c r="C37" s="83"/>
      <c r="D37" s="79" t="s">
        <v>26</v>
      </c>
      <c r="E37" s="16">
        <v>43245.88409</v>
      </c>
      <c r="F37" s="14">
        <v>0</v>
      </c>
      <c r="G37" s="14">
        <v>0</v>
      </c>
      <c r="H37" s="14">
        <v>0</v>
      </c>
      <c r="I37" s="19">
        <f t="shared" si="14"/>
        <v>0</v>
      </c>
      <c r="J37" s="20">
        <f t="shared" si="3"/>
        <v>0</v>
      </c>
      <c r="K37" s="20">
        <f t="shared" si="4"/>
        <v>0</v>
      </c>
      <c r="L37" s="20">
        <f t="shared" si="1"/>
        <v>0</v>
      </c>
      <c r="M37" s="84"/>
      <c r="N37" s="88"/>
      <c r="O37" s="4"/>
      <c r="P37" s="4"/>
      <c r="Q37" s="4"/>
    </row>
    <row r="38" spans="1:29" ht="132" customHeight="1" x14ac:dyDescent="0.5">
      <c r="A38" s="81"/>
      <c r="B38" s="82"/>
      <c r="C38" s="83"/>
      <c r="D38" s="80" t="s">
        <v>27</v>
      </c>
      <c r="E38" s="14">
        <v>0</v>
      </c>
      <c r="F38" s="14">
        <v>0</v>
      </c>
      <c r="G38" s="14">
        <v>0</v>
      </c>
      <c r="H38" s="14">
        <v>0</v>
      </c>
      <c r="I38" s="21">
        <f t="shared" si="14"/>
        <v>0</v>
      </c>
      <c r="J38" s="20">
        <f t="shared" si="3"/>
        <v>0</v>
      </c>
      <c r="K38" s="20">
        <f t="shared" si="4"/>
        <v>0</v>
      </c>
      <c r="L38" s="20">
        <f t="shared" si="1"/>
        <v>0</v>
      </c>
      <c r="M38" s="84"/>
      <c r="N38" s="88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42">
        <v>4</v>
      </c>
      <c r="B39" s="82" t="s">
        <v>34</v>
      </c>
      <c r="C39" s="83">
        <v>5</v>
      </c>
      <c r="D39" s="68" t="s">
        <v>20</v>
      </c>
      <c r="E39" s="7">
        <f>E40+E41+E42+E45</f>
        <v>17430.949999999997</v>
      </c>
      <c r="F39" s="7">
        <f t="shared" ref="F39:H39" si="15">F40+F41+F42+F45</f>
        <v>4256.4989999999998</v>
      </c>
      <c r="G39" s="7">
        <f t="shared" si="15"/>
        <v>17430.949999999997</v>
      </c>
      <c r="H39" s="7">
        <f t="shared" si="15"/>
        <v>2399.5519999999997</v>
      </c>
      <c r="I39" s="8">
        <f>H39-F39</f>
        <v>-1856.9470000000001</v>
      </c>
      <c r="J39" s="7">
        <f t="shared" si="3"/>
        <v>13.766042585171778</v>
      </c>
      <c r="K39" s="7">
        <f t="shared" si="4"/>
        <v>56.373841506834601</v>
      </c>
      <c r="L39" s="7">
        <f t="shared" si="1"/>
        <v>13.766042585171778</v>
      </c>
      <c r="M39" s="84">
        <v>4</v>
      </c>
      <c r="N39" s="87" t="s">
        <v>35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42"/>
      <c r="B40" s="82"/>
      <c r="C40" s="83"/>
      <c r="D40" s="73" t="s">
        <v>21</v>
      </c>
      <c r="E40" s="14">
        <v>0</v>
      </c>
      <c r="F40" s="14">
        <v>0</v>
      </c>
      <c r="G40" s="14">
        <v>0</v>
      </c>
      <c r="H40" s="14">
        <v>0</v>
      </c>
      <c r="I40" s="21">
        <f t="shared" si="14"/>
        <v>0</v>
      </c>
      <c r="J40" s="20">
        <f t="shared" si="3"/>
        <v>0</v>
      </c>
      <c r="K40" s="20">
        <f t="shared" si="4"/>
        <v>0</v>
      </c>
      <c r="L40" s="20">
        <f t="shared" si="1"/>
        <v>0</v>
      </c>
      <c r="M40" s="84"/>
      <c r="N40" s="88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42"/>
      <c r="B41" s="82"/>
      <c r="C41" s="83"/>
      <c r="D41" s="73" t="s">
        <v>22</v>
      </c>
      <c r="E41" s="14">
        <v>0</v>
      </c>
      <c r="F41" s="14">
        <v>0</v>
      </c>
      <c r="G41" s="14">
        <v>0</v>
      </c>
      <c r="H41" s="14">
        <v>0</v>
      </c>
      <c r="I41" s="21">
        <f t="shared" si="14"/>
        <v>0</v>
      </c>
      <c r="J41" s="20">
        <f t="shared" si="3"/>
        <v>0</v>
      </c>
      <c r="K41" s="20">
        <v>0</v>
      </c>
      <c r="L41" s="20">
        <f t="shared" si="1"/>
        <v>0</v>
      </c>
      <c r="M41" s="84"/>
      <c r="N41" s="88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42"/>
      <c r="B42" s="82"/>
      <c r="C42" s="83"/>
      <c r="D42" s="73" t="s">
        <v>23</v>
      </c>
      <c r="E42" s="16">
        <v>17430.949999999997</v>
      </c>
      <c r="F42" s="14">
        <v>4256.4989999999998</v>
      </c>
      <c r="G42" s="14">
        <v>17430.949999999997</v>
      </c>
      <c r="H42" s="14">
        <v>2399.5519999999997</v>
      </c>
      <c r="I42" s="17">
        <f t="shared" si="14"/>
        <v>-1856.9470000000001</v>
      </c>
      <c r="J42" s="20">
        <f t="shared" si="3"/>
        <v>13.766042585171778</v>
      </c>
      <c r="K42" s="20">
        <f t="shared" si="4"/>
        <v>56.373841506834601</v>
      </c>
      <c r="L42" s="20">
        <f t="shared" si="1"/>
        <v>13.766042585171778</v>
      </c>
      <c r="M42" s="84"/>
      <c r="N42" s="88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42"/>
      <c r="B43" s="82"/>
      <c r="C43" s="83"/>
      <c r="D43" s="78" t="s">
        <v>24</v>
      </c>
      <c r="E43" s="14">
        <v>0</v>
      </c>
      <c r="F43" s="14">
        <v>0</v>
      </c>
      <c r="G43" s="14">
        <v>0</v>
      </c>
      <c r="H43" s="14">
        <v>0</v>
      </c>
      <c r="I43" s="21">
        <f t="shared" si="14"/>
        <v>0</v>
      </c>
      <c r="J43" s="20">
        <f t="shared" si="3"/>
        <v>0</v>
      </c>
      <c r="K43" s="20">
        <f t="shared" si="4"/>
        <v>0</v>
      </c>
      <c r="L43" s="20">
        <f t="shared" si="1"/>
        <v>0</v>
      </c>
      <c r="M43" s="84"/>
      <c r="N43" s="88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42"/>
      <c r="B44" s="82"/>
      <c r="C44" s="83"/>
      <c r="D44" s="78" t="s">
        <v>25</v>
      </c>
      <c r="E44" s="14">
        <v>0</v>
      </c>
      <c r="F44" s="14">
        <v>0</v>
      </c>
      <c r="G44" s="14">
        <v>0</v>
      </c>
      <c r="H44" s="14">
        <v>0</v>
      </c>
      <c r="I44" s="21"/>
      <c r="J44" s="20"/>
      <c r="K44" s="20"/>
      <c r="L44" s="20">
        <f t="shared" si="1"/>
        <v>0</v>
      </c>
      <c r="M44" s="84"/>
      <c r="N44" s="88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42"/>
      <c r="B45" s="82"/>
      <c r="C45" s="83"/>
      <c r="D45" s="79" t="s">
        <v>26</v>
      </c>
      <c r="E45" s="14">
        <v>0</v>
      </c>
      <c r="F45" s="14">
        <v>0</v>
      </c>
      <c r="G45" s="14">
        <v>0</v>
      </c>
      <c r="H45" s="14">
        <v>0</v>
      </c>
      <c r="I45" s="19">
        <f t="shared" si="14"/>
        <v>0</v>
      </c>
      <c r="J45" s="20">
        <f t="shared" si="3"/>
        <v>0</v>
      </c>
      <c r="K45" s="20">
        <f t="shared" si="4"/>
        <v>0</v>
      </c>
      <c r="L45" s="20">
        <f t="shared" si="1"/>
        <v>0</v>
      </c>
      <c r="M45" s="84"/>
      <c r="N45" s="88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42"/>
      <c r="B46" s="82"/>
      <c r="C46" s="83"/>
      <c r="D46" s="80" t="s">
        <v>27</v>
      </c>
      <c r="E46" s="14">
        <v>0</v>
      </c>
      <c r="F46" s="14">
        <v>0</v>
      </c>
      <c r="G46" s="14">
        <v>0</v>
      </c>
      <c r="H46" s="14">
        <v>0</v>
      </c>
      <c r="I46" s="21">
        <f t="shared" si="14"/>
        <v>0</v>
      </c>
      <c r="J46" s="20">
        <f t="shared" si="3"/>
        <v>0</v>
      </c>
      <c r="K46" s="20">
        <f t="shared" si="4"/>
        <v>0</v>
      </c>
      <c r="L46" s="20">
        <f t="shared" si="1"/>
        <v>0</v>
      </c>
      <c r="M46" s="84"/>
      <c r="N46" s="88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88.25" customHeight="1" x14ac:dyDescent="0.5">
      <c r="A47" s="42">
        <v>5</v>
      </c>
      <c r="B47" s="82" t="s">
        <v>36</v>
      </c>
      <c r="C47" s="83">
        <v>12</v>
      </c>
      <c r="D47" s="68" t="s">
        <v>20</v>
      </c>
      <c r="E47" s="7">
        <f t="shared" ref="E47:H47" si="16">E48+E49+E50+E53</f>
        <v>350650.83565999998</v>
      </c>
      <c r="F47" s="7">
        <f>F48+F49+F50+F53</f>
        <v>67031.313139999998</v>
      </c>
      <c r="G47" s="7">
        <f t="shared" si="16"/>
        <v>239656.27153</v>
      </c>
      <c r="H47" s="7">
        <f t="shared" si="16"/>
        <v>45912.39387</v>
      </c>
      <c r="I47" s="22">
        <f>H47-F47</f>
        <v>-21118.919269999999</v>
      </c>
      <c r="J47" s="7">
        <f t="shared" si="3"/>
        <v>19.157601667124627</v>
      </c>
      <c r="K47" s="7">
        <f t="shared" si="4"/>
        <v>68.493949647246907</v>
      </c>
      <c r="L47" s="7">
        <f>IF(H47=0,0,H47/E47*100)</f>
        <v>13.093479096829483</v>
      </c>
      <c r="M47" s="84">
        <v>9</v>
      </c>
      <c r="N47" s="46" t="s">
        <v>37</v>
      </c>
      <c r="O47" s="4"/>
      <c r="P47" s="4"/>
      <c r="Q47" s="4"/>
    </row>
    <row r="48" spans="1:29" s="5" customFormat="1" ht="132" customHeight="1" x14ac:dyDescent="0.5">
      <c r="A48" s="42"/>
      <c r="B48" s="82"/>
      <c r="C48" s="83"/>
      <c r="D48" s="73" t="s">
        <v>21</v>
      </c>
      <c r="E48" s="18">
        <v>0</v>
      </c>
      <c r="F48" s="18">
        <v>0</v>
      </c>
      <c r="G48" s="18">
        <v>0</v>
      </c>
      <c r="H48" s="18">
        <v>0</v>
      </c>
      <c r="I48" s="14">
        <f t="shared" si="14"/>
        <v>0</v>
      </c>
      <c r="J48" s="20">
        <f t="shared" si="3"/>
        <v>0</v>
      </c>
      <c r="K48" s="20">
        <f t="shared" si="4"/>
        <v>0</v>
      </c>
      <c r="L48" s="20">
        <f t="shared" si="1"/>
        <v>0</v>
      </c>
      <c r="M48" s="84"/>
      <c r="N48" s="47"/>
      <c r="O48" s="4"/>
      <c r="P48" s="4"/>
      <c r="Q48" s="4"/>
    </row>
    <row r="49" spans="1:29" s="5" customFormat="1" ht="132" customHeight="1" x14ac:dyDescent="0.5">
      <c r="A49" s="42"/>
      <c r="B49" s="82"/>
      <c r="C49" s="83"/>
      <c r="D49" s="73" t="s">
        <v>22</v>
      </c>
      <c r="E49" s="16">
        <v>467.4</v>
      </c>
      <c r="F49" s="18">
        <v>0</v>
      </c>
      <c r="G49" s="18">
        <v>340</v>
      </c>
      <c r="H49" s="18">
        <v>0</v>
      </c>
      <c r="I49" s="14">
        <f t="shared" si="14"/>
        <v>0</v>
      </c>
      <c r="J49" s="20">
        <f t="shared" si="3"/>
        <v>0</v>
      </c>
      <c r="K49" s="20">
        <f t="shared" si="4"/>
        <v>0</v>
      </c>
      <c r="L49" s="20">
        <f t="shared" si="1"/>
        <v>0</v>
      </c>
      <c r="M49" s="84"/>
      <c r="N49" s="47"/>
      <c r="O49" s="4"/>
      <c r="P49" s="4"/>
      <c r="Q49" s="4"/>
    </row>
    <row r="50" spans="1:29" s="5" customFormat="1" ht="132" customHeight="1" x14ac:dyDescent="0.5">
      <c r="A50" s="42"/>
      <c r="B50" s="82"/>
      <c r="C50" s="83"/>
      <c r="D50" s="73" t="s">
        <v>23</v>
      </c>
      <c r="E50" s="16">
        <v>280338.69190999994</v>
      </c>
      <c r="F50" s="18">
        <v>67031.313139999998</v>
      </c>
      <c r="G50" s="23">
        <v>239316.27153</v>
      </c>
      <c r="H50" s="18">
        <v>45912.39387</v>
      </c>
      <c r="I50" s="17">
        <f t="shared" si="14"/>
        <v>-21118.919269999999</v>
      </c>
      <c r="J50" s="20">
        <f t="shared" si="3"/>
        <v>19.184819141829458</v>
      </c>
      <c r="K50" s="20">
        <f t="shared" si="4"/>
        <v>68.493949647246907</v>
      </c>
      <c r="L50" s="20">
        <f t="shared" si="1"/>
        <v>16.377473104832685</v>
      </c>
      <c r="M50" s="84"/>
      <c r="N50" s="47"/>
      <c r="O50" s="4"/>
      <c r="P50" s="4"/>
      <c r="Q50" s="4"/>
    </row>
    <row r="51" spans="1:29" s="5" customFormat="1" ht="209.25" customHeight="1" x14ac:dyDescent="0.5">
      <c r="A51" s="42"/>
      <c r="B51" s="82"/>
      <c r="C51" s="83"/>
      <c r="D51" s="78" t="s">
        <v>24</v>
      </c>
      <c r="E51" s="89">
        <v>0</v>
      </c>
      <c r="F51" s="18">
        <v>0</v>
      </c>
      <c r="G51" s="18">
        <v>0</v>
      </c>
      <c r="H51" s="18">
        <v>0</v>
      </c>
      <c r="I51" s="14">
        <f t="shared" si="14"/>
        <v>0</v>
      </c>
      <c r="J51" s="15">
        <f t="shared" si="3"/>
        <v>0</v>
      </c>
      <c r="K51" s="15">
        <f t="shared" si="4"/>
        <v>0</v>
      </c>
      <c r="L51" s="15">
        <f t="shared" si="1"/>
        <v>0</v>
      </c>
      <c r="M51" s="84"/>
      <c r="N51" s="47"/>
      <c r="O51" s="4"/>
      <c r="P51" s="4"/>
      <c r="Q51" s="4"/>
    </row>
    <row r="52" spans="1:29" s="5" customFormat="1" ht="162.75" customHeight="1" x14ac:dyDescent="0.5">
      <c r="A52" s="42"/>
      <c r="B52" s="82"/>
      <c r="C52" s="83"/>
      <c r="D52" s="78" t="s">
        <v>25</v>
      </c>
      <c r="E52" s="89">
        <v>0</v>
      </c>
      <c r="F52" s="18">
        <v>0</v>
      </c>
      <c r="G52" s="18">
        <v>0</v>
      </c>
      <c r="H52" s="18">
        <v>0</v>
      </c>
      <c r="I52" s="14">
        <f t="shared" si="14"/>
        <v>0</v>
      </c>
      <c r="J52" s="15"/>
      <c r="K52" s="15"/>
      <c r="L52" s="15">
        <f t="shared" si="1"/>
        <v>0</v>
      </c>
      <c r="M52" s="84"/>
      <c r="N52" s="47"/>
      <c r="O52" s="4"/>
      <c r="P52" s="4"/>
      <c r="Q52" s="4"/>
    </row>
    <row r="53" spans="1:29" s="5" customFormat="1" ht="132" customHeight="1" x14ac:dyDescent="0.5">
      <c r="A53" s="42"/>
      <c r="B53" s="82"/>
      <c r="C53" s="83"/>
      <c r="D53" s="79" t="s">
        <v>26</v>
      </c>
      <c r="E53" s="18">
        <v>69844.743749999994</v>
      </c>
      <c r="F53" s="18">
        <v>0</v>
      </c>
      <c r="G53" s="18">
        <v>0</v>
      </c>
      <c r="H53" s="18">
        <v>0</v>
      </c>
      <c r="I53" s="19">
        <f t="shared" si="14"/>
        <v>0</v>
      </c>
      <c r="J53" s="15">
        <f t="shared" si="3"/>
        <v>0</v>
      </c>
      <c r="K53" s="15">
        <f t="shared" si="4"/>
        <v>0</v>
      </c>
      <c r="L53" s="15">
        <f t="shared" si="1"/>
        <v>0</v>
      </c>
      <c r="M53" s="84"/>
      <c r="N53" s="47"/>
      <c r="O53" s="4"/>
      <c r="P53" s="4"/>
      <c r="Q53" s="4"/>
    </row>
    <row r="54" spans="1:29" ht="132" customHeight="1" x14ac:dyDescent="0.5">
      <c r="A54" s="42"/>
      <c r="B54" s="82"/>
      <c r="C54" s="83"/>
      <c r="D54" s="80" t="s">
        <v>27</v>
      </c>
      <c r="E54" s="18">
        <v>0</v>
      </c>
      <c r="F54" s="18">
        <v>0</v>
      </c>
      <c r="G54" s="18">
        <v>0</v>
      </c>
      <c r="H54" s="18">
        <v>0</v>
      </c>
      <c r="I54" s="14">
        <f t="shared" si="14"/>
        <v>0</v>
      </c>
      <c r="J54" s="20">
        <f t="shared" si="3"/>
        <v>0</v>
      </c>
      <c r="K54" s="20">
        <f t="shared" si="4"/>
        <v>0</v>
      </c>
      <c r="L54" s="20">
        <f t="shared" si="1"/>
        <v>0</v>
      </c>
      <c r="M54" s="84"/>
      <c r="N54" s="47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42">
        <v>6</v>
      </c>
      <c r="B55" s="82" t="s">
        <v>38</v>
      </c>
      <c r="C55" s="83">
        <v>9</v>
      </c>
      <c r="D55" s="68" t="s">
        <v>20</v>
      </c>
      <c r="E55" s="7">
        <f t="shared" ref="E55:H55" si="17">E56+E57+E58+E61</f>
        <v>133414.53567000001</v>
      </c>
      <c r="F55" s="7">
        <f t="shared" si="17"/>
        <v>26801.100000000002</v>
      </c>
      <c r="G55" s="7">
        <f t="shared" si="17"/>
        <v>44375.988669999999</v>
      </c>
      <c r="H55" s="7">
        <f t="shared" si="17"/>
        <v>30510.489759999997</v>
      </c>
      <c r="I55" s="22">
        <f>H55-F55</f>
        <v>3709.3897599999946</v>
      </c>
      <c r="J55" s="7">
        <f t="shared" si="3"/>
        <v>68.754501419427186</v>
      </c>
      <c r="K55" s="7">
        <f t="shared" si="4"/>
        <v>113.84043848946497</v>
      </c>
      <c r="L55" s="7">
        <f t="shared" si="1"/>
        <v>22.868939734923259</v>
      </c>
      <c r="M55" s="84">
        <v>11</v>
      </c>
      <c r="N55" s="46" t="s">
        <v>39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42"/>
      <c r="B56" s="82"/>
      <c r="C56" s="83"/>
      <c r="D56" s="73" t="s">
        <v>21</v>
      </c>
      <c r="E56" s="16">
        <v>1298.0999999999999</v>
      </c>
      <c r="F56" s="18">
        <v>0</v>
      </c>
      <c r="G56" s="18">
        <v>0</v>
      </c>
      <c r="H56" s="18">
        <v>0</v>
      </c>
      <c r="I56" s="19">
        <v>0</v>
      </c>
      <c r="J56" s="20">
        <f t="shared" si="3"/>
        <v>0</v>
      </c>
      <c r="K56" s="20">
        <f t="shared" si="4"/>
        <v>0</v>
      </c>
      <c r="L56" s="20">
        <f t="shared" si="1"/>
        <v>0</v>
      </c>
      <c r="M56" s="84"/>
      <c r="N56" s="47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42"/>
      <c r="B57" s="82"/>
      <c r="C57" s="83"/>
      <c r="D57" s="73" t="s">
        <v>22</v>
      </c>
      <c r="E57" s="16">
        <v>89271</v>
      </c>
      <c r="F57" s="18">
        <v>16929.900000000001</v>
      </c>
      <c r="G57" s="18">
        <v>21130.553</v>
      </c>
      <c r="H57" s="18">
        <v>20633.727759999998</v>
      </c>
      <c r="I57" s="24">
        <v>-1103.2543200000009</v>
      </c>
      <c r="J57" s="20">
        <f t="shared" si="3"/>
        <v>97.648782594568146</v>
      </c>
      <c r="K57" s="20">
        <f t="shared" si="4"/>
        <v>121.87743436169143</v>
      </c>
      <c r="L57" s="20">
        <f t="shared" si="1"/>
        <v>23.113584209877786</v>
      </c>
      <c r="M57" s="84"/>
      <c r="N57" s="47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42"/>
      <c r="B58" s="82"/>
      <c r="C58" s="83"/>
      <c r="D58" s="73" t="s">
        <v>23</v>
      </c>
      <c r="E58" s="16">
        <v>23245.435669999999</v>
      </c>
      <c r="F58" s="18">
        <v>9871.2000000000007</v>
      </c>
      <c r="G58" s="18">
        <v>23245.435669999999</v>
      </c>
      <c r="H58" s="18">
        <v>9876.7619999999988</v>
      </c>
      <c r="I58" s="19">
        <v>749.03900000000067</v>
      </c>
      <c r="J58" s="20">
        <f t="shared" si="3"/>
        <v>42.489038021114446</v>
      </c>
      <c r="K58" s="20">
        <f t="shared" si="4"/>
        <v>100.05634573304157</v>
      </c>
      <c r="L58" s="20">
        <f t="shared" si="1"/>
        <v>42.489038021114446</v>
      </c>
      <c r="M58" s="84"/>
      <c r="N58" s="47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42"/>
      <c r="B59" s="82"/>
      <c r="C59" s="83"/>
      <c r="D59" s="78" t="s">
        <v>24</v>
      </c>
      <c r="E59" s="18">
        <v>0</v>
      </c>
      <c r="F59" s="18">
        <v>0</v>
      </c>
      <c r="G59" s="18">
        <v>0</v>
      </c>
      <c r="H59" s="18">
        <v>0</v>
      </c>
      <c r="I59" s="21">
        <v>0</v>
      </c>
      <c r="J59" s="20">
        <f t="shared" si="3"/>
        <v>0</v>
      </c>
      <c r="K59" s="20">
        <f t="shared" si="4"/>
        <v>0</v>
      </c>
      <c r="L59" s="20">
        <f t="shared" si="1"/>
        <v>0</v>
      </c>
      <c r="M59" s="84"/>
      <c r="N59" s="47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42"/>
      <c r="B60" s="82"/>
      <c r="C60" s="83"/>
      <c r="D60" s="78" t="s">
        <v>25</v>
      </c>
      <c r="E60" s="18">
        <v>0</v>
      </c>
      <c r="F60" s="18">
        <v>0</v>
      </c>
      <c r="G60" s="18">
        <v>0</v>
      </c>
      <c r="H60" s="18">
        <v>0</v>
      </c>
      <c r="I60" s="21">
        <v>0</v>
      </c>
      <c r="J60" s="20">
        <f t="shared" si="3"/>
        <v>0</v>
      </c>
      <c r="K60" s="20">
        <f t="shared" si="4"/>
        <v>0</v>
      </c>
      <c r="L60" s="20">
        <f t="shared" si="1"/>
        <v>0</v>
      </c>
      <c r="M60" s="84"/>
      <c r="N60" s="47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42"/>
      <c r="B61" s="82"/>
      <c r="C61" s="83"/>
      <c r="D61" s="79" t="s">
        <v>26</v>
      </c>
      <c r="E61" s="18">
        <v>19600</v>
      </c>
      <c r="F61" s="18">
        <v>0</v>
      </c>
      <c r="G61" s="18">
        <v>0</v>
      </c>
      <c r="H61" s="18">
        <v>0</v>
      </c>
      <c r="I61" s="21">
        <v>0</v>
      </c>
      <c r="J61" s="20">
        <f t="shared" si="3"/>
        <v>0</v>
      </c>
      <c r="K61" s="20">
        <f t="shared" si="4"/>
        <v>0</v>
      </c>
      <c r="L61" s="20">
        <f t="shared" si="1"/>
        <v>0</v>
      </c>
      <c r="M61" s="84"/>
      <c r="N61" s="47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42"/>
      <c r="B62" s="82"/>
      <c r="C62" s="83"/>
      <c r="D62" s="80" t="s">
        <v>27</v>
      </c>
      <c r="E62" s="18">
        <v>0</v>
      </c>
      <c r="F62" s="18">
        <v>0</v>
      </c>
      <c r="G62" s="18">
        <v>0</v>
      </c>
      <c r="H62" s="18">
        <v>0</v>
      </c>
      <c r="I62" s="21">
        <v>0</v>
      </c>
      <c r="J62" s="20">
        <f t="shared" si="3"/>
        <v>0</v>
      </c>
      <c r="K62" s="20">
        <f t="shared" si="4"/>
        <v>0</v>
      </c>
      <c r="L62" s="20">
        <f t="shared" si="1"/>
        <v>0</v>
      </c>
      <c r="M62" s="84"/>
      <c r="N62" s="47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42">
        <v>7</v>
      </c>
      <c r="B63" s="82" t="s">
        <v>40</v>
      </c>
      <c r="C63" s="83">
        <v>4</v>
      </c>
      <c r="D63" s="68" t="s">
        <v>20</v>
      </c>
      <c r="E63" s="7">
        <f t="shared" ref="E63:H63" si="18">E64+E65+E66+E67+E69</f>
        <v>18547.06295</v>
      </c>
      <c r="F63" s="7">
        <f t="shared" si="18"/>
        <v>2766.54772</v>
      </c>
      <c r="G63" s="7">
        <f t="shared" si="18"/>
        <v>15931.155990000001</v>
      </c>
      <c r="H63" s="7">
        <f t="shared" si="18"/>
        <v>2091.86553</v>
      </c>
      <c r="I63" s="25">
        <f>H63-F63</f>
        <v>-674.68218999999999</v>
      </c>
      <c r="J63" s="7">
        <f t="shared" si="3"/>
        <v>13.130657507296178</v>
      </c>
      <c r="K63" s="7">
        <f t="shared" si="4"/>
        <v>75.612848275756477</v>
      </c>
      <c r="L63" s="7">
        <f t="shared" si="1"/>
        <v>11.278688898826433</v>
      </c>
      <c r="M63" s="90">
        <v>2</v>
      </c>
      <c r="N63" s="91" t="s">
        <v>41</v>
      </c>
      <c r="O63" s="4"/>
      <c r="P63" s="4"/>
      <c r="Q63" s="4"/>
    </row>
    <row r="64" spans="1:29" s="5" customFormat="1" ht="131.25" customHeight="1" x14ac:dyDescent="0.5">
      <c r="A64" s="42"/>
      <c r="B64" s="82"/>
      <c r="C64" s="83"/>
      <c r="D64" s="73" t="s">
        <v>21</v>
      </c>
      <c r="E64" s="14">
        <v>0</v>
      </c>
      <c r="F64" s="14">
        <v>0</v>
      </c>
      <c r="G64" s="14">
        <v>0</v>
      </c>
      <c r="H64" s="14">
        <v>0</v>
      </c>
      <c r="I64" s="21">
        <f t="shared" si="14"/>
        <v>0</v>
      </c>
      <c r="J64" s="20">
        <f t="shared" si="3"/>
        <v>0</v>
      </c>
      <c r="K64" s="20">
        <f t="shared" si="4"/>
        <v>0</v>
      </c>
      <c r="L64" s="20">
        <f t="shared" si="1"/>
        <v>0</v>
      </c>
      <c r="M64" s="90"/>
      <c r="N64" s="92"/>
      <c r="O64" s="4"/>
      <c r="P64" s="4"/>
      <c r="Q64" s="4"/>
    </row>
    <row r="65" spans="1:29" s="5" customFormat="1" ht="131.25" customHeight="1" x14ac:dyDescent="0.5">
      <c r="A65" s="42"/>
      <c r="B65" s="82"/>
      <c r="C65" s="83"/>
      <c r="D65" s="73" t="s">
        <v>22</v>
      </c>
      <c r="E65" s="93">
        <v>566.70000000000005</v>
      </c>
      <c r="F65" s="89">
        <v>324.7</v>
      </c>
      <c r="G65" s="89">
        <v>230.245</v>
      </c>
      <c r="H65" s="89">
        <v>230.245</v>
      </c>
      <c r="I65" s="26">
        <f t="shared" si="14"/>
        <v>-94.454999999999984</v>
      </c>
      <c r="J65" s="20">
        <f t="shared" si="3"/>
        <v>100</v>
      </c>
      <c r="K65" s="20">
        <f t="shared" si="4"/>
        <v>70.910070834616562</v>
      </c>
      <c r="L65" s="20">
        <f t="shared" si="1"/>
        <v>40.629080642315159</v>
      </c>
      <c r="M65" s="90"/>
      <c r="N65" s="92"/>
      <c r="O65" s="4"/>
      <c r="P65" s="4"/>
      <c r="Q65" s="4"/>
    </row>
    <row r="66" spans="1:29" s="5" customFormat="1" ht="131.25" customHeight="1" x14ac:dyDescent="0.5">
      <c r="A66" s="42"/>
      <c r="B66" s="82"/>
      <c r="C66" s="83"/>
      <c r="D66" s="73" t="s">
        <v>23</v>
      </c>
      <c r="E66" s="93">
        <v>15700.911470000001</v>
      </c>
      <c r="F66" s="94">
        <v>2441.8477200000002</v>
      </c>
      <c r="G66" s="94">
        <v>15700.91099</v>
      </c>
      <c r="H66" s="94">
        <v>1861.6205300000001</v>
      </c>
      <c r="I66" s="27">
        <f t="shared" si="14"/>
        <v>-580.22719000000006</v>
      </c>
      <c r="J66" s="20">
        <f t="shared" si="3"/>
        <v>11.856767618042525</v>
      </c>
      <c r="K66" s="20">
        <f t="shared" si="4"/>
        <v>76.238191053125945</v>
      </c>
      <c r="L66" s="20">
        <f t="shared" si="1"/>
        <v>11.856767255563668</v>
      </c>
      <c r="M66" s="90"/>
      <c r="N66" s="92"/>
      <c r="O66" s="4"/>
      <c r="P66" s="4"/>
      <c r="Q66" s="4"/>
    </row>
    <row r="67" spans="1:29" s="5" customFormat="1" ht="190.5" customHeight="1" x14ac:dyDescent="0.5">
      <c r="A67" s="42"/>
      <c r="B67" s="82"/>
      <c r="C67" s="83"/>
      <c r="D67" s="78" t="s">
        <v>24</v>
      </c>
      <c r="E67" s="94">
        <v>0</v>
      </c>
      <c r="F67" s="94">
        <v>0</v>
      </c>
      <c r="G67" s="94">
        <v>0</v>
      </c>
      <c r="H67" s="94">
        <v>0</v>
      </c>
      <c r="I67" s="21">
        <v>0</v>
      </c>
      <c r="J67" s="20">
        <f t="shared" si="3"/>
        <v>0</v>
      </c>
      <c r="K67" s="20">
        <f t="shared" si="4"/>
        <v>0</v>
      </c>
      <c r="L67" s="20">
        <f t="shared" si="1"/>
        <v>0</v>
      </c>
      <c r="M67" s="90"/>
      <c r="N67" s="92"/>
      <c r="O67" s="4"/>
      <c r="P67" s="4"/>
      <c r="Q67" s="4"/>
    </row>
    <row r="68" spans="1:29" s="5" customFormat="1" ht="159" customHeight="1" x14ac:dyDescent="0.5">
      <c r="A68" s="42"/>
      <c r="B68" s="82"/>
      <c r="C68" s="83"/>
      <c r="D68" s="78" t="s">
        <v>25</v>
      </c>
      <c r="E68" s="94">
        <v>0</v>
      </c>
      <c r="F68" s="94">
        <v>0</v>
      </c>
      <c r="G68" s="94">
        <v>0</v>
      </c>
      <c r="H68" s="94">
        <v>0</v>
      </c>
      <c r="I68" s="21"/>
      <c r="J68" s="20"/>
      <c r="K68" s="20"/>
      <c r="L68" s="20">
        <f t="shared" si="1"/>
        <v>0</v>
      </c>
      <c r="M68" s="90"/>
      <c r="N68" s="92"/>
      <c r="O68" s="4"/>
      <c r="P68" s="4"/>
      <c r="Q68" s="4"/>
    </row>
    <row r="69" spans="1:29" s="5" customFormat="1" ht="131.25" customHeight="1" x14ac:dyDescent="0.5">
      <c r="A69" s="42"/>
      <c r="B69" s="82"/>
      <c r="C69" s="83"/>
      <c r="D69" s="79" t="s">
        <v>26</v>
      </c>
      <c r="E69" s="16">
        <v>2279.4514799999997</v>
      </c>
      <c r="F69" s="14">
        <v>0</v>
      </c>
      <c r="G69" s="14">
        <v>0</v>
      </c>
      <c r="H69" s="14">
        <v>0</v>
      </c>
      <c r="I69" s="28">
        <f t="shared" si="14"/>
        <v>0</v>
      </c>
      <c r="J69" s="20">
        <f t="shared" si="3"/>
        <v>0</v>
      </c>
      <c r="K69" s="20">
        <f t="shared" si="4"/>
        <v>0</v>
      </c>
      <c r="L69" s="20">
        <f t="shared" si="1"/>
        <v>0</v>
      </c>
      <c r="M69" s="90"/>
      <c r="N69" s="92"/>
      <c r="O69" s="4"/>
      <c r="P69" s="4"/>
      <c r="Q69" s="4"/>
    </row>
    <row r="70" spans="1:29" s="5" customFormat="1" ht="131.25" customHeight="1" x14ac:dyDescent="0.5">
      <c r="A70" s="42"/>
      <c r="B70" s="82"/>
      <c r="C70" s="83"/>
      <c r="D70" s="80" t="s">
        <v>27</v>
      </c>
      <c r="E70" s="14">
        <v>0</v>
      </c>
      <c r="F70" s="14">
        <v>0</v>
      </c>
      <c r="G70" s="14">
        <v>0</v>
      </c>
      <c r="H70" s="14">
        <v>0</v>
      </c>
      <c r="I70" s="21">
        <f t="shared" si="14"/>
        <v>0</v>
      </c>
      <c r="J70" s="20">
        <f t="shared" si="3"/>
        <v>0</v>
      </c>
      <c r="K70" s="20">
        <f t="shared" si="4"/>
        <v>0</v>
      </c>
      <c r="L70" s="20">
        <f t="shared" si="1"/>
        <v>0</v>
      </c>
      <c r="M70" s="90"/>
      <c r="N70" s="92"/>
      <c r="O70" s="4"/>
      <c r="P70" s="4"/>
      <c r="Q70" s="4"/>
    </row>
    <row r="71" spans="1:29" s="5" customFormat="1" ht="212.25" customHeight="1" x14ac:dyDescent="0.5">
      <c r="A71" s="42">
        <v>8</v>
      </c>
      <c r="B71" s="82" t="s">
        <v>42</v>
      </c>
      <c r="C71" s="83">
        <v>13</v>
      </c>
      <c r="D71" s="68" t="s">
        <v>20</v>
      </c>
      <c r="E71" s="7">
        <f>E72+E73+E74+E77</f>
        <v>2831017.9501999998</v>
      </c>
      <c r="F71" s="7">
        <f t="shared" ref="F71:H71" si="19">F72+F73+F74+F77</f>
        <v>232017.65302999999</v>
      </c>
      <c r="G71" s="7">
        <f t="shared" si="19"/>
        <v>666195.77311999991</v>
      </c>
      <c r="H71" s="7">
        <f t="shared" si="19"/>
        <v>165441.6004</v>
      </c>
      <c r="I71" s="8">
        <f>H71-F71</f>
        <v>-66576.052629999991</v>
      </c>
      <c r="J71" s="7">
        <f t="shared" si="3"/>
        <v>24.833781160932027</v>
      </c>
      <c r="K71" s="7">
        <f t="shared" si="4"/>
        <v>71.305608965283483</v>
      </c>
      <c r="L71" s="29">
        <f t="shared" ref="L71:L134" si="20">IF(H71=0,0,H71/E71*100)</f>
        <v>5.8438909010913278</v>
      </c>
      <c r="M71" s="84">
        <v>4</v>
      </c>
      <c r="N71" s="87" t="s">
        <v>43</v>
      </c>
      <c r="O71" s="4"/>
      <c r="P71" s="4"/>
      <c r="Q71" s="4"/>
    </row>
    <row r="72" spans="1:29" s="5" customFormat="1" ht="171" customHeight="1" x14ac:dyDescent="0.5">
      <c r="A72" s="42"/>
      <c r="B72" s="82"/>
      <c r="C72" s="83"/>
      <c r="D72" s="73" t="s">
        <v>21</v>
      </c>
      <c r="E72" s="89">
        <v>12496.7</v>
      </c>
      <c r="F72" s="93">
        <v>0</v>
      </c>
      <c r="G72" s="93">
        <v>0</v>
      </c>
      <c r="H72" s="93">
        <v>0</v>
      </c>
      <c r="I72" s="14">
        <f t="shared" si="14"/>
        <v>0</v>
      </c>
      <c r="J72" s="20">
        <f t="shared" si="3"/>
        <v>0</v>
      </c>
      <c r="K72" s="20">
        <f t="shared" ref="K72:K77" si="21">IF(H72=0,0,H72/F72*100)</f>
        <v>0</v>
      </c>
      <c r="L72" s="20">
        <f t="shared" si="20"/>
        <v>0</v>
      </c>
      <c r="M72" s="84"/>
      <c r="N72" s="88"/>
      <c r="O72" s="4"/>
      <c r="P72" s="4"/>
      <c r="Q72" s="4"/>
    </row>
    <row r="73" spans="1:29" s="5" customFormat="1" ht="133.5" customHeight="1" x14ac:dyDescent="0.5">
      <c r="A73" s="42"/>
      <c r="B73" s="82"/>
      <c r="C73" s="83"/>
      <c r="D73" s="73" t="s">
        <v>22</v>
      </c>
      <c r="E73" s="89">
        <v>1050483.47744</v>
      </c>
      <c r="F73" s="89">
        <v>142205.79999999999</v>
      </c>
      <c r="G73" s="89">
        <v>86297.277359999993</v>
      </c>
      <c r="H73" s="89">
        <v>86297.277359999993</v>
      </c>
      <c r="I73" s="17">
        <f t="shared" si="14"/>
        <v>-55908.522639999996</v>
      </c>
      <c r="J73" s="20">
        <f t="shared" si="3"/>
        <v>100</v>
      </c>
      <c r="K73" s="20">
        <f t="shared" si="21"/>
        <v>60.684780339479829</v>
      </c>
      <c r="L73" s="20">
        <f t="shared" si="20"/>
        <v>8.2150056819840831</v>
      </c>
      <c r="M73" s="84"/>
      <c r="N73" s="88"/>
      <c r="O73" s="4"/>
      <c r="P73" s="4"/>
      <c r="Q73" s="4"/>
    </row>
    <row r="74" spans="1:29" s="5" customFormat="1" ht="133.5" customHeight="1" x14ac:dyDescent="0.5">
      <c r="A74" s="42"/>
      <c r="B74" s="82"/>
      <c r="C74" s="83"/>
      <c r="D74" s="73" t="s">
        <v>23</v>
      </c>
      <c r="E74" s="89">
        <v>581170.85275999992</v>
      </c>
      <c r="F74" s="93">
        <v>89811.853029999998</v>
      </c>
      <c r="G74" s="93">
        <v>579898.49575999996</v>
      </c>
      <c r="H74" s="93">
        <v>79144.323040000003</v>
      </c>
      <c r="I74" s="24">
        <f t="shared" si="14"/>
        <v>-10667.529989999995</v>
      </c>
      <c r="J74" s="20">
        <f t="shared" si="3"/>
        <v>13.647961430952757</v>
      </c>
      <c r="K74" s="20">
        <f t="shared" si="21"/>
        <v>88.122358430310186</v>
      </c>
      <c r="L74" s="20">
        <f t="shared" si="20"/>
        <v>13.618081957163019</v>
      </c>
      <c r="M74" s="84"/>
      <c r="N74" s="88"/>
      <c r="O74" s="4"/>
      <c r="P74" s="4"/>
      <c r="Q74" s="4"/>
    </row>
    <row r="75" spans="1:29" s="5" customFormat="1" ht="203.25" customHeight="1" x14ac:dyDescent="0.5">
      <c r="A75" s="42"/>
      <c r="B75" s="82"/>
      <c r="C75" s="83"/>
      <c r="D75" s="78" t="s">
        <v>24</v>
      </c>
      <c r="E75" s="94">
        <v>0</v>
      </c>
      <c r="F75" s="93">
        <v>0</v>
      </c>
      <c r="G75" s="93">
        <v>0</v>
      </c>
      <c r="H75" s="93">
        <v>0</v>
      </c>
      <c r="I75" s="93">
        <v>0</v>
      </c>
      <c r="J75" s="20">
        <f t="shared" si="3"/>
        <v>0</v>
      </c>
      <c r="K75" s="20">
        <f t="shared" si="21"/>
        <v>0</v>
      </c>
      <c r="L75" s="20">
        <f t="shared" si="20"/>
        <v>0</v>
      </c>
      <c r="M75" s="84"/>
      <c r="N75" s="88"/>
      <c r="O75" s="4"/>
      <c r="P75" s="4"/>
      <c r="Q75" s="4"/>
    </row>
    <row r="76" spans="1:29" s="5" customFormat="1" ht="171" customHeight="1" x14ac:dyDescent="0.5">
      <c r="A76" s="42"/>
      <c r="B76" s="82"/>
      <c r="C76" s="83"/>
      <c r="D76" s="78" t="s">
        <v>25</v>
      </c>
      <c r="E76" s="94">
        <v>0</v>
      </c>
      <c r="F76" s="93">
        <v>0</v>
      </c>
      <c r="G76" s="93">
        <v>0</v>
      </c>
      <c r="H76" s="93">
        <v>0</v>
      </c>
      <c r="I76" s="93">
        <v>0</v>
      </c>
      <c r="J76" s="20">
        <f t="shared" si="3"/>
        <v>0</v>
      </c>
      <c r="K76" s="20">
        <f t="shared" si="21"/>
        <v>0</v>
      </c>
      <c r="L76" s="20">
        <f t="shared" si="20"/>
        <v>0</v>
      </c>
      <c r="M76" s="84"/>
      <c r="N76" s="88"/>
      <c r="O76" s="4"/>
      <c r="P76" s="4"/>
      <c r="Q76" s="4"/>
    </row>
    <row r="77" spans="1:29" s="5" customFormat="1" ht="133.5" customHeight="1" x14ac:dyDescent="0.5">
      <c r="A77" s="42"/>
      <c r="B77" s="82"/>
      <c r="C77" s="83"/>
      <c r="D77" s="79" t="s">
        <v>26</v>
      </c>
      <c r="E77" s="16">
        <v>1186866.9200000002</v>
      </c>
      <c r="F77" s="16">
        <v>0</v>
      </c>
      <c r="G77" s="16">
        <v>0</v>
      </c>
      <c r="H77" s="16">
        <v>0</v>
      </c>
      <c r="I77" s="93">
        <v>0</v>
      </c>
      <c r="J77" s="20">
        <v>0</v>
      </c>
      <c r="K77" s="20">
        <f t="shared" si="21"/>
        <v>0</v>
      </c>
      <c r="L77" s="20">
        <f t="shared" si="20"/>
        <v>0</v>
      </c>
      <c r="M77" s="84"/>
      <c r="N77" s="88"/>
      <c r="O77" s="4"/>
      <c r="P77" s="4"/>
      <c r="Q77" s="4"/>
    </row>
    <row r="78" spans="1:29" s="5" customFormat="1" ht="133.5" customHeight="1" x14ac:dyDescent="0.5">
      <c r="A78" s="42"/>
      <c r="B78" s="82"/>
      <c r="C78" s="83"/>
      <c r="D78" s="80" t="s">
        <v>27</v>
      </c>
      <c r="E78" s="14">
        <v>0</v>
      </c>
      <c r="F78" s="16">
        <v>0</v>
      </c>
      <c r="G78" s="16">
        <v>0</v>
      </c>
      <c r="H78" s="16">
        <v>0</v>
      </c>
      <c r="I78" s="93">
        <v>0</v>
      </c>
      <c r="J78" s="20">
        <v>0</v>
      </c>
      <c r="K78" s="20">
        <v>0</v>
      </c>
      <c r="L78" s="20">
        <f t="shared" si="20"/>
        <v>0</v>
      </c>
      <c r="M78" s="84"/>
      <c r="N78" s="88"/>
      <c r="O78" s="4"/>
      <c r="P78" s="4"/>
      <c r="Q78" s="4"/>
    </row>
    <row r="79" spans="1:29" ht="133.5" customHeight="1" x14ac:dyDescent="0.5">
      <c r="A79" s="42">
        <v>9</v>
      </c>
      <c r="B79" s="82" t="s">
        <v>44</v>
      </c>
      <c r="C79" s="83">
        <v>15</v>
      </c>
      <c r="D79" s="68" t="s">
        <v>20</v>
      </c>
      <c r="E79" s="7">
        <f>E80+E81+E82+E85</f>
        <v>564271.49459000013</v>
      </c>
      <c r="F79" s="7">
        <f t="shared" ref="F79:H79" si="22">F80+F81+F82+F85</f>
        <v>56259.21443</v>
      </c>
      <c r="G79" s="7">
        <f t="shared" si="22"/>
        <v>343929.61880000005</v>
      </c>
      <c r="H79" s="7">
        <f t="shared" si="22"/>
        <v>69000.344230000002</v>
      </c>
      <c r="I79" s="8">
        <f t="shared" si="14"/>
        <v>12741.129800000002</v>
      </c>
      <c r="J79" s="7">
        <f t="shared" si="3"/>
        <v>20.062344287400464</v>
      </c>
      <c r="K79" s="7">
        <f t="shared" ref="K79:K142" si="23">IF(H79=0,0,H79/F79*100)</f>
        <v>122.64718753912398</v>
      </c>
      <c r="L79" s="7">
        <f t="shared" si="20"/>
        <v>12.228217248531344</v>
      </c>
      <c r="M79" s="43">
        <v>14</v>
      </c>
      <c r="N79" s="87" t="s">
        <v>45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42"/>
      <c r="B80" s="82"/>
      <c r="C80" s="83"/>
      <c r="D80" s="73" t="s">
        <v>21</v>
      </c>
      <c r="E80" s="14">
        <v>2907.7</v>
      </c>
      <c r="F80" s="16">
        <v>0</v>
      </c>
      <c r="G80" s="16">
        <v>0</v>
      </c>
      <c r="H80" s="16">
        <v>0</v>
      </c>
      <c r="I80" s="21">
        <v>0</v>
      </c>
      <c r="J80" s="20">
        <f t="shared" si="3"/>
        <v>0</v>
      </c>
      <c r="K80" s="20">
        <f t="shared" si="23"/>
        <v>0</v>
      </c>
      <c r="L80" s="20">
        <f t="shared" si="20"/>
        <v>0</v>
      </c>
      <c r="M80" s="43"/>
      <c r="N80" s="88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42"/>
      <c r="B81" s="82"/>
      <c r="C81" s="83"/>
      <c r="D81" s="73" t="s">
        <v>22</v>
      </c>
      <c r="E81" s="93">
        <v>16788</v>
      </c>
      <c r="F81" s="93">
        <v>54</v>
      </c>
      <c r="G81" s="93">
        <v>4000</v>
      </c>
      <c r="H81" s="93">
        <v>0</v>
      </c>
      <c r="I81" s="24">
        <f t="shared" si="14"/>
        <v>-54</v>
      </c>
      <c r="J81" s="20">
        <f t="shared" ref="J81:J152" si="24">IF(H81=0, ,H81/G81*100)</f>
        <v>0</v>
      </c>
      <c r="K81" s="20">
        <f t="shared" si="23"/>
        <v>0</v>
      </c>
      <c r="L81" s="20">
        <f t="shared" si="20"/>
        <v>0</v>
      </c>
      <c r="M81" s="43"/>
      <c r="N81" s="88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42"/>
      <c r="B82" s="82"/>
      <c r="C82" s="83"/>
      <c r="D82" s="73" t="s">
        <v>23</v>
      </c>
      <c r="E82" s="93">
        <v>346573.1148000001</v>
      </c>
      <c r="F82" s="93">
        <v>56205.21443</v>
      </c>
      <c r="G82" s="93">
        <v>339929.61880000005</v>
      </c>
      <c r="H82" s="93">
        <v>69000.344230000002</v>
      </c>
      <c r="I82" s="17">
        <f t="shared" si="14"/>
        <v>12795.129800000002</v>
      </c>
      <c r="J82" s="20">
        <f t="shared" si="24"/>
        <v>20.298420735910288</v>
      </c>
      <c r="K82" s="20">
        <f t="shared" si="23"/>
        <v>122.76502265805875</v>
      </c>
      <c r="L82" s="20">
        <f t="shared" si="20"/>
        <v>19.909318202543965</v>
      </c>
      <c r="M82" s="43"/>
      <c r="N82" s="88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65" customHeight="1" x14ac:dyDescent="0.5">
      <c r="A83" s="42"/>
      <c r="B83" s="82"/>
      <c r="C83" s="83"/>
      <c r="D83" s="78" t="s">
        <v>24</v>
      </c>
      <c r="E83" s="94">
        <v>26136.29552</v>
      </c>
      <c r="F83" s="94">
        <v>0</v>
      </c>
      <c r="G83" s="94">
        <v>10332.221649999999</v>
      </c>
      <c r="H83" s="94">
        <v>0</v>
      </c>
      <c r="I83" s="21">
        <v>0</v>
      </c>
      <c r="J83" s="20">
        <f t="shared" si="24"/>
        <v>0</v>
      </c>
      <c r="K83" s="20">
        <f t="shared" si="23"/>
        <v>0</v>
      </c>
      <c r="L83" s="20">
        <f t="shared" si="20"/>
        <v>0</v>
      </c>
      <c r="M83" s="43"/>
      <c r="N83" s="88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42"/>
      <c r="B84" s="82"/>
      <c r="C84" s="83"/>
      <c r="D84" s="78" t="s">
        <v>25</v>
      </c>
      <c r="E84" s="94">
        <v>0</v>
      </c>
      <c r="F84" s="94">
        <v>0</v>
      </c>
      <c r="G84" s="94">
        <v>0</v>
      </c>
      <c r="H84" s="94">
        <v>0</v>
      </c>
      <c r="I84" s="21">
        <v>0</v>
      </c>
      <c r="J84" s="20">
        <f t="shared" si="24"/>
        <v>0</v>
      </c>
      <c r="K84" s="20">
        <f t="shared" si="23"/>
        <v>0</v>
      </c>
      <c r="L84" s="20">
        <f t="shared" si="20"/>
        <v>0</v>
      </c>
      <c r="M84" s="43"/>
      <c r="N84" s="88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42"/>
      <c r="B85" s="82"/>
      <c r="C85" s="83"/>
      <c r="D85" s="79" t="s">
        <v>26</v>
      </c>
      <c r="E85" s="94">
        <v>198002.67978999999</v>
      </c>
      <c r="F85" s="14">
        <v>0</v>
      </c>
      <c r="G85" s="14">
        <v>0</v>
      </c>
      <c r="H85" s="14">
        <v>0</v>
      </c>
      <c r="I85" s="21">
        <v>0</v>
      </c>
      <c r="J85" s="20">
        <v>0</v>
      </c>
      <c r="K85" s="20">
        <f t="shared" si="23"/>
        <v>0</v>
      </c>
      <c r="L85" s="20">
        <f t="shared" si="20"/>
        <v>0</v>
      </c>
      <c r="M85" s="43"/>
      <c r="N85" s="88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42"/>
      <c r="B86" s="82"/>
      <c r="C86" s="83"/>
      <c r="D86" s="80" t="s">
        <v>27</v>
      </c>
      <c r="E86" s="14">
        <v>0</v>
      </c>
      <c r="F86" s="14">
        <v>0</v>
      </c>
      <c r="G86" s="14">
        <v>0</v>
      </c>
      <c r="H86" s="14">
        <v>0</v>
      </c>
      <c r="I86" s="21">
        <v>0</v>
      </c>
      <c r="J86" s="20">
        <f t="shared" si="24"/>
        <v>0</v>
      </c>
      <c r="K86" s="20">
        <f t="shared" si="23"/>
        <v>0</v>
      </c>
      <c r="L86" s="20">
        <f t="shared" si="20"/>
        <v>0</v>
      </c>
      <c r="M86" s="43"/>
      <c r="N86" s="88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48.5" customHeight="1" x14ac:dyDescent="0.5">
      <c r="A87" s="42">
        <v>10</v>
      </c>
      <c r="B87" s="95" t="s">
        <v>46</v>
      </c>
      <c r="C87" s="96">
        <v>3</v>
      </c>
      <c r="D87" s="68" t="s">
        <v>20</v>
      </c>
      <c r="E87" s="7">
        <f t="shared" ref="E87:H87" si="25">E88+E89+E90+E93</f>
        <v>1831.6</v>
      </c>
      <c r="F87" s="7">
        <f t="shared" si="25"/>
        <v>769.87</v>
      </c>
      <c r="G87" s="7">
        <f t="shared" si="25"/>
        <v>784.17650000000003</v>
      </c>
      <c r="H87" s="7">
        <f t="shared" si="25"/>
        <v>781.78332999999998</v>
      </c>
      <c r="I87" s="8">
        <f>H87-F87</f>
        <v>11.913329999999974</v>
      </c>
      <c r="J87" s="7">
        <f t="shared" si="24"/>
        <v>99.694817429494492</v>
      </c>
      <c r="K87" s="7">
        <f t="shared" si="23"/>
        <v>101.54744697156663</v>
      </c>
      <c r="L87" s="7">
        <f t="shared" si="20"/>
        <v>42.683082004804547</v>
      </c>
      <c r="M87" s="43">
        <v>3</v>
      </c>
      <c r="N87" s="87" t="s">
        <v>47</v>
      </c>
      <c r="O87" s="4"/>
      <c r="P87" s="4"/>
      <c r="Q87" s="4"/>
    </row>
    <row r="88" spans="1:29" s="5" customFormat="1" ht="128.25" customHeight="1" x14ac:dyDescent="0.5">
      <c r="A88" s="42"/>
      <c r="B88" s="95"/>
      <c r="C88" s="96"/>
      <c r="D88" s="73" t="s">
        <v>21</v>
      </c>
      <c r="E88" s="89">
        <v>5.6</v>
      </c>
      <c r="F88" s="89">
        <v>0</v>
      </c>
      <c r="G88" s="16">
        <v>0</v>
      </c>
      <c r="H88" s="16">
        <v>0</v>
      </c>
      <c r="I88" s="19">
        <f t="shared" ref="I88:I94" si="26">H88-F88</f>
        <v>0</v>
      </c>
      <c r="J88" s="20">
        <f t="shared" si="24"/>
        <v>0</v>
      </c>
      <c r="K88" s="20">
        <f t="shared" si="23"/>
        <v>0</v>
      </c>
      <c r="L88" s="20">
        <f t="shared" si="20"/>
        <v>0</v>
      </c>
      <c r="M88" s="43"/>
      <c r="N88" s="88"/>
      <c r="O88" s="4"/>
      <c r="P88" s="4"/>
      <c r="Q88" s="4"/>
    </row>
    <row r="89" spans="1:29" s="5" customFormat="1" ht="128.25" customHeight="1" x14ac:dyDescent="0.5">
      <c r="A89" s="42"/>
      <c r="B89" s="95"/>
      <c r="C89" s="96"/>
      <c r="D89" s="73" t="s">
        <v>22</v>
      </c>
      <c r="E89" s="89">
        <v>1826</v>
      </c>
      <c r="F89" s="93">
        <v>769.87</v>
      </c>
      <c r="G89" s="93">
        <v>784.17650000000003</v>
      </c>
      <c r="H89" s="93">
        <v>781.78332999999998</v>
      </c>
      <c r="I89" s="24">
        <f t="shared" si="26"/>
        <v>11.913329999999974</v>
      </c>
      <c r="J89" s="20">
        <f>IF(H89=0, ,H89/G89*100)</f>
        <v>99.694817429494492</v>
      </c>
      <c r="K89" s="20">
        <f t="shared" si="23"/>
        <v>101.54744697156663</v>
      </c>
      <c r="L89" s="20">
        <f t="shared" si="20"/>
        <v>42.813983023001093</v>
      </c>
      <c r="M89" s="43"/>
      <c r="N89" s="88"/>
      <c r="O89" s="4"/>
      <c r="P89" s="4"/>
      <c r="Q89" s="4"/>
    </row>
    <row r="90" spans="1:29" s="5" customFormat="1" ht="128.25" customHeight="1" x14ac:dyDescent="0.5">
      <c r="A90" s="42"/>
      <c r="B90" s="95"/>
      <c r="C90" s="96"/>
      <c r="D90" s="73" t="s">
        <v>23</v>
      </c>
      <c r="E90" s="89">
        <v>0</v>
      </c>
      <c r="F90" s="93">
        <v>0</v>
      </c>
      <c r="G90" s="93">
        <v>0</v>
      </c>
      <c r="H90" s="93">
        <v>0</v>
      </c>
      <c r="I90" s="19">
        <f t="shared" si="26"/>
        <v>0</v>
      </c>
      <c r="J90" s="20">
        <f t="shared" ref="J90:J92" si="27">IF(H90=0, ,H90/G90*100)</f>
        <v>0</v>
      </c>
      <c r="K90" s="20">
        <f t="shared" si="23"/>
        <v>0</v>
      </c>
      <c r="L90" s="20">
        <f t="shared" si="20"/>
        <v>0</v>
      </c>
      <c r="M90" s="43"/>
      <c r="N90" s="88"/>
      <c r="O90" s="4"/>
      <c r="P90" s="4"/>
      <c r="Q90" s="4"/>
    </row>
    <row r="91" spans="1:29" s="5" customFormat="1" ht="210.75" customHeight="1" x14ac:dyDescent="0.5">
      <c r="A91" s="42"/>
      <c r="B91" s="95"/>
      <c r="C91" s="96"/>
      <c r="D91" s="78" t="s">
        <v>24</v>
      </c>
      <c r="E91" s="93">
        <v>0</v>
      </c>
      <c r="F91" s="93">
        <v>0</v>
      </c>
      <c r="G91" s="93">
        <v>0</v>
      </c>
      <c r="H91" s="93">
        <v>0</v>
      </c>
      <c r="I91" s="21">
        <f t="shared" si="26"/>
        <v>0</v>
      </c>
      <c r="J91" s="20">
        <f t="shared" si="27"/>
        <v>0</v>
      </c>
      <c r="K91" s="20">
        <f t="shared" si="23"/>
        <v>0</v>
      </c>
      <c r="L91" s="20">
        <f t="shared" si="20"/>
        <v>0</v>
      </c>
      <c r="M91" s="43"/>
      <c r="N91" s="88"/>
      <c r="O91" s="4"/>
      <c r="P91" s="4"/>
      <c r="Q91" s="4"/>
    </row>
    <row r="92" spans="1:29" s="5" customFormat="1" ht="165.75" customHeight="1" x14ac:dyDescent="0.5">
      <c r="A92" s="42"/>
      <c r="B92" s="95"/>
      <c r="C92" s="96"/>
      <c r="D92" s="78" t="s">
        <v>25</v>
      </c>
      <c r="E92" s="93">
        <v>148</v>
      </c>
      <c r="F92" s="93">
        <v>0</v>
      </c>
      <c r="G92" s="93">
        <v>0</v>
      </c>
      <c r="H92" s="93">
        <v>0</v>
      </c>
      <c r="I92" s="21">
        <f t="shared" si="26"/>
        <v>0</v>
      </c>
      <c r="J92" s="20">
        <f t="shared" si="27"/>
        <v>0</v>
      </c>
      <c r="K92" s="20">
        <f t="shared" si="23"/>
        <v>0</v>
      </c>
      <c r="L92" s="20">
        <f t="shared" si="20"/>
        <v>0</v>
      </c>
      <c r="M92" s="43"/>
      <c r="N92" s="88"/>
      <c r="O92" s="4"/>
      <c r="P92" s="4"/>
      <c r="Q92" s="4"/>
    </row>
    <row r="93" spans="1:29" s="5" customFormat="1" ht="128.25" customHeight="1" x14ac:dyDescent="0.5">
      <c r="A93" s="42"/>
      <c r="B93" s="95"/>
      <c r="C93" s="96"/>
      <c r="D93" s="79" t="s">
        <v>26</v>
      </c>
      <c r="E93" s="93">
        <v>0</v>
      </c>
      <c r="F93" s="16">
        <v>0</v>
      </c>
      <c r="G93" s="16">
        <v>0</v>
      </c>
      <c r="H93" s="16">
        <v>0</v>
      </c>
      <c r="I93" s="21">
        <f t="shared" si="26"/>
        <v>0</v>
      </c>
      <c r="J93" s="20">
        <f t="shared" si="24"/>
        <v>0</v>
      </c>
      <c r="K93" s="20">
        <f t="shared" si="23"/>
        <v>0</v>
      </c>
      <c r="L93" s="20">
        <f t="shared" si="20"/>
        <v>0</v>
      </c>
      <c r="M93" s="43"/>
      <c r="N93" s="88"/>
      <c r="O93" s="4"/>
      <c r="P93" s="4"/>
      <c r="Q93" s="4"/>
    </row>
    <row r="94" spans="1:29" s="5" customFormat="1" ht="128.25" customHeight="1" x14ac:dyDescent="0.5">
      <c r="A94" s="42"/>
      <c r="B94" s="95"/>
      <c r="C94" s="96"/>
      <c r="D94" s="80" t="s">
        <v>27</v>
      </c>
      <c r="E94" s="16">
        <v>0</v>
      </c>
      <c r="F94" s="16">
        <v>0</v>
      </c>
      <c r="G94" s="16">
        <v>0</v>
      </c>
      <c r="H94" s="16">
        <v>0</v>
      </c>
      <c r="I94" s="21">
        <f t="shared" si="26"/>
        <v>0</v>
      </c>
      <c r="J94" s="20">
        <f t="shared" si="24"/>
        <v>0</v>
      </c>
      <c r="K94" s="20">
        <f t="shared" si="23"/>
        <v>0</v>
      </c>
      <c r="L94" s="20">
        <f t="shared" si="20"/>
        <v>0</v>
      </c>
      <c r="M94" s="43"/>
      <c r="N94" s="88"/>
      <c r="O94" s="4"/>
      <c r="P94" s="4"/>
      <c r="Q94" s="4"/>
    </row>
    <row r="95" spans="1:29" s="5" customFormat="1" ht="165.75" customHeight="1" x14ac:dyDescent="0.5">
      <c r="A95" s="42">
        <v>11</v>
      </c>
      <c r="B95" s="95" t="s">
        <v>48</v>
      </c>
      <c r="C95" s="96">
        <v>6</v>
      </c>
      <c r="D95" s="68" t="s">
        <v>20</v>
      </c>
      <c r="E95" s="7">
        <f>E96+E97+E98+E101+E99</f>
        <v>54190.474559999995</v>
      </c>
      <c r="F95" s="7">
        <f t="shared" ref="F95:H95" si="28">F96+F97+F98+F101+F99</f>
        <v>15769.36868</v>
      </c>
      <c r="G95" s="7">
        <f t="shared" si="28"/>
        <v>46962.582999999999</v>
      </c>
      <c r="H95" s="7">
        <f t="shared" si="28"/>
        <v>14862.477389999998</v>
      </c>
      <c r="I95" s="8">
        <f>H95-F95</f>
        <v>-906.89129000000139</v>
      </c>
      <c r="J95" s="7">
        <f t="shared" si="24"/>
        <v>31.647487085623034</v>
      </c>
      <c r="K95" s="7">
        <f t="shared" si="23"/>
        <v>94.249032358852801</v>
      </c>
      <c r="L95" s="7">
        <f t="shared" si="20"/>
        <v>27.426365077397836</v>
      </c>
      <c r="M95" s="43">
        <v>7</v>
      </c>
      <c r="N95" s="44" t="s">
        <v>49</v>
      </c>
      <c r="O95" s="4"/>
      <c r="P95" s="4"/>
      <c r="Q95" s="4"/>
    </row>
    <row r="96" spans="1:29" s="5" customFormat="1" ht="128.25" customHeight="1" x14ac:dyDescent="0.5">
      <c r="A96" s="42"/>
      <c r="B96" s="95"/>
      <c r="C96" s="96"/>
      <c r="D96" s="73" t="s">
        <v>21</v>
      </c>
      <c r="E96" s="14">
        <v>0</v>
      </c>
      <c r="F96" s="14">
        <v>0</v>
      </c>
      <c r="G96" s="14">
        <v>0</v>
      </c>
      <c r="H96" s="14">
        <v>0</v>
      </c>
      <c r="I96" s="21">
        <f t="shared" ref="I96:I102" si="29">H96-F96</f>
        <v>0</v>
      </c>
      <c r="J96" s="20">
        <f t="shared" si="24"/>
        <v>0</v>
      </c>
      <c r="K96" s="20">
        <f t="shared" si="23"/>
        <v>0</v>
      </c>
      <c r="L96" s="20">
        <f t="shared" si="20"/>
        <v>0</v>
      </c>
      <c r="M96" s="43"/>
      <c r="N96" s="45"/>
      <c r="O96" s="4"/>
      <c r="P96" s="4"/>
      <c r="Q96" s="4"/>
    </row>
    <row r="97" spans="1:29" s="5" customFormat="1" ht="128.25" customHeight="1" x14ac:dyDescent="0.5">
      <c r="A97" s="42"/>
      <c r="B97" s="95"/>
      <c r="C97" s="96"/>
      <c r="D97" s="73" t="s">
        <v>22</v>
      </c>
      <c r="E97" s="89">
        <v>0</v>
      </c>
      <c r="F97" s="94">
        <v>0</v>
      </c>
      <c r="G97" s="89">
        <v>0</v>
      </c>
      <c r="H97" s="14">
        <v>0</v>
      </c>
      <c r="I97" s="19">
        <f t="shared" si="29"/>
        <v>0</v>
      </c>
      <c r="J97" s="20">
        <f t="shared" si="24"/>
        <v>0</v>
      </c>
      <c r="K97" s="20">
        <f t="shared" si="23"/>
        <v>0</v>
      </c>
      <c r="L97" s="20">
        <f t="shared" si="20"/>
        <v>0</v>
      </c>
      <c r="M97" s="43"/>
      <c r="N97" s="45"/>
      <c r="O97" s="4"/>
      <c r="P97" s="4"/>
      <c r="Q97" s="4"/>
    </row>
    <row r="98" spans="1:29" s="5" customFormat="1" ht="128.25" customHeight="1" x14ac:dyDescent="0.5">
      <c r="A98" s="42"/>
      <c r="B98" s="95"/>
      <c r="C98" s="96"/>
      <c r="D98" s="73" t="s">
        <v>23</v>
      </c>
      <c r="E98" s="93">
        <v>53190.474559999995</v>
      </c>
      <c r="F98" s="94">
        <v>15769.36868</v>
      </c>
      <c r="G98" s="94">
        <v>46962.582999999999</v>
      </c>
      <c r="H98" s="94">
        <v>14862.477389999998</v>
      </c>
      <c r="I98" s="24">
        <f t="shared" si="29"/>
        <v>-906.89129000000139</v>
      </c>
      <c r="J98" s="20">
        <f t="shared" si="24"/>
        <v>31.647487085623034</v>
      </c>
      <c r="K98" s="20">
        <f t="shared" si="23"/>
        <v>94.249032358852801</v>
      </c>
      <c r="L98" s="20">
        <f t="shared" si="20"/>
        <v>27.941990578096469</v>
      </c>
      <c r="M98" s="43"/>
      <c r="N98" s="45"/>
      <c r="O98" s="4"/>
      <c r="P98" s="4"/>
      <c r="Q98" s="4"/>
    </row>
    <row r="99" spans="1:29" s="5" customFormat="1" ht="201" customHeight="1" x14ac:dyDescent="0.5">
      <c r="A99" s="42"/>
      <c r="B99" s="95"/>
      <c r="C99" s="96"/>
      <c r="D99" s="78" t="s">
        <v>24</v>
      </c>
      <c r="E99" s="94">
        <v>0</v>
      </c>
      <c r="F99" s="14">
        <v>0</v>
      </c>
      <c r="G99" s="14">
        <v>0</v>
      </c>
      <c r="H99" s="14">
        <v>0</v>
      </c>
      <c r="I99" s="14">
        <f t="shared" si="29"/>
        <v>0</v>
      </c>
      <c r="J99" s="20">
        <f t="shared" si="24"/>
        <v>0</v>
      </c>
      <c r="K99" s="20">
        <f t="shared" si="23"/>
        <v>0</v>
      </c>
      <c r="L99" s="20">
        <f t="shared" si="20"/>
        <v>0</v>
      </c>
      <c r="M99" s="43"/>
      <c r="N99" s="45"/>
      <c r="O99" s="4"/>
      <c r="P99" s="4"/>
      <c r="Q99" s="4"/>
    </row>
    <row r="100" spans="1:29" s="5" customFormat="1" ht="173.25" customHeight="1" x14ac:dyDescent="0.5">
      <c r="A100" s="42"/>
      <c r="B100" s="95"/>
      <c r="C100" s="96"/>
      <c r="D100" s="78" t="s">
        <v>25</v>
      </c>
      <c r="E100" s="94">
        <v>0</v>
      </c>
      <c r="F100" s="14">
        <v>0</v>
      </c>
      <c r="G100" s="14">
        <v>0</v>
      </c>
      <c r="H100" s="14">
        <v>0</v>
      </c>
      <c r="I100" s="19">
        <f t="shared" si="29"/>
        <v>0</v>
      </c>
      <c r="J100" s="20">
        <f t="shared" si="24"/>
        <v>0</v>
      </c>
      <c r="K100" s="20">
        <f t="shared" si="23"/>
        <v>0</v>
      </c>
      <c r="L100" s="20">
        <f t="shared" si="20"/>
        <v>0</v>
      </c>
      <c r="M100" s="43"/>
      <c r="N100" s="45"/>
      <c r="O100" s="4"/>
      <c r="P100" s="4"/>
      <c r="Q100" s="4"/>
    </row>
    <row r="101" spans="1:29" s="5" customFormat="1" ht="143.25" customHeight="1" x14ac:dyDescent="0.5">
      <c r="A101" s="42"/>
      <c r="B101" s="95"/>
      <c r="C101" s="96"/>
      <c r="D101" s="79" t="s">
        <v>26</v>
      </c>
      <c r="E101" s="16">
        <v>1000</v>
      </c>
      <c r="F101" s="14">
        <v>0</v>
      </c>
      <c r="G101" s="14">
        <v>0</v>
      </c>
      <c r="H101" s="14">
        <v>0</v>
      </c>
      <c r="I101" s="19">
        <f t="shared" si="29"/>
        <v>0</v>
      </c>
      <c r="J101" s="20">
        <f t="shared" si="24"/>
        <v>0</v>
      </c>
      <c r="K101" s="20">
        <f t="shared" si="23"/>
        <v>0</v>
      </c>
      <c r="L101" s="20">
        <f t="shared" si="20"/>
        <v>0</v>
      </c>
      <c r="M101" s="43"/>
      <c r="N101" s="45"/>
      <c r="O101" s="4"/>
      <c r="P101" s="4"/>
      <c r="Q101" s="4"/>
    </row>
    <row r="102" spans="1:29" s="5" customFormat="1" ht="177" customHeight="1" x14ac:dyDescent="0.5">
      <c r="A102" s="42"/>
      <c r="B102" s="95"/>
      <c r="C102" s="96"/>
      <c r="D102" s="80" t="s">
        <v>27</v>
      </c>
      <c r="E102" s="14">
        <v>2885.2</v>
      </c>
      <c r="F102" s="14">
        <v>0</v>
      </c>
      <c r="G102" s="14">
        <v>0</v>
      </c>
      <c r="H102" s="14">
        <v>0</v>
      </c>
      <c r="I102" s="14">
        <f t="shared" si="29"/>
        <v>0</v>
      </c>
      <c r="J102" s="20">
        <f t="shared" si="24"/>
        <v>0</v>
      </c>
      <c r="K102" s="20">
        <f t="shared" si="23"/>
        <v>0</v>
      </c>
      <c r="L102" s="20">
        <f t="shared" si="20"/>
        <v>0</v>
      </c>
      <c r="M102" s="43"/>
      <c r="N102" s="45"/>
      <c r="O102" s="4"/>
      <c r="P102" s="4"/>
      <c r="Q102" s="4"/>
    </row>
    <row r="103" spans="1:29" s="5" customFormat="1" ht="153" customHeight="1" x14ac:dyDescent="0.5">
      <c r="A103" s="42">
        <v>12</v>
      </c>
      <c r="B103" s="82" t="s">
        <v>50</v>
      </c>
      <c r="C103" s="83">
        <v>4</v>
      </c>
      <c r="D103" s="68" t="s">
        <v>20</v>
      </c>
      <c r="E103" s="7">
        <f>E104+E105+E106+E109+E107</f>
        <v>560058.23475000006</v>
      </c>
      <c r="F103" s="7">
        <f>F104+F105+F106+F109+F107</f>
        <v>9861.3204299999998</v>
      </c>
      <c r="G103" s="7">
        <f>G104+G105+G106+G109+G107</f>
        <v>103391.22214</v>
      </c>
      <c r="H103" s="7">
        <f>H104+H105+H106+H109+H107</f>
        <v>6475.8520200000003</v>
      </c>
      <c r="I103" s="30">
        <f>H103-F103</f>
        <v>-3385.4684099999995</v>
      </c>
      <c r="J103" s="7">
        <f t="shared" si="24"/>
        <v>6.2634446967182358</v>
      </c>
      <c r="K103" s="7">
        <f t="shared" si="23"/>
        <v>65.669218092733658</v>
      </c>
      <c r="L103" s="7">
        <f t="shared" si="20"/>
        <v>1.1562819039507033</v>
      </c>
      <c r="M103" s="43">
        <v>4</v>
      </c>
      <c r="N103" s="91" t="s">
        <v>41</v>
      </c>
      <c r="O103" s="4"/>
      <c r="P103" s="4"/>
      <c r="Q103" s="4"/>
    </row>
    <row r="104" spans="1:29" s="5" customFormat="1" ht="130.5" customHeight="1" x14ac:dyDescent="0.5">
      <c r="A104" s="42"/>
      <c r="B104" s="82"/>
      <c r="C104" s="83"/>
      <c r="D104" s="73" t="s">
        <v>21</v>
      </c>
      <c r="E104" s="14">
        <v>0</v>
      </c>
      <c r="F104" s="14">
        <v>0</v>
      </c>
      <c r="G104" s="14">
        <v>0</v>
      </c>
      <c r="H104" s="14">
        <v>0</v>
      </c>
      <c r="I104" s="21">
        <f t="shared" ref="I104:I110" si="30">H104-F104</f>
        <v>0</v>
      </c>
      <c r="J104" s="20">
        <f t="shared" si="24"/>
        <v>0</v>
      </c>
      <c r="K104" s="20">
        <f t="shared" si="23"/>
        <v>0</v>
      </c>
      <c r="L104" s="20">
        <f t="shared" si="20"/>
        <v>0</v>
      </c>
      <c r="M104" s="43"/>
      <c r="N104" s="92"/>
      <c r="O104" s="4"/>
      <c r="P104" s="4"/>
      <c r="Q104" s="4"/>
    </row>
    <row r="105" spans="1:29" s="5" customFormat="1" ht="130.5" customHeight="1" x14ac:dyDescent="0.5">
      <c r="A105" s="42"/>
      <c r="B105" s="82"/>
      <c r="C105" s="83"/>
      <c r="D105" s="73" t="s">
        <v>22</v>
      </c>
      <c r="E105" s="16">
        <v>108.1</v>
      </c>
      <c r="F105" s="14">
        <v>36</v>
      </c>
      <c r="G105" s="14">
        <v>36</v>
      </c>
      <c r="H105" s="14">
        <v>36</v>
      </c>
      <c r="I105" s="28">
        <f t="shared" si="30"/>
        <v>0</v>
      </c>
      <c r="J105" s="20">
        <f t="shared" si="24"/>
        <v>100</v>
      </c>
      <c r="K105" s="20">
        <f t="shared" si="23"/>
        <v>100</v>
      </c>
      <c r="L105" s="20">
        <f t="shared" si="20"/>
        <v>33.30249768732655</v>
      </c>
      <c r="M105" s="43"/>
      <c r="N105" s="92"/>
      <c r="O105" s="4"/>
      <c r="P105" s="4"/>
      <c r="Q105" s="4"/>
    </row>
    <row r="106" spans="1:29" s="5" customFormat="1" ht="130.5" customHeight="1" x14ac:dyDescent="0.5">
      <c r="A106" s="42"/>
      <c r="B106" s="82"/>
      <c r="C106" s="83"/>
      <c r="D106" s="73" t="s">
        <v>23</v>
      </c>
      <c r="E106" s="16">
        <v>103355.22214</v>
      </c>
      <c r="F106" s="14">
        <v>9825.3204299999998</v>
      </c>
      <c r="G106" s="14">
        <v>103355.22214</v>
      </c>
      <c r="H106" s="14">
        <v>6439.8520200000003</v>
      </c>
      <c r="I106" s="31">
        <f t="shared" si="30"/>
        <v>-3385.4684099999995</v>
      </c>
      <c r="J106" s="20">
        <f t="shared" si="24"/>
        <v>6.2307950064457192</v>
      </c>
      <c r="K106" s="20">
        <f t="shared" si="23"/>
        <v>65.543430017172483</v>
      </c>
      <c r="L106" s="20">
        <f t="shared" si="20"/>
        <v>6.2307950064457192</v>
      </c>
      <c r="M106" s="43"/>
      <c r="N106" s="92"/>
      <c r="O106" s="4"/>
      <c r="P106" s="4"/>
      <c r="Q106" s="4"/>
    </row>
    <row r="107" spans="1:29" s="5" customFormat="1" ht="174.75" customHeight="1" x14ac:dyDescent="0.5">
      <c r="A107" s="42"/>
      <c r="B107" s="82"/>
      <c r="C107" s="83"/>
      <c r="D107" s="78" t="s">
        <v>24</v>
      </c>
      <c r="E107" s="14">
        <v>0</v>
      </c>
      <c r="F107" s="14">
        <v>0</v>
      </c>
      <c r="G107" s="14">
        <v>0</v>
      </c>
      <c r="H107" s="14">
        <v>0</v>
      </c>
      <c r="I107" s="21">
        <f>H107-F107</f>
        <v>0</v>
      </c>
      <c r="J107" s="20">
        <f>IF(H107=0, ,H107/G107*100)</f>
        <v>0</v>
      </c>
      <c r="K107" s="20">
        <f>IF(H107=0,0,H107/F107*100)</f>
        <v>0</v>
      </c>
      <c r="L107" s="20">
        <f t="shared" si="20"/>
        <v>0</v>
      </c>
      <c r="M107" s="43"/>
      <c r="N107" s="92"/>
      <c r="O107" s="4"/>
      <c r="P107" s="4"/>
      <c r="Q107" s="4"/>
    </row>
    <row r="108" spans="1:29" s="5" customFormat="1" ht="174.75" customHeight="1" x14ac:dyDescent="0.5">
      <c r="A108" s="42"/>
      <c r="B108" s="82"/>
      <c r="C108" s="83"/>
      <c r="D108" s="78" t="s">
        <v>25</v>
      </c>
      <c r="E108" s="14">
        <v>0</v>
      </c>
      <c r="F108" s="14">
        <v>0</v>
      </c>
      <c r="G108" s="14">
        <v>0</v>
      </c>
      <c r="H108" s="14">
        <v>0</v>
      </c>
      <c r="I108" s="21">
        <f>H108-F108</f>
        <v>0</v>
      </c>
      <c r="J108" s="20">
        <f>IF(H108=0, ,H108/G108*100)</f>
        <v>0</v>
      </c>
      <c r="K108" s="20">
        <f>IF(H108=0,0,H108/F108*100)</f>
        <v>0</v>
      </c>
      <c r="L108" s="20">
        <f t="shared" si="20"/>
        <v>0</v>
      </c>
      <c r="M108" s="43"/>
      <c r="N108" s="92"/>
      <c r="O108" s="4"/>
      <c r="P108" s="4"/>
      <c r="Q108" s="4"/>
    </row>
    <row r="109" spans="1:29" s="5" customFormat="1" ht="130.5" customHeight="1" x14ac:dyDescent="0.5">
      <c r="A109" s="42"/>
      <c r="B109" s="82"/>
      <c r="C109" s="83"/>
      <c r="D109" s="79" t="s">
        <v>26</v>
      </c>
      <c r="E109" s="14">
        <v>456594.91261</v>
      </c>
      <c r="F109" s="14">
        <v>0</v>
      </c>
      <c r="G109" s="14">
        <v>0</v>
      </c>
      <c r="H109" s="14">
        <v>0</v>
      </c>
      <c r="I109" s="21">
        <f t="shared" si="30"/>
        <v>0</v>
      </c>
      <c r="J109" s="20">
        <f t="shared" si="24"/>
        <v>0</v>
      </c>
      <c r="K109" s="20">
        <f t="shared" si="23"/>
        <v>0</v>
      </c>
      <c r="L109" s="20">
        <f t="shared" si="20"/>
        <v>0</v>
      </c>
      <c r="M109" s="43"/>
      <c r="N109" s="92"/>
      <c r="O109" s="4"/>
      <c r="P109" s="4"/>
      <c r="Q109" s="4"/>
    </row>
    <row r="110" spans="1:29" s="5" customFormat="1" ht="130.5" customHeight="1" x14ac:dyDescent="0.5">
      <c r="A110" s="42"/>
      <c r="B110" s="82"/>
      <c r="C110" s="83"/>
      <c r="D110" s="80" t="s">
        <v>27</v>
      </c>
      <c r="E110" s="14">
        <v>0</v>
      </c>
      <c r="F110" s="14">
        <v>0</v>
      </c>
      <c r="G110" s="14">
        <v>0</v>
      </c>
      <c r="H110" s="14">
        <v>0</v>
      </c>
      <c r="I110" s="21">
        <f t="shared" si="30"/>
        <v>0</v>
      </c>
      <c r="J110" s="20">
        <f t="shared" si="24"/>
        <v>0</v>
      </c>
      <c r="K110" s="20">
        <f t="shared" si="23"/>
        <v>0</v>
      </c>
      <c r="L110" s="20">
        <f t="shared" si="20"/>
        <v>0</v>
      </c>
      <c r="M110" s="43"/>
      <c r="N110" s="92"/>
      <c r="O110" s="4"/>
      <c r="P110" s="4"/>
      <c r="Q110" s="4"/>
    </row>
    <row r="111" spans="1:29" ht="175.5" customHeight="1" x14ac:dyDescent="0.5">
      <c r="A111" s="42">
        <v>13</v>
      </c>
      <c r="B111" s="82" t="s">
        <v>51</v>
      </c>
      <c r="C111" s="83">
        <v>2</v>
      </c>
      <c r="D111" s="68" t="s">
        <v>20</v>
      </c>
      <c r="E111" s="7">
        <f>E112+E113+E114+E115+E117</f>
        <v>74051.600000000006</v>
      </c>
      <c r="F111" s="7">
        <f t="shared" ref="F111:H111" si="31">F112+F113+F114+F115+F117</f>
        <v>20377.19858</v>
      </c>
      <c r="G111" s="7">
        <f t="shared" si="31"/>
        <v>58017.086960000001</v>
      </c>
      <c r="H111" s="7">
        <f t="shared" si="31"/>
        <v>19771.40854</v>
      </c>
      <c r="I111" s="8">
        <f>H111-F111</f>
        <v>-605.79003999999986</v>
      </c>
      <c r="J111" s="7">
        <f t="shared" si="24"/>
        <v>34.078595765470673</v>
      </c>
      <c r="K111" s="7">
        <f t="shared" si="23"/>
        <v>97.027118140790094</v>
      </c>
      <c r="L111" s="7">
        <f t="shared" si="20"/>
        <v>26.699502157954726</v>
      </c>
      <c r="M111" s="43">
        <v>3</v>
      </c>
      <c r="N111" s="97" t="s">
        <v>52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42"/>
      <c r="B112" s="82"/>
      <c r="C112" s="83"/>
      <c r="D112" s="73" t="s">
        <v>21</v>
      </c>
      <c r="E112" s="14">
        <v>0</v>
      </c>
      <c r="F112" s="14">
        <v>0</v>
      </c>
      <c r="G112" s="14">
        <v>0</v>
      </c>
      <c r="H112" s="14">
        <v>0</v>
      </c>
      <c r="I112" s="21">
        <f t="shared" ref="I112:I118" si="32">H112-F112</f>
        <v>0</v>
      </c>
      <c r="J112" s="20">
        <f t="shared" si="24"/>
        <v>0</v>
      </c>
      <c r="K112" s="20">
        <f t="shared" si="23"/>
        <v>0</v>
      </c>
      <c r="L112" s="20">
        <f t="shared" si="20"/>
        <v>0</v>
      </c>
      <c r="M112" s="43"/>
      <c r="N112" s="97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42"/>
      <c r="B113" s="82"/>
      <c r="C113" s="83"/>
      <c r="D113" s="73" t="s">
        <v>22</v>
      </c>
      <c r="E113" s="14">
        <v>0</v>
      </c>
      <c r="F113" s="14">
        <v>0</v>
      </c>
      <c r="G113" s="14">
        <v>0</v>
      </c>
      <c r="H113" s="14">
        <v>0</v>
      </c>
      <c r="I113" s="21">
        <f t="shared" si="32"/>
        <v>0</v>
      </c>
      <c r="J113" s="20">
        <f t="shared" si="24"/>
        <v>0</v>
      </c>
      <c r="K113" s="20">
        <f t="shared" si="23"/>
        <v>0</v>
      </c>
      <c r="L113" s="20">
        <f t="shared" si="20"/>
        <v>0</v>
      </c>
      <c r="M113" s="43"/>
      <c r="N113" s="97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42"/>
      <c r="B114" s="82"/>
      <c r="C114" s="83"/>
      <c r="D114" s="73" t="s">
        <v>23</v>
      </c>
      <c r="E114" s="89">
        <v>58017.086960000001</v>
      </c>
      <c r="F114" s="94">
        <v>20377.19858</v>
      </c>
      <c r="G114" s="94">
        <v>58017.086960000001</v>
      </c>
      <c r="H114" s="94">
        <v>19771.40854</v>
      </c>
      <c r="I114" s="17">
        <f t="shared" si="32"/>
        <v>-605.79003999999986</v>
      </c>
      <c r="J114" s="20">
        <f t="shared" si="24"/>
        <v>34.078595765470673</v>
      </c>
      <c r="K114" s="20">
        <f t="shared" si="23"/>
        <v>97.027118140790094</v>
      </c>
      <c r="L114" s="20">
        <f t="shared" si="20"/>
        <v>34.078595765470673</v>
      </c>
      <c r="M114" s="43"/>
      <c r="N114" s="97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43" customHeight="1" x14ac:dyDescent="0.5">
      <c r="A115" s="42"/>
      <c r="B115" s="82"/>
      <c r="C115" s="83"/>
      <c r="D115" s="78" t="s">
        <v>24</v>
      </c>
      <c r="E115" s="94">
        <v>0</v>
      </c>
      <c r="F115" s="14">
        <v>0</v>
      </c>
      <c r="G115" s="14">
        <v>0</v>
      </c>
      <c r="H115" s="14">
        <v>0</v>
      </c>
      <c r="I115" s="21">
        <f t="shared" si="32"/>
        <v>0</v>
      </c>
      <c r="J115" s="20">
        <f t="shared" si="24"/>
        <v>0</v>
      </c>
      <c r="K115" s="20">
        <f t="shared" si="23"/>
        <v>0</v>
      </c>
      <c r="L115" s="20">
        <f t="shared" si="20"/>
        <v>0</v>
      </c>
      <c r="M115" s="43"/>
      <c r="N115" s="97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42"/>
      <c r="B116" s="82"/>
      <c r="C116" s="83"/>
      <c r="D116" s="78" t="s">
        <v>25</v>
      </c>
      <c r="E116" s="94">
        <v>0</v>
      </c>
      <c r="F116" s="14">
        <v>0</v>
      </c>
      <c r="G116" s="14">
        <v>0</v>
      </c>
      <c r="H116" s="14">
        <v>0</v>
      </c>
      <c r="I116" s="21">
        <f t="shared" si="32"/>
        <v>0</v>
      </c>
      <c r="J116" s="20">
        <f t="shared" si="24"/>
        <v>0</v>
      </c>
      <c r="K116" s="20">
        <f t="shared" si="23"/>
        <v>0</v>
      </c>
      <c r="L116" s="20">
        <f t="shared" si="20"/>
        <v>0</v>
      </c>
      <c r="M116" s="43"/>
      <c r="N116" s="97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42"/>
      <c r="B117" s="82"/>
      <c r="C117" s="83"/>
      <c r="D117" s="79" t="s">
        <v>26</v>
      </c>
      <c r="E117" s="93">
        <v>16034.51304</v>
      </c>
      <c r="F117" s="14">
        <v>0</v>
      </c>
      <c r="G117" s="14">
        <v>0</v>
      </c>
      <c r="H117" s="14">
        <v>0</v>
      </c>
      <c r="I117" s="19">
        <f t="shared" si="32"/>
        <v>0</v>
      </c>
      <c r="J117" s="20">
        <f t="shared" si="24"/>
        <v>0</v>
      </c>
      <c r="K117" s="20">
        <f t="shared" si="23"/>
        <v>0</v>
      </c>
      <c r="L117" s="20">
        <f t="shared" si="20"/>
        <v>0</v>
      </c>
      <c r="M117" s="43"/>
      <c r="N117" s="97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42"/>
      <c r="B118" s="82"/>
      <c r="C118" s="83"/>
      <c r="D118" s="80" t="s">
        <v>27</v>
      </c>
      <c r="E118" s="14">
        <v>0</v>
      </c>
      <c r="F118" s="14">
        <v>0</v>
      </c>
      <c r="G118" s="14">
        <v>0</v>
      </c>
      <c r="H118" s="14">
        <v>0</v>
      </c>
      <c r="I118" s="21">
        <f t="shared" si="32"/>
        <v>0</v>
      </c>
      <c r="J118" s="20">
        <f t="shared" si="24"/>
        <v>0</v>
      </c>
      <c r="K118" s="20">
        <f t="shared" si="23"/>
        <v>0</v>
      </c>
      <c r="L118" s="20">
        <f t="shared" si="20"/>
        <v>0</v>
      </c>
      <c r="M118" s="43"/>
      <c r="N118" s="97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88.25" customHeight="1" x14ac:dyDescent="0.5">
      <c r="A119" s="42">
        <v>14</v>
      </c>
      <c r="B119" s="82" t="s">
        <v>53</v>
      </c>
      <c r="C119" s="83">
        <v>3</v>
      </c>
      <c r="D119" s="68" t="s">
        <v>20</v>
      </c>
      <c r="E119" s="7">
        <f>E120+E121+E122+E123+E125+E126</f>
        <v>4486.9120000000003</v>
      </c>
      <c r="F119" s="7">
        <f t="shared" ref="F119:H119" si="33">F120+F121+F122+F123+F125+F126</f>
        <v>835.86500000000001</v>
      </c>
      <c r="G119" s="7">
        <f t="shared" si="33"/>
        <v>2026.712</v>
      </c>
      <c r="H119" s="7">
        <f t="shared" si="33"/>
        <v>4.7760999999999996</v>
      </c>
      <c r="I119" s="98">
        <f>H119-F119</f>
        <v>-831.08889999999997</v>
      </c>
      <c r="J119" s="7">
        <f>IF(H119=0, ,H119/G119*100)</f>
        <v>0.23565755765989443</v>
      </c>
      <c r="K119" s="7">
        <f>IF(F119=0,0,H119/F119*100)</f>
        <v>0.57139609865229424</v>
      </c>
      <c r="L119" s="7">
        <f t="shared" si="20"/>
        <v>0.10644514534717862</v>
      </c>
      <c r="M119" s="43">
        <v>6</v>
      </c>
      <c r="N119" s="87" t="s">
        <v>54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47" customHeight="1" x14ac:dyDescent="0.5">
      <c r="A120" s="42"/>
      <c r="B120" s="82"/>
      <c r="C120" s="83"/>
      <c r="D120" s="73" t="s">
        <v>21</v>
      </c>
      <c r="E120" s="14">
        <v>0</v>
      </c>
      <c r="F120" s="14">
        <v>0</v>
      </c>
      <c r="G120" s="14">
        <v>0</v>
      </c>
      <c r="H120" s="18">
        <v>0</v>
      </c>
      <c r="I120" s="32">
        <f t="shared" ref="I120:I126" si="34">H120-F120</f>
        <v>0</v>
      </c>
      <c r="J120" s="20">
        <f t="shared" ref="J120:J128" si="35">IF(H120=0, ,H120/G120*100)</f>
        <v>0</v>
      </c>
      <c r="K120" s="20">
        <f t="shared" ref="K120:K128" si="36">IF(H120=0,0,H120/F120*100)</f>
        <v>0</v>
      </c>
      <c r="L120" s="20">
        <f t="shared" si="20"/>
        <v>0</v>
      </c>
      <c r="M120" s="43"/>
      <c r="N120" s="88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43.25" customHeight="1" x14ac:dyDescent="0.5">
      <c r="A121" s="42"/>
      <c r="B121" s="82"/>
      <c r="C121" s="83"/>
      <c r="D121" s="73" t="s">
        <v>22</v>
      </c>
      <c r="E121" s="89">
        <v>2460.2000000000003</v>
      </c>
      <c r="F121" s="93">
        <v>628.41700000000003</v>
      </c>
      <c r="G121" s="94">
        <v>0</v>
      </c>
      <c r="H121" s="18">
        <v>0</v>
      </c>
      <c r="I121" s="99">
        <f t="shared" si="34"/>
        <v>-628.41700000000003</v>
      </c>
      <c r="J121" s="20">
        <f t="shared" si="35"/>
        <v>0</v>
      </c>
      <c r="K121" s="20">
        <f t="shared" si="36"/>
        <v>0</v>
      </c>
      <c r="L121" s="20">
        <f t="shared" si="20"/>
        <v>0</v>
      </c>
      <c r="M121" s="43"/>
      <c r="N121" s="88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43.25" customHeight="1" x14ac:dyDescent="0.5">
      <c r="A122" s="42"/>
      <c r="B122" s="82"/>
      <c r="C122" s="83"/>
      <c r="D122" s="73" t="s">
        <v>23</v>
      </c>
      <c r="E122" s="89">
        <v>2026.712</v>
      </c>
      <c r="F122" s="94">
        <v>207.44800000000001</v>
      </c>
      <c r="G122" s="94">
        <v>2026.712</v>
      </c>
      <c r="H122" s="18">
        <v>4.7760999999999996</v>
      </c>
      <c r="I122" s="99">
        <f t="shared" si="34"/>
        <v>-202.67189999999999</v>
      </c>
      <c r="J122" s="20">
        <f t="shared" si="35"/>
        <v>0.23565755765989443</v>
      </c>
      <c r="K122" s="20">
        <f t="shared" si="36"/>
        <v>2.3023119046700855</v>
      </c>
      <c r="L122" s="20">
        <f t="shared" si="20"/>
        <v>0.23565755765989443</v>
      </c>
      <c r="M122" s="43"/>
      <c r="N122" s="88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42"/>
      <c r="B123" s="82"/>
      <c r="C123" s="83"/>
      <c r="D123" s="78" t="s">
        <v>24</v>
      </c>
      <c r="E123" s="94">
        <v>0</v>
      </c>
      <c r="F123" s="14">
        <v>0</v>
      </c>
      <c r="G123" s="14">
        <v>0</v>
      </c>
      <c r="H123" s="18">
        <v>0</v>
      </c>
      <c r="I123" s="32">
        <f t="shared" si="34"/>
        <v>0</v>
      </c>
      <c r="J123" s="20">
        <f t="shared" si="35"/>
        <v>0</v>
      </c>
      <c r="K123" s="20">
        <f t="shared" si="36"/>
        <v>0</v>
      </c>
      <c r="L123" s="20">
        <f t="shared" si="20"/>
        <v>0</v>
      </c>
      <c r="M123" s="43"/>
      <c r="N123" s="88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42"/>
      <c r="B124" s="82"/>
      <c r="C124" s="83"/>
      <c r="D124" s="78" t="s">
        <v>25</v>
      </c>
      <c r="E124" s="94">
        <v>0</v>
      </c>
      <c r="F124" s="14">
        <v>0</v>
      </c>
      <c r="G124" s="14">
        <v>0</v>
      </c>
      <c r="H124" s="18">
        <v>0</v>
      </c>
      <c r="I124" s="32">
        <f t="shared" si="34"/>
        <v>0</v>
      </c>
      <c r="J124" s="20">
        <f t="shared" si="35"/>
        <v>0</v>
      </c>
      <c r="K124" s="20">
        <f t="shared" si="36"/>
        <v>0</v>
      </c>
      <c r="L124" s="20">
        <f t="shared" si="20"/>
        <v>0</v>
      </c>
      <c r="M124" s="43"/>
      <c r="N124" s="88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42"/>
      <c r="B125" s="82"/>
      <c r="C125" s="83"/>
      <c r="D125" s="79" t="s">
        <v>26</v>
      </c>
      <c r="E125" s="14">
        <v>0</v>
      </c>
      <c r="F125" s="14">
        <v>0</v>
      </c>
      <c r="G125" s="14">
        <v>0</v>
      </c>
      <c r="H125" s="18">
        <v>0</v>
      </c>
      <c r="I125" s="32">
        <f t="shared" si="34"/>
        <v>0</v>
      </c>
      <c r="J125" s="20">
        <f t="shared" si="35"/>
        <v>0</v>
      </c>
      <c r="K125" s="20">
        <f t="shared" si="36"/>
        <v>0</v>
      </c>
      <c r="L125" s="20">
        <f t="shared" si="20"/>
        <v>0</v>
      </c>
      <c r="M125" s="43"/>
      <c r="N125" s="88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42"/>
      <c r="B126" s="82"/>
      <c r="C126" s="83"/>
      <c r="D126" s="80" t="s">
        <v>27</v>
      </c>
      <c r="E126" s="14">
        <v>0</v>
      </c>
      <c r="F126" s="14">
        <v>0</v>
      </c>
      <c r="G126" s="14">
        <v>0</v>
      </c>
      <c r="H126" s="18">
        <v>0</v>
      </c>
      <c r="I126" s="32">
        <f t="shared" si="34"/>
        <v>0</v>
      </c>
      <c r="J126" s="20">
        <f t="shared" si="35"/>
        <v>0</v>
      </c>
      <c r="K126" s="20">
        <f t="shared" si="36"/>
        <v>0</v>
      </c>
      <c r="L126" s="20">
        <f t="shared" si="20"/>
        <v>0</v>
      </c>
      <c r="M126" s="43"/>
      <c r="N126" s="88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42">
        <v>15</v>
      </c>
      <c r="B127" s="82" t="s">
        <v>55</v>
      </c>
      <c r="C127" s="83">
        <v>5</v>
      </c>
      <c r="D127" s="68" t="s">
        <v>20</v>
      </c>
      <c r="E127" s="7">
        <f>E128+E129+E130+E133</f>
        <v>328450.88574999996</v>
      </c>
      <c r="F127" s="7">
        <f t="shared" ref="F127:H127" si="37">F128+F129+F130+F133</f>
        <v>5416.3625000000002</v>
      </c>
      <c r="G127" s="7">
        <f t="shared" si="37"/>
        <v>49538.285750000003</v>
      </c>
      <c r="H127" s="7">
        <f t="shared" si="37"/>
        <v>5388.0268400000004</v>
      </c>
      <c r="I127" s="22">
        <f>H127-F127</f>
        <v>-28.335659999999734</v>
      </c>
      <c r="J127" s="7">
        <f t="shared" si="35"/>
        <v>10.876490291148196</v>
      </c>
      <c r="K127" s="7">
        <f t="shared" si="36"/>
        <v>99.47685074623422</v>
      </c>
      <c r="L127" s="7">
        <f>IF(H127=0,0,H127/E127*100)</f>
        <v>1.6404360815458696</v>
      </c>
      <c r="M127" s="43">
        <v>7</v>
      </c>
      <c r="N127" s="44" t="s">
        <v>56</v>
      </c>
      <c r="O127" s="4"/>
      <c r="P127" s="4"/>
      <c r="Q127" s="4"/>
    </row>
    <row r="128" spans="1:29" s="5" customFormat="1" ht="128.25" customHeight="1" x14ac:dyDescent="0.5">
      <c r="A128" s="42"/>
      <c r="B128" s="82"/>
      <c r="C128" s="83"/>
      <c r="D128" s="73" t="s">
        <v>21</v>
      </c>
      <c r="E128" s="18">
        <v>0</v>
      </c>
      <c r="F128" s="18">
        <v>0</v>
      </c>
      <c r="G128" s="18">
        <v>0</v>
      </c>
      <c r="H128" s="18">
        <v>0</v>
      </c>
      <c r="I128" s="32">
        <f t="shared" ref="I128:I134" si="38">H128-F128</f>
        <v>0</v>
      </c>
      <c r="J128" s="20">
        <f t="shared" si="35"/>
        <v>0</v>
      </c>
      <c r="K128" s="20">
        <f t="shared" si="36"/>
        <v>0</v>
      </c>
      <c r="L128" s="20">
        <f t="shared" si="20"/>
        <v>0</v>
      </c>
      <c r="M128" s="43"/>
      <c r="N128" s="45"/>
      <c r="O128" s="4"/>
      <c r="P128" s="4"/>
      <c r="Q128" s="4"/>
    </row>
    <row r="129" spans="1:29" s="5" customFormat="1" ht="128.25" customHeight="1" x14ac:dyDescent="0.5">
      <c r="A129" s="42"/>
      <c r="B129" s="82"/>
      <c r="C129" s="83"/>
      <c r="D129" s="73" t="s">
        <v>22</v>
      </c>
      <c r="E129" s="18">
        <v>242612.59999999998</v>
      </c>
      <c r="F129" s="89">
        <v>0</v>
      </c>
      <c r="G129" s="89">
        <v>0</v>
      </c>
      <c r="H129" s="89">
        <v>0</v>
      </c>
      <c r="I129" s="28">
        <f t="shared" si="38"/>
        <v>0</v>
      </c>
      <c r="J129" s="20">
        <f t="shared" si="24"/>
        <v>0</v>
      </c>
      <c r="K129" s="20">
        <f t="shared" si="23"/>
        <v>0</v>
      </c>
      <c r="L129" s="20">
        <f t="shared" si="20"/>
        <v>0</v>
      </c>
      <c r="M129" s="43"/>
      <c r="N129" s="45"/>
      <c r="O129" s="4"/>
      <c r="P129" s="4"/>
      <c r="Q129" s="4"/>
    </row>
    <row r="130" spans="1:29" s="5" customFormat="1" ht="128.25" customHeight="1" x14ac:dyDescent="0.5">
      <c r="A130" s="42"/>
      <c r="B130" s="82"/>
      <c r="C130" s="83"/>
      <c r="D130" s="73" t="s">
        <v>23</v>
      </c>
      <c r="E130" s="89">
        <v>49538.285750000003</v>
      </c>
      <c r="F130" s="89">
        <v>5416.3625000000002</v>
      </c>
      <c r="G130" s="89">
        <v>49538.285750000003</v>
      </c>
      <c r="H130" s="89">
        <v>5388.0268400000004</v>
      </c>
      <c r="I130" s="24">
        <f t="shared" si="38"/>
        <v>-28.335659999999734</v>
      </c>
      <c r="J130" s="20">
        <f t="shared" si="24"/>
        <v>10.876490291148196</v>
      </c>
      <c r="K130" s="20">
        <f t="shared" si="23"/>
        <v>99.47685074623422</v>
      </c>
      <c r="L130" s="20">
        <f t="shared" si="20"/>
        <v>10.876490291148196</v>
      </c>
      <c r="M130" s="43"/>
      <c r="N130" s="45"/>
      <c r="O130" s="4"/>
      <c r="P130" s="4"/>
      <c r="Q130" s="4"/>
    </row>
    <row r="131" spans="1:29" s="5" customFormat="1" ht="219" customHeight="1" x14ac:dyDescent="0.5">
      <c r="A131" s="42"/>
      <c r="B131" s="82"/>
      <c r="C131" s="83"/>
      <c r="D131" s="78" t="s">
        <v>24</v>
      </c>
      <c r="E131" s="89">
        <v>0</v>
      </c>
      <c r="F131" s="18">
        <v>0</v>
      </c>
      <c r="G131" s="18">
        <v>0</v>
      </c>
      <c r="H131" s="18">
        <v>0</v>
      </c>
      <c r="I131" s="32">
        <v>0</v>
      </c>
      <c r="J131" s="20">
        <f t="shared" si="24"/>
        <v>0</v>
      </c>
      <c r="K131" s="20">
        <f t="shared" si="23"/>
        <v>0</v>
      </c>
      <c r="L131" s="20">
        <f t="shared" si="20"/>
        <v>0</v>
      </c>
      <c r="M131" s="43"/>
      <c r="N131" s="45"/>
      <c r="O131" s="4"/>
      <c r="P131" s="4"/>
      <c r="Q131" s="4"/>
    </row>
    <row r="132" spans="1:29" s="5" customFormat="1" ht="171" customHeight="1" x14ac:dyDescent="0.5">
      <c r="A132" s="42"/>
      <c r="B132" s="82"/>
      <c r="C132" s="83"/>
      <c r="D132" s="78" t="s">
        <v>25</v>
      </c>
      <c r="E132" s="89">
        <v>3628.7</v>
      </c>
      <c r="F132" s="18">
        <v>0</v>
      </c>
      <c r="G132" s="18">
        <v>3628.7</v>
      </c>
      <c r="H132" s="18">
        <v>0</v>
      </c>
      <c r="I132" s="28">
        <f t="shared" ref="I132:I133" si="39">H132-F132</f>
        <v>0</v>
      </c>
      <c r="J132" s="20">
        <f t="shared" si="24"/>
        <v>0</v>
      </c>
      <c r="K132" s="20">
        <f t="shared" si="23"/>
        <v>0</v>
      </c>
      <c r="L132" s="20">
        <f t="shared" si="20"/>
        <v>0</v>
      </c>
      <c r="M132" s="43"/>
      <c r="N132" s="45"/>
      <c r="O132" s="4"/>
      <c r="P132" s="4"/>
      <c r="Q132" s="4"/>
    </row>
    <row r="133" spans="1:29" s="5" customFormat="1" ht="128.25" customHeight="1" x14ac:dyDescent="0.5">
      <c r="A133" s="42"/>
      <c r="B133" s="82"/>
      <c r="C133" s="83"/>
      <c r="D133" s="79" t="s">
        <v>26</v>
      </c>
      <c r="E133" s="18">
        <v>36300</v>
      </c>
      <c r="F133" s="18">
        <v>0</v>
      </c>
      <c r="G133" s="18">
        <v>0</v>
      </c>
      <c r="H133" s="18">
        <v>0</v>
      </c>
      <c r="I133" s="28">
        <f t="shared" si="39"/>
        <v>0</v>
      </c>
      <c r="J133" s="20">
        <f t="shared" si="24"/>
        <v>0</v>
      </c>
      <c r="K133" s="20">
        <f t="shared" si="23"/>
        <v>0</v>
      </c>
      <c r="L133" s="20">
        <f t="shared" si="20"/>
        <v>0</v>
      </c>
      <c r="M133" s="43"/>
      <c r="N133" s="45"/>
      <c r="O133" s="4"/>
      <c r="P133" s="4"/>
      <c r="Q133" s="4"/>
    </row>
    <row r="134" spans="1:29" s="5" customFormat="1" ht="128.25" customHeight="1" x14ac:dyDescent="0.5">
      <c r="A134" s="42"/>
      <c r="B134" s="82"/>
      <c r="C134" s="83"/>
      <c r="D134" s="80" t="s">
        <v>27</v>
      </c>
      <c r="E134" s="18">
        <v>0</v>
      </c>
      <c r="F134" s="18">
        <v>0</v>
      </c>
      <c r="G134" s="18">
        <v>0</v>
      </c>
      <c r="H134" s="18">
        <v>0</v>
      </c>
      <c r="I134" s="32">
        <f t="shared" si="38"/>
        <v>0</v>
      </c>
      <c r="J134" s="20">
        <f t="shared" si="24"/>
        <v>0</v>
      </c>
      <c r="K134" s="20">
        <f t="shared" si="23"/>
        <v>0</v>
      </c>
      <c r="L134" s="20">
        <f t="shared" si="20"/>
        <v>0</v>
      </c>
      <c r="M134" s="43"/>
      <c r="N134" s="45"/>
      <c r="O134" s="4"/>
      <c r="P134" s="4"/>
      <c r="Q134" s="4"/>
    </row>
    <row r="135" spans="1:29" ht="205.5" customHeight="1" x14ac:dyDescent="0.5">
      <c r="A135" s="42">
        <v>16</v>
      </c>
      <c r="B135" s="82" t="s">
        <v>57</v>
      </c>
      <c r="C135" s="83">
        <v>2</v>
      </c>
      <c r="D135" s="68" t="s">
        <v>20</v>
      </c>
      <c r="E135" s="7">
        <f>E136+E137+E138+E139+E141</f>
        <v>61100.637179999998</v>
      </c>
      <c r="F135" s="7">
        <f t="shared" ref="F135:H135" si="40">F136+F137+F138+F141</f>
        <v>17485.399270000002</v>
      </c>
      <c r="G135" s="7">
        <f t="shared" si="40"/>
        <v>51585.593179999996</v>
      </c>
      <c r="H135" s="7">
        <f t="shared" si="40"/>
        <v>18277.790489999999</v>
      </c>
      <c r="I135" s="8">
        <f>H135-F135</f>
        <v>792.3912199999977</v>
      </c>
      <c r="J135" s="7">
        <f t="shared" si="24"/>
        <v>35.431967266950792</v>
      </c>
      <c r="K135" s="7">
        <f t="shared" si="23"/>
        <v>104.53173077585663</v>
      </c>
      <c r="L135" s="7">
        <f t="shared" ref="L135:L182" si="41">IF(H135=0,0,H135/E135*100)</f>
        <v>29.914238760152976</v>
      </c>
      <c r="M135" s="43">
        <v>7</v>
      </c>
      <c r="N135" s="100" t="s">
        <v>58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42"/>
      <c r="B136" s="82"/>
      <c r="C136" s="83"/>
      <c r="D136" s="73" t="s">
        <v>21</v>
      </c>
      <c r="E136" s="14">
        <v>0</v>
      </c>
      <c r="F136" s="14">
        <v>0</v>
      </c>
      <c r="G136" s="14">
        <v>0</v>
      </c>
      <c r="H136" s="14">
        <v>0</v>
      </c>
      <c r="I136" s="21">
        <f t="shared" ref="I136:I141" si="42">H136-F136</f>
        <v>0</v>
      </c>
      <c r="J136" s="20">
        <f t="shared" si="24"/>
        <v>0</v>
      </c>
      <c r="K136" s="20">
        <f t="shared" si="23"/>
        <v>0</v>
      </c>
      <c r="L136" s="20">
        <f t="shared" si="41"/>
        <v>0</v>
      </c>
      <c r="M136" s="43"/>
      <c r="N136" s="100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42"/>
      <c r="B137" s="82"/>
      <c r="C137" s="83"/>
      <c r="D137" s="73" t="s">
        <v>22</v>
      </c>
      <c r="E137" s="94">
        <v>0</v>
      </c>
      <c r="F137" s="94">
        <v>0</v>
      </c>
      <c r="G137" s="94">
        <v>0</v>
      </c>
      <c r="H137" s="94">
        <v>0</v>
      </c>
      <c r="I137" s="21">
        <f t="shared" si="42"/>
        <v>0</v>
      </c>
      <c r="J137" s="20">
        <f t="shared" si="24"/>
        <v>0</v>
      </c>
      <c r="K137" s="20">
        <f t="shared" si="23"/>
        <v>0</v>
      </c>
      <c r="L137" s="20">
        <f t="shared" si="41"/>
        <v>0</v>
      </c>
      <c r="M137" s="43"/>
      <c r="N137" s="100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42"/>
      <c r="B138" s="82"/>
      <c r="C138" s="83"/>
      <c r="D138" s="73" t="s">
        <v>23</v>
      </c>
      <c r="E138" s="16">
        <v>52700.637179999998</v>
      </c>
      <c r="F138" s="33">
        <v>17485.399270000002</v>
      </c>
      <c r="G138" s="33">
        <v>51585.593179999996</v>
      </c>
      <c r="H138" s="33">
        <v>18277.790489999999</v>
      </c>
      <c r="I138" s="24">
        <f t="shared" si="42"/>
        <v>792.3912199999977</v>
      </c>
      <c r="J138" s="20">
        <f t="shared" si="24"/>
        <v>35.431967266950792</v>
      </c>
      <c r="K138" s="20">
        <f t="shared" si="23"/>
        <v>104.53173077585663</v>
      </c>
      <c r="L138" s="20">
        <f t="shared" si="41"/>
        <v>34.682295068979656</v>
      </c>
      <c r="M138" s="43"/>
      <c r="N138" s="100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42"/>
      <c r="B139" s="82"/>
      <c r="C139" s="83"/>
      <c r="D139" s="78" t="s">
        <v>24</v>
      </c>
      <c r="E139" s="94">
        <v>0</v>
      </c>
      <c r="F139" s="14">
        <v>0</v>
      </c>
      <c r="G139" s="14">
        <v>0</v>
      </c>
      <c r="H139" s="14">
        <v>0</v>
      </c>
      <c r="I139" s="21">
        <f t="shared" si="42"/>
        <v>0</v>
      </c>
      <c r="J139" s="20">
        <f t="shared" si="24"/>
        <v>0</v>
      </c>
      <c r="K139" s="20">
        <f t="shared" si="23"/>
        <v>0</v>
      </c>
      <c r="L139" s="20">
        <f t="shared" si="41"/>
        <v>0</v>
      </c>
      <c r="M139" s="43"/>
      <c r="N139" s="100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42"/>
      <c r="B140" s="82"/>
      <c r="C140" s="83"/>
      <c r="D140" s="78" t="s">
        <v>25</v>
      </c>
      <c r="E140" s="94">
        <v>0</v>
      </c>
      <c r="F140" s="14">
        <v>0</v>
      </c>
      <c r="G140" s="14">
        <v>0</v>
      </c>
      <c r="H140" s="14">
        <v>0</v>
      </c>
      <c r="I140" s="21">
        <v>0</v>
      </c>
      <c r="J140" s="20">
        <v>0</v>
      </c>
      <c r="K140" s="20">
        <v>0</v>
      </c>
      <c r="L140" s="20">
        <f t="shared" si="41"/>
        <v>0</v>
      </c>
      <c r="M140" s="43"/>
      <c r="N140" s="100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42"/>
      <c r="B141" s="82"/>
      <c r="C141" s="83"/>
      <c r="D141" s="79" t="s">
        <v>26</v>
      </c>
      <c r="E141" s="14">
        <v>8400</v>
      </c>
      <c r="F141" s="14">
        <v>0</v>
      </c>
      <c r="G141" s="14">
        <v>0</v>
      </c>
      <c r="H141" s="14">
        <v>0</v>
      </c>
      <c r="I141" s="21">
        <f t="shared" si="42"/>
        <v>0</v>
      </c>
      <c r="J141" s="20">
        <f t="shared" si="24"/>
        <v>0</v>
      </c>
      <c r="K141" s="20">
        <f t="shared" si="23"/>
        <v>0</v>
      </c>
      <c r="L141" s="20">
        <f>IF(H141=0,0,H141/#REF!*100)</f>
        <v>0</v>
      </c>
      <c r="M141" s="43"/>
      <c r="N141" s="100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42"/>
      <c r="B142" s="82"/>
      <c r="C142" s="83"/>
      <c r="D142" s="80" t="s">
        <v>27</v>
      </c>
      <c r="E142" s="34">
        <v>0</v>
      </c>
      <c r="F142" s="14">
        <v>0</v>
      </c>
      <c r="G142" s="14">
        <v>0</v>
      </c>
      <c r="H142" s="14">
        <v>0</v>
      </c>
      <c r="I142" s="21">
        <v>0</v>
      </c>
      <c r="J142" s="20">
        <f t="shared" si="24"/>
        <v>0</v>
      </c>
      <c r="K142" s="20">
        <f t="shared" si="23"/>
        <v>0</v>
      </c>
      <c r="L142" s="20">
        <f>IF(H142=0,0,H142/E141*100)</f>
        <v>0</v>
      </c>
      <c r="M142" s="43"/>
      <c r="N142" s="100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42">
        <v>17</v>
      </c>
      <c r="B143" s="84" t="s">
        <v>59</v>
      </c>
      <c r="C143" s="83">
        <v>6</v>
      </c>
      <c r="D143" s="68" t="s">
        <v>20</v>
      </c>
      <c r="E143" s="7">
        <f>E144+E145+E146+E147+E149</f>
        <v>519624.9</v>
      </c>
      <c r="F143" s="7">
        <f t="shared" ref="F143:H143" si="43">F144+F145+F146+F147+F149</f>
        <v>200997.99999999997</v>
      </c>
      <c r="G143" s="7">
        <f t="shared" si="43"/>
        <v>437594.38</v>
      </c>
      <c r="H143" s="7">
        <f t="shared" si="43"/>
        <v>204002.71612999999</v>
      </c>
      <c r="I143" s="8">
        <f>H143-F143</f>
        <v>3004.7161300000153</v>
      </c>
      <c r="J143" s="7">
        <f t="shared" si="24"/>
        <v>46.619135312021143</v>
      </c>
      <c r="K143" s="7">
        <f>IF(H143=0,0,H143/F143*100)</f>
        <v>101.49489852137835</v>
      </c>
      <c r="L143" s="7">
        <f>IF(H143=0,0,H143/E143*100)</f>
        <v>39.259611333098157</v>
      </c>
      <c r="M143" s="43">
        <v>9</v>
      </c>
      <c r="N143" s="87" t="s">
        <v>60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42"/>
      <c r="B144" s="84"/>
      <c r="C144" s="83"/>
      <c r="D144" s="73" t="s">
        <v>21</v>
      </c>
      <c r="E144" s="16">
        <v>0</v>
      </c>
      <c r="F144" s="16">
        <v>0</v>
      </c>
      <c r="G144" s="16">
        <v>0</v>
      </c>
      <c r="H144" s="16">
        <v>0</v>
      </c>
      <c r="I144" s="35">
        <f t="shared" ref="I144:I150" si="44">H144-F144</f>
        <v>0</v>
      </c>
      <c r="J144" s="15">
        <f t="shared" si="24"/>
        <v>0</v>
      </c>
      <c r="K144" s="15">
        <f t="shared" ref="K144:K175" si="45">IF(H144=0,0,H144/F144*100)</f>
        <v>0</v>
      </c>
      <c r="L144" s="15">
        <f t="shared" ref="L144:L151" si="46">IF(H144=0,0,H144/E144*100)</f>
        <v>0</v>
      </c>
      <c r="M144" s="43"/>
      <c r="N144" s="88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42"/>
      <c r="B145" s="84"/>
      <c r="C145" s="83"/>
      <c r="D145" s="73" t="s">
        <v>22</v>
      </c>
      <c r="E145" s="89">
        <v>115050.9</v>
      </c>
      <c r="F145" s="93">
        <v>33615.4</v>
      </c>
      <c r="G145" s="93">
        <v>33615.4</v>
      </c>
      <c r="H145" s="93">
        <v>33615.4</v>
      </c>
      <c r="I145" s="36">
        <f t="shared" si="44"/>
        <v>0</v>
      </c>
      <c r="J145" s="15">
        <f t="shared" si="24"/>
        <v>100</v>
      </c>
      <c r="K145" s="15">
        <f t="shared" si="45"/>
        <v>100</v>
      </c>
      <c r="L145" s="15">
        <f t="shared" si="46"/>
        <v>29.21785053398105</v>
      </c>
      <c r="M145" s="43"/>
      <c r="N145" s="88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42"/>
      <c r="B146" s="84"/>
      <c r="C146" s="83"/>
      <c r="D146" s="73" t="s">
        <v>23</v>
      </c>
      <c r="E146" s="89">
        <v>403978.98</v>
      </c>
      <c r="F146" s="16">
        <v>167382.59999999998</v>
      </c>
      <c r="G146" s="16">
        <v>403978.98</v>
      </c>
      <c r="H146" s="93">
        <v>170387.31612999999</v>
      </c>
      <c r="I146" s="24">
        <f t="shared" si="44"/>
        <v>3004.7161300000153</v>
      </c>
      <c r="J146" s="15">
        <f t="shared" si="24"/>
        <v>42.177272720971771</v>
      </c>
      <c r="K146" s="15">
        <f t="shared" si="45"/>
        <v>101.79511856668495</v>
      </c>
      <c r="L146" s="15">
        <f t="shared" si="46"/>
        <v>42.177272720971771</v>
      </c>
      <c r="M146" s="43"/>
      <c r="N146" s="88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13.75" customHeight="1" x14ac:dyDescent="0.5">
      <c r="A147" s="42"/>
      <c r="B147" s="84"/>
      <c r="C147" s="83"/>
      <c r="D147" s="78" t="s">
        <v>24</v>
      </c>
      <c r="E147" s="16">
        <v>0</v>
      </c>
      <c r="F147" s="16">
        <v>0</v>
      </c>
      <c r="G147" s="16">
        <v>0</v>
      </c>
      <c r="H147" s="16">
        <v>0</v>
      </c>
      <c r="I147" s="35">
        <f t="shared" si="44"/>
        <v>0</v>
      </c>
      <c r="J147" s="15">
        <f t="shared" si="24"/>
        <v>0</v>
      </c>
      <c r="K147" s="15">
        <f t="shared" si="45"/>
        <v>0</v>
      </c>
      <c r="L147" s="15">
        <f t="shared" si="46"/>
        <v>0</v>
      </c>
      <c r="M147" s="43"/>
      <c r="N147" s="88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42"/>
      <c r="B148" s="84"/>
      <c r="C148" s="83"/>
      <c r="D148" s="78" t="s">
        <v>25</v>
      </c>
      <c r="E148" s="16">
        <v>0</v>
      </c>
      <c r="F148" s="16">
        <v>0</v>
      </c>
      <c r="G148" s="16">
        <v>0</v>
      </c>
      <c r="H148" s="16">
        <v>0</v>
      </c>
      <c r="I148" s="35">
        <f t="shared" si="44"/>
        <v>0</v>
      </c>
      <c r="J148" s="15">
        <f t="shared" si="24"/>
        <v>0</v>
      </c>
      <c r="K148" s="15">
        <f t="shared" si="45"/>
        <v>0</v>
      </c>
      <c r="L148" s="15">
        <f t="shared" si="46"/>
        <v>0</v>
      </c>
      <c r="M148" s="43"/>
      <c r="N148" s="88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42"/>
      <c r="B149" s="84"/>
      <c r="C149" s="83"/>
      <c r="D149" s="79" t="s">
        <v>26</v>
      </c>
      <c r="E149" s="16">
        <v>595.02</v>
      </c>
      <c r="F149" s="16">
        <v>0</v>
      </c>
      <c r="G149" s="16">
        <v>0</v>
      </c>
      <c r="H149" s="16">
        <v>0</v>
      </c>
      <c r="I149" s="28">
        <f t="shared" si="44"/>
        <v>0</v>
      </c>
      <c r="J149" s="15">
        <f t="shared" si="24"/>
        <v>0</v>
      </c>
      <c r="K149" s="15">
        <f t="shared" si="45"/>
        <v>0</v>
      </c>
      <c r="L149" s="15">
        <f t="shared" si="46"/>
        <v>0</v>
      </c>
      <c r="M149" s="43"/>
      <c r="N149" s="88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42"/>
      <c r="B150" s="84"/>
      <c r="C150" s="83"/>
      <c r="D150" s="80" t="s">
        <v>27</v>
      </c>
      <c r="E150" s="16">
        <v>0</v>
      </c>
      <c r="F150" s="16">
        <v>0</v>
      </c>
      <c r="G150" s="16">
        <v>0</v>
      </c>
      <c r="H150" s="16">
        <v>0</v>
      </c>
      <c r="I150" s="35">
        <f t="shared" si="44"/>
        <v>0</v>
      </c>
      <c r="J150" s="15">
        <f t="shared" si="24"/>
        <v>0</v>
      </c>
      <c r="K150" s="15">
        <f t="shared" si="45"/>
        <v>0</v>
      </c>
      <c r="L150" s="15">
        <f t="shared" si="46"/>
        <v>0</v>
      </c>
      <c r="M150" s="43"/>
      <c r="N150" s="88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42">
        <v>18</v>
      </c>
      <c r="B151" s="82" t="s">
        <v>61</v>
      </c>
      <c r="C151" s="83">
        <v>3</v>
      </c>
      <c r="D151" s="68" t="s">
        <v>20</v>
      </c>
      <c r="E151" s="7">
        <f>E152+E153+E154+E155+E157</f>
        <v>5023.3999999999996</v>
      </c>
      <c r="F151" s="7">
        <f t="shared" ref="F151:H151" si="47">F152+F153+F154+F155+F157</f>
        <v>819</v>
      </c>
      <c r="G151" s="7">
        <f t="shared" si="47"/>
        <v>1202.3699999999999</v>
      </c>
      <c r="H151" s="7">
        <f t="shared" si="47"/>
        <v>1069.49818</v>
      </c>
      <c r="I151" s="8">
        <f>H151-F151</f>
        <v>250.49818000000005</v>
      </c>
      <c r="J151" s="7">
        <f t="shared" si="24"/>
        <v>88.949173715245735</v>
      </c>
      <c r="K151" s="7">
        <f t="shared" si="45"/>
        <v>130.58585836385836</v>
      </c>
      <c r="L151" s="7">
        <f t="shared" si="46"/>
        <v>21.290324879563645</v>
      </c>
      <c r="M151" s="43">
        <v>4</v>
      </c>
      <c r="N151" s="85" t="s">
        <v>62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42"/>
      <c r="B152" s="82"/>
      <c r="C152" s="83"/>
      <c r="D152" s="73" t="s">
        <v>21</v>
      </c>
      <c r="E152" s="14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f t="shared" si="24"/>
        <v>0</v>
      </c>
      <c r="K152" s="14">
        <f t="shared" si="45"/>
        <v>0</v>
      </c>
      <c r="L152" s="14">
        <f t="shared" si="41"/>
        <v>0</v>
      </c>
      <c r="M152" s="43"/>
      <c r="N152" s="86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7.5" customHeight="1" x14ac:dyDescent="0.5">
      <c r="A153" s="42"/>
      <c r="B153" s="82"/>
      <c r="C153" s="83"/>
      <c r="D153" s="73" t="s">
        <v>22</v>
      </c>
      <c r="E153" s="93">
        <v>4617.3999999999996</v>
      </c>
      <c r="F153" s="94">
        <v>810</v>
      </c>
      <c r="G153" s="94">
        <v>1171.3699999999999</v>
      </c>
      <c r="H153" s="94">
        <v>1038.49818</v>
      </c>
      <c r="I153" s="37">
        <v>134.73226</v>
      </c>
      <c r="J153" s="38">
        <f t="shared" ref="J153" si="48">IF(H153=0, ,H153/G153*100)</f>
        <v>88.656716494361319</v>
      </c>
      <c r="K153" s="38">
        <f t="shared" si="45"/>
        <v>128.20965185185185</v>
      </c>
      <c r="L153" s="38">
        <f t="shared" si="41"/>
        <v>22.490972841859058</v>
      </c>
      <c r="M153" s="43"/>
      <c r="N153" s="86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8.75" customHeight="1" x14ac:dyDescent="0.5">
      <c r="A154" s="42"/>
      <c r="B154" s="82"/>
      <c r="C154" s="83"/>
      <c r="D154" s="73" t="s">
        <v>23</v>
      </c>
      <c r="E154" s="89">
        <v>31</v>
      </c>
      <c r="F154" s="94">
        <v>9</v>
      </c>
      <c r="G154" s="94">
        <v>31</v>
      </c>
      <c r="H154" s="94">
        <v>31</v>
      </c>
      <c r="I154" s="39">
        <v>9</v>
      </c>
      <c r="J154" s="38">
        <f>IF(H154=0, ,H154/G154*100)</f>
        <v>100</v>
      </c>
      <c r="K154" s="38">
        <v>0</v>
      </c>
      <c r="L154" s="38">
        <f t="shared" si="41"/>
        <v>100</v>
      </c>
      <c r="M154" s="43"/>
      <c r="N154" s="86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1.5" customHeight="1" x14ac:dyDescent="0.5">
      <c r="A155" s="42"/>
      <c r="B155" s="82"/>
      <c r="C155" s="83"/>
      <c r="D155" s="78" t="s">
        <v>24</v>
      </c>
      <c r="E155" s="94">
        <v>0</v>
      </c>
      <c r="F155" s="94">
        <v>0</v>
      </c>
      <c r="G155" s="94">
        <v>0</v>
      </c>
      <c r="H155" s="94">
        <v>0</v>
      </c>
      <c r="I155" s="15">
        <v>0</v>
      </c>
      <c r="J155" s="38">
        <f t="shared" ref="J155:J175" si="49">IF(H155=0, ,H155/G155*100)</f>
        <v>0</v>
      </c>
      <c r="K155" s="14">
        <f t="shared" si="45"/>
        <v>0</v>
      </c>
      <c r="L155" s="14">
        <f t="shared" si="41"/>
        <v>0</v>
      </c>
      <c r="M155" s="43"/>
      <c r="N155" s="86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42"/>
      <c r="B156" s="82"/>
      <c r="C156" s="83"/>
      <c r="D156" s="78" t="s">
        <v>25</v>
      </c>
      <c r="E156" s="94">
        <v>0</v>
      </c>
      <c r="F156" s="94">
        <v>0</v>
      </c>
      <c r="G156" s="94">
        <v>0</v>
      </c>
      <c r="H156" s="94">
        <v>0</v>
      </c>
      <c r="I156" s="15">
        <v>0</v>
      </c>
      <c r="J156" s="38">
        <f t="shared" si="49"/>
        <v>0</v>
      </c>
      <c r="K156" s="14">
        <f t="shared" si="45"/>
        <v>0</v>
      </c>
      <c r="L156" s="14">
        <f t="shared" si="41"/>
        <v>0</v>
      </c>
      <c r="M156" s="43"/>
      <c r="N156" s="86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42"/>
      <c r="B157" s="82"/>
      <c r="C157" s="83"/>
      <c r="D157" s="79" t="s">
        <v>26</v>
      </c>
      <c r="E157" s="14">
        <v>375</v>
      </c>
      <c r="F157" s="14">
        <v>0</v>
      </c>
      <c r="G157" s="14">
        <v>0</v>
      </c>
      <c r="H157" s="14">
        <v>0</v>
      </c>
      <c r="I157" s="39">
        <v>0</v>
      </c>
      <c r="J157" s="38">
        <f t="shared" si="49"/>
        <v>0</v>
      </c>
      <c r="K157" s="14">
        <f t="shared" si="45"/>
        <v>0</v>
      </c>
      <c r="L157" s="14">
        <f t="shared" si="41"/>
        <v>0</v>
      </c>
      <c r="M157" s="43"/>
      <c r="N157" s="86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42"/>
      <c r="B158" s="82"/>
      <c r="C158" s="83"/>
      <c r="D158" s="80" t="s">
        <v>27</v>
      </c>
      <c r="E158" s="14">
        <v>0</v>
      </c>
      <c r="F158" s="14">
        <v>0</v>
      </c>
      <c r="G158" s="14">
        <v>0</v>
      </c>
      <c r="H158" s="14">
        <v>0</v>
      </c>
      <c r="I158" s="15">
        <v>0</v>
      </c>
      <c r="J158" s="14">
        <f t="shared" si="49"/>
        <v>0</v>
      </c>
      <c r="K158" s="14">
        <f t="shared" si="45"/>
        <v>0</v>
      </c>
      <c r="L158" s="14">
        <f t="shared" si="41"/>
        <v>0</v>
      </c>
      <c r="M158" s="43"/>
      <c r="N158" s="86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42">
        <v>19</v>
      </c>
      <c r="B159" s="82" t="s">
        <v>63</v>
      </c>
      <c r="C159" s="83">
        <v>3</v>
      </c>
      <c r="D159" s="68" t="s">
        <v>20</v>
      </c>
      <c r="E159" s="7">
        <f t="shared" ref="E159:H159" si="50">E160+E161+E162+E165</f>
        <v>85591.9</v>
      </c>
      <c r="F159" s="7">
        <f t="shared" si="50"/>
        <v>20371.386010000002</v>
      </c>
      <c r="G159" s="7">
        <f>G160+G161+G162+G165</f>
        <v>18655.953000000001</v>
      </c>
      <c r="H159" s="7">
        <f t="shared" si="50"/>
        <v>18462.449059999999</v>
      </c>
      <c r="I159" s="8">
        <f>H159-F159</f>
        <v>-1908.936950000003</v>
      </c>
      <c r="J159" s="7">
        <f t="shared" si="49"/>
        <v>98.962776439241665</v>
      </c>
      <c r="K159" s="7">
        <f t="shared" si="45"/>
        <v>90.629322182285804</v>
      </c>
      <c r="L159" s="7">
        <f t="shared" si="41"/>
        <v>21.570322729136755</v>
      </c>
      <c r="M159" s="43">
        <v>4</v>
      </c>
      <c r="N159" s="87" t="s">
        <v>64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42"/>
      <c r="B160" s="82"/>
      <c r="C160" s="83"/>
      <c r="D160" s="73" t="s">
        <v>21</v>
      </c>
      <c r="E160" s="94">
        <v>0</v>
      </c>
      <c r="F160" s="94">
        <v>0</v>
      </c>
      <c r="G160" s="94">
        <v>0</v>
      </c>
      <c r="H160" s="94">
        <v>0</v>
      </c>
      <c r="I160" s="16">
        <f>H160-F160</f>
        <v>0</v>
      </c>
      <c r="J160" s="20">
        <f t="shared" si="49"/>
        <v>0</v>
      </c>
      <c r="K160" s="20">
        <f t="shared" si="45"/>
        <v>0</v>
      </c>
      <c r="L160" s="20">
        <f t="shared" si="41"/>
        <v>0</v>
      </c>
      <c r="M160" s="43"/>
      <c r="N160" s="88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42"/>
      <c r="B161" s="82"/>
      <c r="C161" s="83"/>
      <c r="D161" s="73" t="s">
        <v>22</v>
      </c>
      <c r="E161" s="93">
        <v>85411.9</v>
      </c>
      <c r="F161" s="89">
        <v>20371.386010000002</v>
      </c>
      <c r="G161" s="89">
        <v>18475.953000000001</v>
      </c>
      <c r="H161" s="89">
        <v>18462.449059999999</v>
      </c>
      <c r="I161" s="37">
        <f t="shared" ref="I161:I166" si="51">H161-F161</f>
        <v>-1908.936950000003</v>
      </c>
      <c r="J161" s="20">
        <f t="shared" si="49"/>
        <v>99.926910725525218</v>
      </c>
      <c r="K161" s="20">
        <f t="shared" si="45"/>
        <v>90.629322182285804</v>
      </c>
      <c r="L161" s="20">
        <f t="shared" si="41"/>
        <v>21.615780775278388</v>
      </c>
      <c r="M161" s="43"/>
      <c r="N161" s="88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42"/>
      <c r="B162" s="82"/>
      <c r="C162" s="83"/>
      <c r="D162" s="73" t="s">
        <v>23</v>
      </c>
      <c r="E162" s="93">
        <v>180</v>
      </c>
      <c r="F162" s="94">
        <v>0</v>
      </c>
      <c r="G162" s="94">
        <v>180</v>
      </c>
      <c r="H162" s="94">
        <v>0</v>
      </c>
      <c r="I162" s="39">
        <f>H162-F162</f>
        <v>0</v>
      </c>
      <c r="J162" s="20">
        <f t="shared" si="49"/>
        <v>0</v>
      </c>
      <c r="K162" s="20">
        <f>IF(H162=0,0,H162/F162*100)</f>
        <v>0</v>
      </c>
      <c r="L162" s="20">
        <f>IF(H162=0,0,H162/E162*100)</f>
        <v>0</v>
      </c>
      <c r="M162" s="43"/>
      <c r="N162" s="88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42"/>
      <c r="B163" s="82"/>
      <c r="C163" s="83"/>
      <c r="D163" s="78" t="s">
        <v>24</v>
      </c>
      <c r="E163" s="94">
        <v>0</v>
      </c>
      <c r="F163" s="94">
        <v>0</v>
      </c>
      <c r="G163" s="94">
        <v>0</v>
      </c>
      <c r="H163" s="94">
        <v>0</v>
      </c>
      <c r="I163" s="16">
        <f t="shared" si="51"/>
        <v>0</v>
      </c>
      <c r="J163" s="20">
        <f t="shared" si="49"/>
        <v>0</v>
      </c>
      <c r="K163" s="20">
        <f t="shared" si="45"/>
        <v>0</v>
      </c>
      <c r="L163" s="20">
        <f t="shared" si="41"/>
        <v>0</v>
      </c>
      <c r="M163" s="43"/>
      <c r="N163" s="88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42"/>
      <c r="B164" s="82"/>
      <c r="C164" s="83"/>
      <c r="D164" s="78" t="s">
        <v>25</v>
      </c>
      <c r="E164" s="94">
        <v>0</v>
      </c>
      <c r="F164" s="94">
        <v>0</v>
      </c>
      <c r="G164" s="94">
        <v>0</v>
      </c>
      <c r="H164" s="94">
        <v>0</v>
      </c>
      <c r="I164" s="16">
        <f t="shared" si="51"/>
        <v>0</v>
      </c>
      <c r="J164" s="20">
        <f t="shared" si="49"/>
        <v>0</v>
      </c>
      <c r="K164" s="20">
        <f t="shared" si="45"/>
        <v>0</v>
      </c>
      <c r="L164" s="20">
        <f t="shared" si="41"/>
        <v>0</v>
      </c>
      <c r="M164" s="43"/>
      <c r="N164" s="88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42"/>
      <c r="B165" s="82"/>
      <c r="C165" s="83"/>
      <c r="D165" s="79" t="s">
        <v>26</v>
      </c>
      <c r="E165" s="14">
        <v>0</v>
      </c>
      <c r="F165" s="14">
        <v>0</v>
      </c>
      <c r="G165" s="14">
        <v>0</v>
      </c>
      <c r="H165" s="14">
        <v>0</v>
      </c>
      <c r="I165" s="36">
        <f t="shared" si="51"/>
        <v>0</v>
      </c>
      <c r="J165" s="20">
        <f t="shared" si="49"/>
        <v>0</v>
      </c>
      <c r="K165" s="20">
        <f t="shared" si="45"/>
        <v>0</v>
      </c>
      <c r="L165" s="20">
        <f t="shared" si="41"/>
        <v>0</v>
      </c>
      <c r="M165" s="43"/>
      <c r="N165" s="88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42"/>
      <c r="B166" s="82"/>
      <c r="C166" s="83"/>
      <c r="D166" s="80" t="s">
        <v>27</v>
      </c>
      <c r="E166" s="14">
        <v>0</v>
      </c>
      <c r="F166" s="14">
        <v>0</v>
      </c>
      <c r="G166" s="14">
        <v>0</v>
      </c>
      <c r="H166" s="14">
        <v>0</v>
      </c>
      <c r="I166" s="16">
        <f t="shared" si="51"/>
        <v>0</v>
      </c>
      <c r="J166" s="20">
        <f t="shared" si="49"/>
        <v>0</v>
      </c>
      <c r="K166" s="20">
        <f t="shared" si="45"/>
        <v>0</v>
      </c>
      <c r="L166" s="20">
        <f t="shared" si="41"/>
        <v>0</v>
      </c>
      <c r="M166" s="43"/>
      <c r="N166" s="88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42">
        <v>20</v>
      </c>
      <c r="B167" s="82" t="s">
        <v>65</v>
      </c>
      <c r="C167" s="83">
        <v>9</v>
      </c>
      <c r="D167" s="68" t="s">
        <v>20</v>
      </c>
      <c r="E167" s="7">
        <f>E168+E169+E170+E171+E173</f>
        <v>616934.34400000004</v>
      </c>
      <c r="F167" s="7">
        <f t="shared" ref="F167:H167" si="52">F168+F169+F170+F171+F173</f>
        <v>195916.93331500003</v>
      </c>
      <c r="G167" s="7">
        <f t="shared" si="52"/>
        <v>539987.62256000005</v>
      </c>
      <c r="H167" s="7">
        <f t="shared" si="52"/>
        <v>204447.35446999999</v>
      </c>
      <c r="I167" s="8">
        <f>H167-F167</f>
        <v>8530.42115499996</v>
      </c>
      <c r="J167" s="7">
        <f t="shared" si="49"/>
        <v>37.861489028349546</v>
      </c>
      <c r="K167" s="7">
        <f t="shared" si="45"/>
        <v>104.35410100120572</v>
      </c>
      <c r="L167" s="7">
        <f t="shared" si="41"/>
        <v>33.139240254389208</v>
      </c>
      <c r="M167" s="43">
        <v>11</v>
      </c>
      <c r="N167" s="87" t="s">
        <v>66</v>
      </c>
      <c r="O167" s="4"/>
      <c r="P167" s="4"/>
      <c r="Q167" s="4"/>
    </row>
    <row r="168" spans="1:29" s="5" customFormat="1" ht="128.25" customHeight="1" x14ac:dyDescent="0.5">
      <c r="A168" s="42"/>
      <c r="B168" s="82"/>
      <c r="C168" s="83"/>
      <c r="D168" s="73" t="s">
        <v>21</v>
      </c>
      <c r="E168" s="89">
        <v>5128.2</v>
      </c>
      <c r="F168" s="94">
        <v>1769.29161</v>
      </c>
      <c r="G168" s="94">
        <v>1683.62556</v>
      </c>
      <c r="H168" s="94">
        <v>1683.62556</v>
      </c>
      <c r="I168" s="40">
        <f>H168-F168</f>
        <v>-85.666050000000041</v>
      </c>
      <c r="J168" s="20">
        <f t="shared" si="49"/>
        <v>100</v>
      </c>
      <c r="K168" s="20">
        <f t="shared" si="45"/>
        <v>95.158172371596777</v>
      </c>
      <c r="L168" s="20">
        <f t="shared" si="41"/>
        <v>32.830731250731247</v>
      </c>
      <c r="M168" s="43"/>
      <c r="N168" s="88"/>
      <c r="O168" s="4"/>
      <c r="P168" s="4"/>
      <c r="Q168" s="4"/>
    </row>
    <row r="169" spans="1:29" s="5" customFormat="1" ht="128.25" customHeight="1" x14ac:dyDescent="0.5">
      <c r="A169" s="42"/>
      <c r="B169" s="82"/>
      <c r="C169" s="83"/>
      <c r="D169" s="73" t="s">
        <v>22</v>
      </c>
      <c r="E169" s="89">
        <v>96362.300000000017</v>
      </c>
      <c r="F169" s="94">
        <v>24409.937109999999</v>
      </c>
      <c r="G169" s="94">
        <v>27232.082999999999</v>
      </c>
      <c r="H169" s="94">
        <v>27221.24079</v>
      </c>
      <c r="I169" s="40">
        <f t="shared" ref="I169:I174" si="53">H169-F169</f>
        <v>2811.3036800000009</v>
      </c>
      <c r="J169" s="20">
        <f t="shared" si="49"/>
        <v>99.960185895438116</v>
      </c>
      <c r="K169" s="20">
        <f t="shared" si="45"/>
        <v>111.51704597734624</v>
      </c>
      <c r="L169" s="20">
        <f t="shared" si="41"/>
        <v>28.248849176493291</v>
      </c>
      <c r="M169" s="43"/>
      <c r="N169" s="88"/>
      <c r="O169" s="4"/>
      <c r="P169" s="4"/>
      <c r="Q169" s="4"/>
    </row>
    <row r="170" spans="1:29" s="5" customFormat="1" ht="128.25" customHeight="1" x14ac:dyDescent="0.5">
      <c r="A170" s="42"/>
      <c r="B170" s="82"/>
      <c r="C170" s="83"/>
      <c r="D170" s="73" t="s">
        <v>23</v>
      </c>
      <c r="E170" s="89">
        <v>511454.87</v>
      </c>
      <c r="F170" s="94">
        <v>169737.70459500002</v>
      </c>
      <c r="G170" s="94">
        <v>511071.91399999999</v>
      </c>
      <c r="H170" s="94">
        <v>175542.48811999999</v>
      </c>
      <c r="I170" s="40">
        <f t="shared" si="53"/>
        <v>5804.7835249999771</v>
      </c>
      <c r="J170" s="20">
        <f t="shared" si="49"/>
        <v>34.347903555506285</v>
      </c>
      <c r="K170" s="20">
        <f t="shared" si="45"/>
        <v>103.41985508691212</v>
      </c>
      <c r="L170" s="20">
        <f t="shared" si="41"/>
        <v>34.322185282936104</v>
      </c>
      <c r="M170" s="43"/>
      <c r="N170" s="88"/>
      <c r="O170" s="4"/>
      <c r="P170" s="4"/>
      <c r="Q170" s="4"/>
    </row>
    <row r="171" spans="1:29" s="5" customFormat="1" ht="177.75" customHeight="1" x14ac:dyDescent="0.5">
      <c r="A171" s="42"/>
      <c r="B171" s="82"/>
      <c r="C171" s="83"/>
      <c r="D171" s="78" t="s">
        <v>24</v>
      </c>
      <c r="E171" s="94">
        <v>0</v>
      </c>
      <c r="F171" s="14">
        <v>0</v>
      </c>
      <c r="G171" s="14">
        <v>0</v>
      </c>
      <c r="H171" s="14">
        <v>0</v>
      </c>
      <c r="I171" s="16">
        <f t="shared" si="53"/>
        <v>0</v>
      </c>
      <c r="J171" s="20">
        <f t="shared" si="49"/>
        <v>0</v>
      </c>
      <c r="K171" s="20">
        <f t="shared" si="45"/>
        <v>0</v>
      </c>
      <c r="L171" s="20">
        <f t="shared" si="41"/>
        <v>0</v>
      </c>
      <c r="M171" s="43"/>
      <c r="N171" s="88"/>
      <c r="O171" s="4"/>
      <c r="P171" s="4"/>
      <c r="Q171" s="4"/>
    </row>
    <row r="172" spans="1:29" s="5" customFormat="1" ht="201" customHeight="1" x14ac:dyDescent="0.5">
      <c r="A172" s="42"/>
      <c r="B172" s="82"/>
      <c r="C172" s="83"/>
      <c r="D172" s="78" t="s">
        <v>25</v>
      </c>
      <c r="E172" s="94">
        <v>0</v>
      </c>
      <c r="F172" s="14">
        <v>0</v>
      </c>
      <c r="G172" s="14">
        <v>0</v>
      </c>
      <c r="H172" s="14">
        <v>0</v>
      </c>
      <c r="I172" s="16">
        <f t="shared" si="53"/>
        <v>0</v>
      </c>
      <c r="J172" s="20">
        <f t="shared" si="49"/>
        <v>0</v>
      </c>
      <c r="K172" s="20">
        <f t="shared" si="45"/>
        <v>0</v>
      </c>
      <c r="L172" s="20">
        <f t="shared" si="41"/>
        <v>0</v>
      </c>
      <c r="M172" s="43"/>
      <c r="N172" s="88"/>
      <c r="O172" s="4"/>
      <c r="P172" s="4"/>
      <c r="Q172" s="4"/>
    </row>
    <row r="173" spans="1:29" s="5" customFormat="1" ht="128.25" customHeight="1" x14ac:dyDescent="0.5">
      <c r="A173" s="42"/>
      <c r="B173" s="82"/>
      <c r="C173" s="83"/>
      <c r="D173" s="79" t="s">
        <v>26</v>
      </c>
      <c r="E173" s="94">
        <v>3988.9740000000002</v>
      </c>
      <c r="F173" s="94">
        <v>0</v>
      </c>
      <c r="G173" s="94">
        <v>0</v>
      </c>
      <c r="H173" s="94">
        <v>0</v>
      </c>
      <c r="I173" s="39">
        <f t="shared" si="53"/>
        <v>0</v>
      </c>
      <c r="J173" s="20">
        <f t="shared" si="49"/>
        <v>0</v>
      </c>
      <c r="K173" s="20">
        <f t="shared" si="45"/>
        <v>0</v>
      </c>
      <c r="L173" s="20">
        <f t="shared" si="41"/>
        <v>0</v>
      </c>
      <c r="M173" s="43"/>
      <c r="N173" s="88"/>
      <c r="O173" s="4"/>
      <c r="P173" s="4"/>
      <c r="Q173" s="4"/>
    </row>
    <row r="174" spans="1:29" ht="128.25" customHeight="1" x14ac:dyDescent="0.5">
      <c r="A174" s="42"/>
      <c r="B174" s="82"/>
      <c r="C174" s="83"/>
      <c r="D174" s="80" t="s">
        <v>27</v>
      </c>
      <c r="E174" s="94">
        <v>0</v>
      </c>
      <c r="F174" s="94">
        <v>0</v>
      </c>
      <c r="G174" s="94">
        <v>0</v>
      </c>
      <c r="H174" s="94">
        <v>0</v>
      </c>
      <c r="I174" s="16">
        <f t="shared" si="53"/>
        <v>0</v>
      </c>
      <c r="J174" s="20">
        <f t="shared" si="49"/>
        <v>0</v>
      </c>
      <c r="K174" s="20">
        <f t="shared" si="45"/>
        <v>0</v>
      </c>
      <c r="L174" s="20">
        <f t="shared" si="41"/>
        <v>0</v>
      </c>
      <c r="M174" s="43"/>
      <c r="N174" s="88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42">
        <v>21</v>
      </c>
      <c r="B175" s="82" t="s">
        <v>67</v>
      </c>
      <c r="C175" s="83">
        <v>14</v>
      </c>
      <c r="D175" s="68" t="s">
        <v>20</v>
      </c>
      <c r="E175" s="7">
        <f>E176+E177+E178+E179+E181</f>
        <v>2444</v>
      </c>
      <c r="F175" s="7">
        <f t="shared" ref="F175:H175" si="54">F176+F177+F178+F179+F181</f>
        <v>1115.2619999999999</v>
      </c>
      <c r="G175" s="7">
        <f t="shared" si="54"/>
        <v>2322.9549999999999</v>
      </c>
      <c r="H175" s="7">
        <f t="shared" si="54"/>
        <v>863.24752999999998</v>
      </c>
      <c r="I175" s="22">
        <f>H175-F175</f>
        <v>-252.01446999999996</v>
      </c>
      <c r="J175" s="7">
        <f t="shared" si="49"/>
        <v>37.161612256802215</v>
      </c>
      <c r="K175" s="7">
        <f t="shared" si="45"/>
        <v>77.403115142450844</v>
      </c>
      <c r="L175" s="7">
        <f t="shared" si="41"/>
        <v>35.321093698854341</v>
      </c>
      <c r="M175" s="43">
        <v>3</v>
      </c>
      <c r="N175" s="44" t="s">
        <v>68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69.5" customHeight="1" x14ac:dyDescent="0.5">
      <c r="A176" s="42"/>
      <c r="B176" s="82"/>
      <c r="C176" s="83"/>
      <c r="D176" s="73" t="s">
        <v>21</v>
      </c>
      <c r="E176" s="14">
        <v>0</v>
      </c>
      <c r="F176" s="14">
        <v>0</v>
      </c>
      <c r="G176" s="14">
        <v>0</v>
      </c>
      <c r="H176" s="14">
        <v>0</v>
      </c>
      <c r="I176" s="21">
        <f t="shared" ref="I176:I182" si="55">H176-F176</f>
        <v>0</v>
      </c>
      <c r="J176" s="20">
        <f t="shared" ref="J176:J182" si="56">IF(G176=0,0,H176/G176)*100</f>
        <v>0</v>
      </c>
      <c r="K176" s="20">
        <f t="shared" ref="K176:K182" si="57">IF(F176=0,0,H176/F176*100)</f>
        <v>0</v>
      </c>
      <c r="L176" s="20">
        <f t="shared" si="41"/>
        <v>0</v>
      </c>
      <c r="M176" s="43"/>
      <c r="N176" s="45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4.5" customHeight="1" x14ac:dyDescent="0.5">
      <c r="A177" s="42"/>
      <c r="B177" s="82"/>
      <c r="C177" s="83"/>
      <c r="D177" s="73" t="s">
        <v>22</v>
      </c>
      <c r="E177" s="14">
        <v>80</v>
      </c>
      <c r="F177" s="14">
        <v>8.9550000000000001</v>
      </c>
      <c r="G177" s="14">
        <v>8.9550000000000001</v>
      </c>
      <c r="H177" s="14">
        <v>8.9550000000000001</v>
      </c>
      <c r="I177" s="19">
        <f t="shared" si="55"/>
        <v>0</v>
      </c>
      <c r="J177" s="20">
        <f t="shared" si="56"/>
        <v>100</v>
      </c>
      <c r="K177" s="20">
        <f t="shared" si="57"/>
        <v>100</v>
      </c>
      <c r="L177" s="20">
        <f t="shared" si="41"/>
        <v>11.19375</v>
      </c>
      <c r="M177" s="43"/>
      <c r="N177" s="45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84.5" customHeight="1" x14ac:dyDescent="0.5">
      <c r="A178" s="42"/>
      <c r="B178" s="82"/>
      <c r="C178" s="83"/>
      <c r="D178" s="73" t="s">
        <v>23</v>
      </c>
      <c r="E178" s="89">
        <v>2314</v>
      </c>
      <c r="F178" s="94">
        <v>1106.307</v>
      </c>
      <c r="G178" s="14">
        <v>2314</v>
      </c>
      <c r="H178" s="14">
        <v>854.29252999999994</v>
      </c>
      <c r="I178" s="24">
        <f t="shared" si="55"/>
        <v>-252.01447000000007</v>
      </c>
      <c r="J178" s="20">
        <f t="shared" si="56"/>
        <v>36.918432584269659</v>
      </c>
      <c r="K178" s="20">
        <f t="shared" si="57"/>
        <v>77.220204699057305</v>
      </c>
      <c r="L178" s="20">
        <f t="shared" si="41"/>
        <v>36.918432584269659</v>
      </c>
      <c r="M178" s="43"/>
      <c r="N178" s="45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80" customHeight="1" x14ac:dyDescent="0.5">
      <c r="A179" s="42"/>
      <c r="B179" s="82"/>
      <c r="C179" s="83"/>
      <c r="D179" s="78" t="s">
        <v>24</v>
      </c>
      <c r="E179" s="94">
        <v>0</v>
      </c>
      <c r="F179" s="14">
        <v>0</v>
      </c>
      <c r="G179" s="14">
        <v>0</v>
      </c>
      <c r="H179" s="14">
        <v>0</v>
      </c>
      <c r="I179" s="21">
        <f t="shared" si="55"/>
        <v>0</v>
      </c>
      <c r="J179" s="20">
        <f t="shared" si="56"/>
        <v>0</v>
      </c>
      <c r="K179" s="20">
        <f t="shared" si="57"/>
        <v>0</v>
      </c>
      <c r="L179" s="20">
        <f t="shared" si="41"/>
        <v>0</v>
      </c>
      <c r="M179" s="43"/>
      <c r="N179" s="45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42"/>
      <c r="B180" s="82"/>
      <c r="C180" s="83"/>
      <c r="D180" s="78" t="s">
        <v>25</v>
      </c>
      <c r="E180" s="94">
        <v>0</v>
      </c>
      <c r="F180" s="14">
        <v>0</v>
      </c>
      <c r="G180" s="14">
        <v>0</v>
      </c>
      <c r="H180" s="14">
        <v>0</v>
      </c>
      <c r="I180" s="21">
        <f t="shared" si="55"/>
        <v>0</v>
      </c>
      <c r="J180" s="20">
        <f t="shared" si="56"/>
        <v>0</v>
      </c>
      <c r="K180" s="20">
        <f t="shared" si="57"/>
        <v>0</v>
      </c>
      <c r="L180" s="20">
        <f t="shared" si="41"/>
        <v>0</v>
      </c>
      <c r="M180" s="43"/>
      <c r="N180" s="45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42"/>
      <c r="B181" s="82"/>
      <c r="C181" s="83"/>
      <c r="D181" s="79" t="s">
        <v>26</v>
      </c>
      <c r="E181" s="93">
        <v>50</v>
      </c>
      <c r="F181" s="14">
        <v>0</v>
      </c>
      <c r="G181" s="14">
        <v>0</v>
      </c>
      <c r="H181" s="14">
        <v>0</v>
      </c>
      <c r="I181" s="21">
        <f t="shared" si="55"/>
        <v>0</v>
      </c>
      <c r="J181" s="20">
        <f t="shared" si="56"/>
        <v>0</v>
      </c>
      <c r="K181" s="20">
        <f t="shared" si="57"/>
        <v>0</v>
      </c>
      <c r="L181" s="20">
        <f t="shared" si="41"/>
        <v>0</v>
      </c>
      <c r="M181" s="43"/>
      <c r="N181" s="45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42"/>
      <c r="B182" s="82"/>
      <c r="C182" s="83"/>
      <c r="D182" s="80" t="s">
        <v>27</v>
      </c>
      <c r="E182" s="14">
        <v>0</v>
      </c>
      <c r="F182" s="14">
        <v>0</v>
      </c>
      <c r="G182" s="14">
        <v>0</v>
      </c>
      <c r="H182" s="14">
        <v>0</v>
      </c>
      <c r="I182" s="21">
        <f t="shared" si="55"/>
        <v>0</v>
      </c>
      <c r="J182" s="20">
        <f t="shared" si="56"/>
        <v>0</v>
      </c>
      <c r="K182" s="20">
        <f t="shared" si="57"/>
        <v>0</v>
      </c>
      <c r="L182" s="20">
        <f t="shared" si="41"/>
        <v>0</v>
      </c>
      <c r="M182" s="43"/>
      <c r="N182" s="45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53.25" x14ac:dyDescent="0.75">
      <c r="M183" s="41"/>
    </row>
    <row r="184" spans="1:29" ht="53.25" x14ac:dyDescent="0.75">
      <c r="M184" s="41"/>
    </row>
    <row r="185" spans="1:29" ht="53.25" x14ac:dyDescent="0.75">
      <c r="M185" s="41"/>
    </row>
    <row r="186" spans="1:29" ht="53.25" x14ac:dyDescent="0.75">
      <c r="M186" s="41"/>
    </row>
    <row r="187" spans="1:29" ht="53.25" x14ac:dyDescent="0.75">
      <c r="M187" s="41"/>
    </row>
    <row r="188" spans="1:29" ht="53.25" x14ac:dyDescent="0.75">
      <c r="M188" s="41"/>
    </row>
    <row r="189" spans="1:29" ht="53.25" x14ac:dyDescent="0.75">
      <c r="M189" s="41"/>
    </row>
    <row r="190" spans="1:29" ht="53.25" x14ac:dyDescent="0.75">
      <c r="M190" s="41"/>
    </row>
    <row r="191" spans="1:29" ht="53.25" x14ac:dyDescent="0.75">
      <c r="M191" s="41"/>
    </row>
    <row r="192" spans="1:29" ht="53.25" x14ac:dyDescent="0.75">
      <c r="M192" s="41"/>
    </row>
    <row r="193" spans="13:13" ht="53.25" x14ac:dyDescent="0.75">
      <c r="M193" s="41"/>
    </row>
    <row r="194" spans="13:13" ht="53.25" x14ac:dyDescent="0.75">
      <c r="M194" s="41"/>
    </row>
    <row r="195" spans="13:13" ht="53.25" x14ac:dyDescent="0.75">
      <c r="M195" s="41"/>
    </row>
    <row r="196" spans="13:13" ht="53.25" x14ac:dyDescent="0.75">
      <c r="M196" s="41"/>
    </row>
    <row r="197" spans="13:13" ht="53.25" x14ac:dyDescent="0.75">
      <c r="M197" s="41"/>
    </row>
    <row r="198" spans="13:13" ht="53.25" x14ac:dyDescent="0.75">
      <c r="M198" s="41"/>
    </row>
    <row r="199" spans="13:13" ht="53.25" x14ac:dyDescent="0.75">
      <c r="M199" s="41"/>
    </row>
    <row r="200" spans="13:13" ht="53.25" x14ac:dyDescent="0.75">
      <c r="M200" s="41"/>
    </row>
    <row r="201" spans="13:13" ht="53.25" x14ac:dyDescent="0.75">
      <c r="M201" s="41"/>
    </row>
    <row r="202" spans="13:13" ht="53.25" x14ac:dyDescent="0.75">
      <c r="M202" s="41"/>
    </row>
    <row r="203" spans="13:13" ht="53.25" x14ac:dyDescent="0.75">
      <c r="M203" s="41"/>
    </row>
    <row r="204" spans="13:13" ht="53.25" x14ac:dyDescent="0.75">
      <c r="M204" s="41"/>
    </row>
    <row r="205" spans="13:13" ht="53.25" x14ac:dyDescent="0.75">
      <c r="M205" s="41"/>
    </row>
    <row r="206" spans="13:13" ht="53.25" x14ac:dyDescent="0.75">
      <c r="M206" s="41"/>
    </row>
    <row r="207" spans="13:13" ht="53.25" x14ac:dyDescent="0.75">
      <c r="M207" s="41"/>
    </row>
    <row r="208" spans="13:13" ht="53.25" x14ac:dyDescent="0.75">
      <c r="M208" s="41"/>
    </row>
    <row r="209" spans="13:13" ht="53.25" x14ac:dyDescent="0.75">
      <c r="M209" s="41"/>
    </row>
    <row r="210" spans="13:13" ht="53.25" x14ac:dyDescent="0.75">
      <c r="M210" s="41"/>
    </row>
    <row r="211" spans="13:13" ht="53.25" x14ac:dyDescent="0.75">
      <c r="M211" s="41"/>
    </row>
    <row r="212" spans="13:13" ht="53.25" x14ac:dyDescent="0.75">
      <c r="M212" s="41"/>
    </row>
    <row r="213" spans="13:13" ht="53.25" x14ac:dyDescent="0.75">
      <c r="M213" s="41"/>
    </row>
    <row r="214" spans="13:13" ht="53.25" x14ac:dyDescent="0.75">
      <c r="M214" s="41"/>
    </row>
    <row r="215" spans="13:13" ht="53.25" x14ac:dyDescent="0.75">
      <c r="M215" s="41"/>
    </row>
    <row r="216" spans="13:13" ht="53.25" x14ac:dyDescent="0.75">
      <c r="M216" s="41"/>
    </row>
    <row r="217" spans="13:13" ht="53.25" x14ac:dyDescent="0.75">
      <c r="M217" s="41"/>
    </row>
    <row r="218" spans="13:13" ht="53.25" x14ac:dyDescent="0.75">
      <c r="M218" s="41"/>
    </row>
    <row r="219" spans="13:13" ht="53.25" x14ac:dyDescent="0.75">
      <c r="M219" s="41"/>
    </row>
    <row r="220" spans="13:13" ht="53.25" x14ac:dyDescent="0.75">
      <c r="M220" s="41"/>
    </row>
    <row r="221" spans="13:13" ht="53.25" x14ac:dyDescent="0.75">
      <c r="M221" s="41"/>
    </row>
    <row r="222" spans="13:13" ht="53.25" x14ac:dyDescent="0.75">
      <c r="M222" s="41"/>
    </row>
    <row r="223" spans="13:13" ht="53.25" x14ac:dyDescent="0.75">
      <c r="M223" s="41"/>
    </row>
    <row r="224" spans="13:13" ht="53.25" x14ac:dyDescent="0.75">
      <c r="M224" s="41"/>
    </row>
    <row r="225" spans="13:13" ht="53.25" x14ac:dyDescent="0.75">
      <c r="M225" s="41"/>
    </row>
    <row r="226" spans="13:13" ht="53.25" x14ac:dyDescent="0.75">
      <c r="M226" s="41"/>
    </row>
    <row r="227" spans="13:13" ht="53.25" x14ac:dyDescent="0.75">
      <c r="M227" s="41"/>
    </row>
    <row r="228" spans="13:13" ht="53.25" x14ac:dyDescent="0.75">
      <c r="M228" s="41"/>
    </row>
    <row r="229" spans="13:13" ht="53.25" x14ac:dyDescent="0.75">
      <c r="M229" s="41"/>
    </row>
    <row r="230" spans="13:13" ht="53.25" x14ac:dyDescent="0.75">
      <c r="M230" s="41"/>
    </row>
    <row r="231" spans="13:13" ht="53.25" x14ac:dyDescent="0.75">
      <c r="M231" s="41"/>
    </row>
    <row r="232" spans="13:13" ht="53.25" x14ac:dyDescent="0.75">
      <c r="M232" s="41"/>
    </row>
    <row r="233" spans="13:13" ht="53.25" x14ac:dyDescent="0.75">
      <c r="M233" s="41"/>
    </row>
    <row r="234" spans="13:13" ht="53.25" x14ac:dyDescent="0.75">
      <c r="M234" s="41"/>
    </row>
    <row r="235" spans="13:13" ht="53.25" x14ac:dyDescent="0.75">
      <c r="M235" s="41"/>
    </row>
    <row r="236" spans="13:13" ht="53.25" x14ac:dyDescent="0.75">
      <c r="M236" s="41"/>
    </row>
    <row r="237" spans="13:13" ht="53.25" x14ac:dyDescent="0.75">
      <c r="M237" s="41"/>
    </row>
    <row r="238" spans="13:13" ht="53.25" x14ac:dyDescent="0.75">
      <c r="M238" s="41"/>
    </row>
    <row r="239" spans="13:13" ht="53.25" x14ac:dyDescent="0.75">
      <c r="M239" s="41"/>
    </row>
    <row r="240" spans="13:13" ht="53.25" x14ac:dyDescent="0.75">
      <c r="M240" s="41"/>
    </row>
    <row r="241" spans="13:13" ht="53.25" x14ac:dyDescent="0.75">
      <c r="M241" s="41"/>
    </row>
    <row r="242" spans="13:13" ht="53.25" x14ac:dyDescent="0.75">
      <c r="M242" s="41"/>
    </row>
    <row r="243" spans="13:13" ht="53.25" x14ac:dyDescent="0.75">
      <c r="M243" s="41"/>
    </row>
    <row r="244" spans="13:13" ht="53.25" x14ac:dyDescent="0.75">
      <c r="M244" s="41"/>
    </row>
    <row r="245" spans="13:13" ht="53.25" x14ac:dyDescent="0.75">
      <c r="M245" s="41"/>
    </row>
    <row r="246" spans="13:13" ht="53.25" x14ac:dyDescent="0.75">
      <c r="M246" s="41"/>
    </row>
    <row r="247" spans="13:13" ht="53.25" x14ac:dyDescent="0.75">
      <c r="M247" s="41"/>
    </row>
    <row r="248" spans="13:13" ht="53.25" x14ac:dyDescent="0.75">
      <c r="M248" s="41"/>
    </row>
    <row r="249" spans="13:13" ht="53.25" x14ac:dyDescent="0.75">
      <c r="M249" s="41"/>
    </row>
    <row r="250" spans="13:13" ht="53.25" x14ac:dyDescent="0.75">
      <c r="M250" s="41"/>
    </row>
    <row r="251" spans="13:13" ht="53.25" x14ac:dyDescent="0.75">
      <c r="M251" s="41"/>
    </row>
    <row r="252" spans="13:13" ht="53.25" x14ac:dyDescent="0.75">
      <c r="M252" s="41"/>
    </row>
    <row r="253" spans="13:13" ht="53.25" x14ac:dyDescent="0.75">
      <c r="M253" s="41"/>
    </row>
    <row r="254" spans="13:13" ht="53.25" x14ac:dyDescent="0.75">
      <c r="M254" s="41"/>
    </row>
    <row r="255" spans="13:13" ht="53.25" x14ac:dyDescent="0.75">
      <c r="M255" s="41"/>
    </row>
    <row r="256" spans="13:13" ht="53.25" x14ac:dyDescent="0.75">
      <c r="M256" s="41"/>
    </row>
    <row r="257" spans="13:13" ht="53.25" x14ac:dyDescent="0.75">
      <c r="M257" s="41"/>
    </row>
    <row r="258" spans="13:13" ht="53.25" x14ac:dyDescent="0.75">
      <c r="M258" s="41"/>
    </row>
    <row r="259" spans="13:13" ht="53.25" x14ac:dyDescent="0.75">
      <c r="M259" s="41"/>
    </row>
    <row r="260" spans="13:13" ht="53.25" x14ac:dyDescent="0.75">
      <c r="M260" s="41"/>
    </row>
    <row r="261" spans="13:13" ht="53.25" x14ac:dyDescent="0.75">
      <c r="M261" s="41"/>
    </row>
    <row r="262" spans="13:13" ht="53.25" x14ac:dyDescent="0.75">
      <c r="M262" s="41"/>
    </row>
    <row r="263" spans="13:13" ht="53.25" x14ac:dyDescent="0.75">
      <c r="M263" s="41"/>
    </row>
    <row r="264" spans="13:13" ht="53.25" x14ac:dyDescent="0.75">
      <c r="M264" s="41"/>
    </row>
    <row r="265" spans="13:13" ht="53.25" x14ac:dyDescent="0.75">
      <c r="M265" s="41"/>
    </row>
    <row r="266" spans="13:13" ht="53.25" x14ac:dyDescent="0.75">
      <c r="M266" s="41"/>
    </row>
    <row r="267" spans="13:13" ht="53.25" x14ac:dyDescent="0.75">
      <c r="M267" s="41"/>
    </row>
    <row r="268" spans="13:13" ht="53.25" x14ac:dyDescent="0.75">
      <c r="M268" s="41"/>
    </row>
    <row r="269" spans="13:13" ht="53.25" x14ac:dyDescent="0.75">
      <c r="M269" s="41"/>
    </row>
    <row r="270" spans="13:13" ht="53.25" x14ac:dyDescent="0.75">
      <c r="M270" s="41"/>
    </row>
    <row r="271" spans="13:13" ht="53.25" x14ac:dyDescent="0.75">
      <c r="M271" s="41"/>
    </row>
    <row r="272" spans="13:13" ht="53.25" x14ac:dyDescent="0.75">
      <c r="M272" s="41"/>
    </row>
    <row r="273" spans="13:13" ht="53.25" x14ac:dyDescent="0.75">
      <c r="M273" s="41"/>
    </row>
    <row r="274" spans="13:13" ht="53.25" x14ac:dyDescent="0.75">
      <c r="M274" s="41"/>
    </row>
    <row r="275" spans="13:13" ht="53.25" x14ac:dyDescent="0.75">
      <c r="M275" s="41"/>
    </row>
    <row r="276" spans="13:13" ht="53.25" x14ac:dyDescent="0.75">
      <c r="M276" s="41"/>
    </row>
    <row r="277" spans="13:13" ht="53.25" x14ac:dyDescent="0.75">
      <c r="M277" s="41"/>
    </row>
    <row r="278" spans="13:13" ht="53.25" x14ac:dyDescent="0.75">
      <c r="M278" s="41"/>
    </row>
    <row r="279" spans="13:13" ht="53.25" x14ac:dyDescent="0.75">
      <c r="M279" s="41"/>
    </row>
    <row r="280" spans="13:13" ht="53.25" x14ac:dyDescent="0.75">
      <c r="M280" s="41"/>
    </row>
    <row r="281" spans="13:13" ht="53.25" x14ac:dyDescent="0.75">
      <c r="M281" s="41"/>
    </row>
    <row r="282" spans="13:13" ht="53.25" x14ac:dyDescent="0.75">
      <c r="M282" s="41"/>
    </row>
    <row r="283" spans="13:13" ht="53.25" x14ac:dyDescent="0.75">
      <c r="M283" s="41"/>
    </row>
    <row r="284" spans="13:13" ht="53.25" x14ac:dyDescent="0.75">
      <c r="M284" s="41"/>
    </row>
    <row r="285" spans="13:13" ht="53.25" x14ac:dyDescent="0.75">
      <c r="M285" s="41"/>
    </row>
    <row r="286" spans="13:13" ht="53.25" x14ac:dyDescent="0.75">
      <c r="M286" s="41"/>
    </row>
  </sheetData>
  <mergeCells count="118"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9" orientation="landscape" r:id="rId1"/>
  <rowBreaks count="10" manualBreakCount="10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СВОД(апрель)</vt:lpstr>
      <vt:lpstr>'СВОД(апрель)'!Заголовки_для_печати</vt:lpstr>
      <vt:lpstr>'СВОД(апрель)'!Область_печати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2019-05-13T04:48:47Z</dcterms:modified>
</cp:coreProperties>
</file>