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ВОД(сентябрь)" sheetId="4" r:id="rId1"/>
  </sheets>
  <definedNames>
    <definedName name="_xlnm._FilterDatabase" localSheetId="0" hidden="1">'СВОД(сентябрь)'!$A$6:$AC$182</definedName>
    <definedName name="_xlnm.Print_Titles" localSheetId="0">'СВОД(сентябрь)'!$4:$6</definedName>
    <definedName name="_xlnm.Print_Area" localSheetId="0">'СВОД(сентябрь)'!$A$1:$N$190</definedName>
  </definedNames>
  <calcPr calcId="144525"/>
</workbook>
</file>

<file path=xl/calcChain.xml><?xml version="1.0" encoding="utf-8"?>
<calcChain xmlns="http://schemas.openxmlformats.org/spreadsheetml/2006/main">
  <c r="K186" i="4" l="1"/>
  <c r="K187" i="4"/>
  <c r="K185" i="4"/>
  <c r="K132" i="4"/>
  <c r="K73" i="4"/>
  <c r="L190" i="4"/>
  <c r="K190" i="4"/>
  <c r="J190" i="4"/>
  <c r="L189" i="4"/>
  <c r="K189" i="4"/>
  <c r="J189" i="4"/>
  <c r="L188" i="4"/>
  <c r="J188" i="4"/>
  <c r="I188" i="4"/>
  <c r="L187" i="4"/>
  <c r="J187" i="4"/>
  <c r="I187" i="4"/>
  <c r="L186" i="4"/>
  <c r="J186" i="4"/>
  <c r="I186" i="4"/>
  <c r="L185" i="4"/>
  <c r="J185" i="4"/>
  <c r="I185" i="4"/>
  <c r="L184" i="4"/>
  <c r="K184" i="4"/>
  <c r="J184" i="4"/>
  <c r="H183" i="4"/>
  <c r="K183" i="4" s="1"/>
  <c r="G183" i="4"/>
  <c r="F183" i="4"/>
  <c r="E183" i="4"/>
  <c r="L182" i="4"/>
  <c r="K182" i="4"/>
  <c r="J182" i="4"/>
  <c r="I182" i="4"/>
  <c r="L181" i="4"/>
  <c r="K181" i="4"/>
  <c r="J181" i="4"/>
  <c r="I181" i="4"/>
  <c r="L180" i="4"/>
  <c r="K180" i="4"/>
  <c r="J180" i="4"/>
  <c r="I180" i="4"/>
  <c r="L179" i="4"/>
  <c r="K179" i="4"/>
  <c r="J179" i="4"/>
  <c r="I179" i="4"/>
  <c r="L178" i="4"/>
  <c r="K178" i="4"/>
  <c r="J178" i="4"/>
  <c r="I178" i="4"/>
  <c r="L177" i="4"/>
  <c r="K177" i="4"/>
  <c r="J177" i="4"/>
  <c r="I177" i="4"/>
  <c r="L176" i="4"/>
  <c r="K176" i="4"/>
  <c r="J176" i="4"/>
  <c r="I176" i="4"/>
  <c r="H175" i="4"/>
  <c r="K175" i="4" s="1"/>
  <c r="G175" i="4"/>
  <c r="F175" i="4"/>
  <c r="E175" i="4"/>
  <c r="L174" i="4"/>
  <c r="K174" i="4"/>
  <c r="J174" i="4"/>
  <c r="I174" i="4"/>
  <c r="L173" i="4"/>
  <c r="K173" i="4"/>
  <c r="J173" i="4"/>
  <c r="I173" i="4"/>
  <c r="L172" i="4"/>
  <c r="K172" i="4"/>
  <c r="J172" i="4"/>
  <c r="I172" i="4"/>
  <c r="L171" i="4"/>
  <c r="K171" i="4"/>
  <c r="J171" i="4"/>
  <c r="I171" i="4"/>
  <c r="L170" i="4"/>
  <c r="K170" i="4"/>
  <c r="J170" i="4"/>
  <c r="I170" i="4"/>
  <c r="L169" i="4"/>
  <c r="K169" i="4"/>
  <c r="J169" i="4"/>
  <c r="I169" i="4"/>
  <c r="L168" i="4"/>
  <c r="K168" i="4"/>
  <c r="J168" i="4"/>
  <c r="I168" i="4"/>
  <c r="H167" i="4"/>
  <c r="K167" i="4" s="1"/>
  <c r="G167" i="4"/>
  <c r="F167" i="4"/>
  <c r="E167" i="4"/>
  <c r="L166" i="4"/>
  <c r="K166" i="4"/>
  <c r="J166" i="4"/>
  <c r="I166" i="4"/>
  <c r="L165" i="4"/>
  <c r="K165" i="4"/>
  <c r="J165" i="4"/>
  <c r="I165" i="4"/>
  <c r="L164" i="4"/>
  <c r="K164" i="4"/>
  <c r="J164" i="4"/>
  <c r="I164" i="4"/>
  <c r="L163" i="4"/>
  <c r="K163" i="4"/>
  <c r="J163" i="4"/>
  <c r="I163" i="4"/>
  <c r="L162" i="4"/>
  <c r="K162" i="4"/>
  <c r="J162" i="4"/>
  <c r="I162" i="4"/>
  <c r="L161" i="4"/>
  <c r="K161" i="4"/>
  <c r="J161" i="4"/>
  <c r="I161" i="4"/>
  <c r="L160" i="4"/>
  <c r="K160" i="4"/>
  <c r="J160" i="4"/>
  <c r="I160" i="4"/>
  <c r="H159" i="4"/>
  <c r="K159" i="4" s="1"/>
  <c r="G159" i="4"/>
  <c r="F159" i="4"/>
  <c r="E159" i="4"/>
  <c r="L158" i="4"/>
  <c r="K158" i="4"/>
  <c r="J158" i="4"/>
  <c r="I158" i="4"/>
  <c r="L157" i="4"/>
  <c r="K157" i="4"/>
  <c r="J157" i="4"/>
  <c r="I157" i="4"/>
  <c r="L156" i="4"/>
  <c r="K156" i="4"/>
  <c r="J156" i="4"/>
  <c r="I156" i="4"/>
  <c r="L155" i="4"/>
  <c r="K155" i="4"/>
  <c r="J155" i="4"/>
  <c r="I155" i="4"/>
  <c r="L154" i="4"/>
  <c r="K154" i="4"/>
  <c r="J154" i="4"/>
  <c r="I154" i="4"/>
  <c r="L153" i="4"/>
  <c r="K153" i="4"/>
  <c r="J153" i="4"/>
  <c r="I153" i="4"/>
  <c r="L152" i="4"/>
  <c r="K152" i="4"/>
  <c r="J152" i="4"/>
  <c r="I152" i="4"/>
  <c r="H151" i="4"/>
  <c r="K151" i="4" s="1"/>
  <c r="G151" i="4"/>
  <c r="F151" i="4"/>
  <c r="E151" i="4"/>
  <c r="L150" i="4"/>
  <c r="K150" i="4"/>
  <c r="J150" i="4"/>
  <c r="I150" i="4"/>
  <c r="L149" i="4"/>
  <c r="K149" i="4"/>
  <c r="J149" i="4"/>
  <c r="I149" i="4"/>
  <c r="L148" i="4"/>
  <c r="K148" i="4"/>
  <c r="J148" i="4"/>
  <c r="I148" i="4"/>
  <c r="L147" i="4"/>
  <c r="K147" i="4"/>
  <c r="J147" i="4"/>
  <c r="I147" i="4"/>
  <c r="L146" i="4"/>
  <c r="K146" i="4"/>
  <c r="J146" i="4"/>
  <c r="I146" i="4"/>
  <c r="L145" i="4"/>
  <c r="K145" i="4"/>
  <c r="J145" i="4"/>
  <c r="I145" i="4"/>
  <c r="L144" i="4"/>
  <c r="K144" i="4"/>
  <c r="J144" i="4"/>
  <c r="I144" i="4"/>
  <c r="J143" i="4"/>
  <c r="H143" i="4"/>
  <c r="K143" i="4" s="1"/>
  <c r="G143" i="4"/>
  <c r="F143" i="4"/>
  <c r="E143" i="4"/>
  <c r="L142" i="4"/>
  <c r="K142" i="4"/>
  <c r="J142" i="4"/>
  <c r="L141" i="4"/>
  <c r="K141" i="4"/>
  <c r="J141" i="4"/>
  <c r="I141" i="4"/>
  <c r="L140" i="4"/>
  <c r="L139" i="4"/>
  <c r="K139" i="4"/>
  <c r="J139" i="4"/>
  <c r="I139" i="4"/>
  <c r="L138" i="4"/>
  <c r="K138" i="4"/>
  <c r="J138" i="4"/>
  <c r="I138" i="4"/>
  <c r="L137" i="4"/>
  <c r="K137" i="4"/>
  <c r="J137" i="4"/>
  <c r="I137" i="4"/>
  <c r="L136" i="4"/>
  <c r="K136" i="4"/>
  <c r="J136" i="4"/>
  <c r="I136" i="4"/>
  <c r="J135" i="4"/>
  <c r="H135" i="4"/>
  <c r="K135" i="4" s="1"/>
  <c r="G135" i="4"/>
  <c r="F135" i="4"/>
  <c r="E135" i="4"/>
  <c r="L134" i="4"/>
  <c r="K134" i="4"/>
  <c r="J134" i="4"/>
  <c r="I134" i="4"/>
  <c r="L133" i="4"/>
  <c r="K133" i="4"/>
  <c r="J133" i="4"/>
  <c r="I133" i="4"/>
  <c r="L132" i="4"/>
  <c r="J132" i="4"/>
  <c r="I132" i="4"/>
  <c r="L131" i="4"/>
  <c r="K131" i="4"/>
  <c r="J131" i="4"/>
  <c r="L130" i="4"/>
  <c r="K130" i="4"/>
  <c r="J130" i="4"/>
  <c r="I130" i="4"/>
  <c r="L129" i="4"/>
  <c r="K129" i="4"/>
  <c r="J129" i="4"/>
  <c r="I129" i="4"/>
  <c r="L128" i="4"/>
  <c r="K128" i="4"/>
  <c r="J128" i="4"/>
  <c r="I128" i="4"/>
  <c r="H127" i="4"/>
  <c r="I127" i="4" s="1"/>
  <c r="G127" i="4"/>
  <c r="F127" i="4"/>
  <c r="E127" i="4"/>
  <c r="L126" i="4"/>
  <c r="K126" i="4"/>
  <c r="J126" i="4"/>
  <c r="I126" i="4"/>
  <c r="L125" i="4"/>
  <c r="K125" i="4"/>
  <c r="J125" i="4"/>
  <c r="I125" i="4"/>
  <c r="L124" i="4"/>
  <c r="L123" i="4"/>
  <c r="I123" i="4"/>
  <c r="L122" i="4"/>
  <c r="K122" i="4"/>
  <c r="J122" i="4"/>
  <c r="I122" i="4"/>
  <c r="L121" i="4"/>
  <c r="K121" i="4"/>
  <c r="J121" i="4"/>
  <c r="I121" i="4"/>
  <c r="L120" i="4"/>
  <c r="K120" i="4"/>
  <c r="J120" i="4"/>
  <c r="I120" i="4"/>
  <c r="K119" i="4"/>
  <c r="I119" i="4"/>
  <c r="H119" i="4"/>
  <c r="L119" i="4" s="1"/>
  <c r="G119" i="4"/>
  <c r="J119" i="4" s="1"/>
  <c r="F119" i="4"/>
  <c r="E119" i="4"/>
  <c r="L118" i="4"/>
  <c r="K118" i="4"/>
  <c r="J118" i="4"/>
  <c r="I118" i="4"/>
  <c r="L117" i="4"/>
  <c r="K117" i="4"/>
  <c r="J117" i="4"/>
  <c r="I117" i="4"/>
  <c r="L116" i="4"/>
  <c r="K116" i="4"/>
  <c r="J116" i="4"/>
  <c r="I116" i="4"/>
  <c r="L115" i="4"/>
  <c r="K115" i="4"/>
  <c r="J115" i="4"/>
  <c r="I115" i="4"/>
  <c r="L114" i="4"/>
  <c r="K114" i="4"/>
  <c r="J114" i="4"/>
  <c r="I114" i="4"/>
  <c r="L113" i="4"/>
  <c r="K113" i="4"/>
  <c r="J113" i="4"/>
  <c r="I113" i="4"/>
  <c r="L112" i="4"/>
  <c r="K112" i="4"/>
  <c r="J112" i="4"/>
  <c r="I112" i="4"/>
  <c r="K111" i="4"/>
  <c r="I111" i="4"/>
  <c r="H111" i="4"/>
  <c r="L111" i="4" s="1"/>
  <c r="G111" i="4"/>
  <c r="J111" i="4" s="1"/>
  <c r="F111" i="4"/>
  <c r="E111" i="4"/>
  <c r="L110" i="4"/>
  <c r="K110" i="4"/>
  <c r="J110" i="4"/>
  <c r="I110" i="4"/>
  <c r="L109" i="4"/>
  <c r="K109" i="4"/>
  <c r="J109" i="4"/>
  <c r="I109" i="4"/>
  <c r="L108" i="4"/>
  <c r="K108" i="4"/>
  <c r="J108" i="4"/>
  <c r="I108" i="4"/>
  <c r="L107" i="4"/>
  <c r="K107" i="4"/>
  <c r="J107" i="4"/>
  <c r="I107" i="4"/>
  <c r="L106" i="4"/>
  <c r="K106" i="4"/>
  <c r="J106" i="4"/>
  <c r="I106" i="4"/>
  <c r="L105" i="4"/>
  <c r="K105" i="4"/>
  <c r="J105" i="4"/>
  <c r="I105" i="4"/>
  <c r="L104" i="4"/>
  <c r="K104" i="4"/>
  <c r="J104" i="4"/>
  <c r="I104" i="4"/>
  <c r="K103" i="4"/>
  <c r="I103" i="4"/>
  <c r="H103" i="4"/>
  <c r="L103" i="4" s="1"/>
  <c r="G103" i="4"/>
  <c r="J103" i="4" s="1"/>
  <c r="F103" i="4"/>
  <c r="E103" i="4"/>
  <c r="L102" i="4"/>
  <c r="K102" i="4"/>
  <c r="J102" i="4"/>
  <c r="I102" i="4"/>
  <c r="L101" i="4"/>
  <c r="K101" i="4"/>
  <c r="J101" i="4"/>
  <c r="I101" i="4"/>
  <c r="L100" i="4"/>
  <c r="K100" i="4"/>
  <c r="J100" i="4"/>
  <c r="I100" i="4"/>
  <c r="L99" i="4"/>
  <c r="K99" i="4"/>
  <c r="J99" i="4"/>
  <c r="I99" i="4"/>
  <c r="L98" i="4"/>
  <c r="K98" i="4"/>
  <c r="J98" i="4"/>
  <c r="I98" i="4"/>
  <c r="L97" i="4"/>
  <c r="K97" i="4"/>
  <c r="J97" i="4"/>
  <c r="I97" i="4"/>
  <c r="L96" i="4"/>
  <c r="K96" i="4"/>
  <c r="J96" i="4"/>
  <c r="I96" i="4"/>
  <c r="K95" i="4"/>
  <c r="I95" i="4"/>
  <c r="H95" i="4"/>
  <c r="L95" i="4" s="1"/>
  <c r="G95" i="4"/>
  <c r="J95" i="4" s="1"/>
  <c r="F95" i="4"/>
  <c r="E95" i="4"/>
  <c r="L94" i="4"/>
  <c r="K94" i="4"/>
  <c r="J94" i="4"/>
  <c r="L93" i="4"/>
  <c r="K93" i="4"/>
  <c r="J93" i="4"/>
  <c r="L92" i="4"/>
  <c r="K92" i="4"/>
  <c r="J92" i="4"/>
  <c r="L91" i="4"/>
  <c r="K91" i="4"/>
  <c r="J91" i="4"/>
  <c r="L90" i="4"/>
  <c r="K90" i="4"/>
  <c r="J90" i="4"/>
  <c r="L89" i="4"/>
  <c r="K89" i="4"/>
  <c r="J89" i="4"/>
  <c r="L88" i="4"/>
  <c r="K88" i="4"/>
  <c r="J88" i="4"/>
  <c r="H87" i="4"/>
  <c r="I87" i="4" s="1"/>
  <c r="G87" i="4"/>
  <c r="F87" i="4"/>
  <c r="E87" i="4"/>
  <c r="L86" i="4"/>
  <c r="K86" i="4"/>
  <c r="J86" i="4"/>
  <c r="L85" i="4"/>
  <c r="K85" i="4"/>
  <c r="L84" i="4"/>
  <c r="K84" i="4"/>
  <c r="J84" i="4"/>
  <c r="L83" i="4"/>
  <c r="K83" i="4"/>
  <c r="J83" i="4"/>
  <c r="L82" i="4"/>
  <c r="K82" i="4"/>
  <c r="J82" i="4"/>
  <c r="I82" i="4"/>
  <c r="L81" i="4"/>
  <c r="K81" i="4"/>
  <c r="J81" i="4"/>
  <c r="I81" i="4"/>
  <c r="L80" i="4"/>
  <c r="K80" i="4"/>
  <c r="J80" i="4"/>
  <c r="J79" i="4"/>
  <c r="H79" i="4"/>
  <c r="K79" i="4" s="1"/>
  <c r="G79" i="4"/>
  <c r="F79" i="4"/>
  <c r="E79" i="4"/>
  <c r="L78" i="4"/>
  <c r="L77" i="4"/>
  <c r="K77" i="4"/>
  <c r="J77" i="4"/>
  <c r="L76" i="4"/>
  <c r="K76" i="4"/>
  <c r="J76" i="4"/>
  <c r="L75" i="4"/>
  <c r="K75" i="4"/>
  <c r="J75" i="4"/>
  <c r="L74" i="4"/>
  <c r="K74" i="4"/>
  <c r="J74" i="4"/>
  <c r="I74" i="4"/>
  <c r="L73" i="4"/>
  <c r="J73" i="4"/>
  <c r="I73" i="4"/>
  <c r="L72" i="4"/>
  <c r="K72" i="4"/>
  <c r="J72" i="4"/>
  <c r="I72" i="4"/>
  <c r="K71" i="4"/>
  <c r="I71" i="4"/>
  <c r="H71" i="4"/>
  <c r="L71" i="4" s="1"/>
  <c r="G71" i="4"/>
  <c r="J71" i="4" s="1"/>
  <c r="F71" i="4"/>
  <c r="E71" i="4"/>
  <c r="L70" i="4"/>
  <c r="K70" i="4"/>
  <c r="J70" i="4"/>
  <c r="I70" i="4"/>
  <c r="L69" i="4"/>
  <c r="K69" i="4"/>
  <c r="J69" i="4"/>
  <c r="I69" i="4"/>
  <c r="L68" i="4"/>
  <c r="L67" i="4"/>
  <c r="K67" i="4"/>
  <c r="J67" i="4"/>
  <c r="L66" i="4"/>
  <c r="K66" i="4"/>
  <c r="J66" i="4"/>
  <c r="I66" i="4"/>
  <c r="L65" i="4"/>
  <c r="K65" i="4"/>
  <c r="J65" i="4"/>
  <c r="I65" i="4"/>
  <c r="L64" i="4"/>
  <c r="K64" i="4"/>
  <c r="J64" i="4"/>
  <c r="I64" i="4"/>
  <c r="K63" i="4"/>
  <c r="I63" i="4"/>
  <c r="H63" i="4"/>
  <c r="L63" i="4" s="1"/>
  <c r="G63" i="4"/>
  <c r="J63" i="4" s="1"/>
  <c r="F63" i="4"/>
  <c r="E63" i="4"/>
  <c r="L62" i="4"/>
  <c r="K62" i="4"/>
  <c r="J62" i="4"/>
  <c r="L61" i="4"/>
  <c r="K61" i="4"/>
  <c r="J61" i="4"/>
  <c r="L60" i="4"/>
  <c r="K60" i="4"/>
  <c r="J60" i="4"/>
  <c r="L59" i="4"/>
  <c r="K59" i="4"/>
  <c r="J59" i="4"/>
  <c r="L58" i="4"/>
  <c r="K58" i="4"/>
  <c r="J58" i="4"/>
  <c r="L57" i="4"/>
  <c r="K57" i="4"/>
  <c r="J57" i="4"/>
  <c r="L56" i="4"/>
  <c r="K56" i="4"/>
  <c r="J56" i="4"/>
  <c r="H55" i="4"/>
  <c r="I55" i="4" s="1"/>
  <c r="G55" i="4"/>
  <c r="F55" i="4"/>
  <c r="E55" i="4"/>
  <c r="L54" i="4"/>
  <c r="K54" i="4"/>
  <c r="J54" i="4"/>
  <c r="I54" i="4"/>
  <c r="L53" i="4"/>
  <c r="K53" i="4"/>
  <c r="J53" i="4"/>
  <c r="I53" i="4"/>
  <c r="L52" i="4"/>
  <c r="I52" i="4"/>
  <c r="L51" i="4"/>
  <c r="K51" i="4"/>
  <c r="J51" i="4"/>
  <c r="I51" i="4"/>
  <c r="L50" i="4"/>
  <c r="K50" i="4"/>
  <c r="J50" i="4"/>
  <c r="I50" i="4"/>
  <c r="L49" i="4"/>
  <c r="K49" i="4"/>
  <c r="J49" i="4"/>
  <c r="I49" i="4"/>
  <c r="L48" i="4"/>
  <c r="K48" i="4"/>
  <c r="J48" i="4"/>
  <c r="I48" i="4"/>
  <c r="H47" i="4"/>
  <c r="K47" i="4" s="1"/>
  <c r="G47" i="4"/>
  <c r="F47" i="4"/>
  <c r="E47" i="4"/>
  <c r="L46" i="4"/>
  <c r="K46" i="4"/>
  <c r="J46" i="4"/>
  <c r="I46" i="4"/>
  <c r="L45" i="4"/>
  <c r="K45" i="4"/>
  <c r="J45" i="4"/>
  <c r="I45" i="4"/>
  <c r="L44" i="4"/>
  <c r="L43" i="4"/>
  <c r="K43" i="4"/>
  <c r="J43" i="4"/>
  <c r="I43" i="4"/>
  <c r="L42" i="4"/>
  <c r="K42" i="4"/>
  <c r="J42" i="4"/>
  <c r="I42" i="4"/>
  <c r="L41" i="4"/>
  <c r="J41" i="4"/>
  <c r="I41" i="4"/>
  <c r="L40" i="4"/>
  <c r="K40" i="4"/>
  <c r="J40" i="4"/>
  <c r="I40" i="4"/>
  <c r="J39" i="4"/>
  <c r="H39" i="4"/>
  <c r="K39" i="4" s="1"/>
  <c r="G39" i="4"/>
  <c r="F39" i="4"/>
  <c r="E39" i="4"/>
  <c r="L38" i="4"/>
  <c r="K38" i="4"/>
  <c r="J38" i="4"/>
  <c r="I38" i="4"/>
  <c r="L37" i="4"/>
  <c r="K37" i="4"/>
  <c r="J37" i="4"/>
  <c r="I37" i="4"/>
  <c r="L36" i="4"/>
  <c r="K36" i="4"/>
  <c r="J36" i="4"/>
  <c r="I36" i="4"/>
  <c r="L35" i="4"/>
  <c r="K35" i="4"/>
  <c r="J35" i="4"/>
  <c r="I35" i="4"/>
  <c r="L34" i="4"/>
  <c r="K34" i="4"/>
  <c r="J34" i="4"/>
  <c r="I34" i="4"/>
  <c r="L33" i="4"/>
  <c r="K33" i="4"/>
  <c r="J33" i="4"/>
  <c r="I33" i="4"/>
  <c r="L32" i="4"/>
  <c r="K32" i="4"/>
  <c r="J32" i="4"/>
  <c r="I32" i="4"/>
  <c r="J31" i="4"/>
  <c r="H31" i="4"/>
  <c r="K31" i="4" s="1"/>
  <c r="G31" i="4"/>
  <c r="F31" i="4"/>
  <c r="E31" i="4"/>
  <c r="L30" i="4"/>
  <c r="K30" i="4"/>
  <c r="J30" i="4"/>
  <c r="I30" i="4"/>
  <c r="L29" i="4"/>
  <c r="K29" i="4"/>
  <c r="J29" i="4"/>
  <c r="L28" i="4"/>
  <c r="K28" i="4"/>
  <c r="J28" i="4"/>
  <c r="L27" i="4"/>
  <c r="K27" i="4"/>
  <c r="J27" i="4"/>
  <c r="L26" i="4"/>
  <c r="K26" i="4"/>
  <c r="J26" i="4"/>
  <c r="I26" i="4"/>
  <c r="L25" i="4"/>
  <c r="K25" i="4"/>
  <c r="J25" i="4"/>
  <c r="I25" i="4"/>
  <c r="L24" i="4"/>
  <c r="K24" i="4"/>
  <c r="J24" i="4"/>
  <c r="I24" i="4"/>
  <c r="K23" i="4"/>
  <c r="I23" i="4"/>
  <c r="H23" i="4"/>
  <c r="L23" i="4" s="1"/>
  <c r="G23" i="4"/>
  <c r="J23" i="4" s="1"/>
  <c r="F23" i="4"/>
  <c r="E23" i="4"/>
  <c r="L22" i="4"/>
  <c r="K22" i="4"/>
  <c r="J22" i="4"/>
  <c r="I22" i="4"/>
  <c r="L21" i="4"/>
  <c r="K21" i="4"/>
  <c r="L20" i="4"/>
  <c r="K20" i="4"/>
  <c r="J20" i="4"/>
  <c r="I20" i="4"/>
  <c r="L19" i="4"/>
  <c r="K19" i="4"/>
  <c r="J19" i="4"/>
  <c r="I19" i="4"/>
  <c r="L18" i="4"/>
  <c r="K18" i="4"/>
  <c r="J18" i="4"/>
  <c r="I18" i="4"/>
  <c r="L17" i="4"/>
  <c r="K17" i="4"/>
  <c r="J17" i="4"/>
  <c r="I17" i="4"/>
  <c r="K16" i="4"/>
  <c r="J16" i="4"/>
  <c r="I16" i="4"/>
  <c r="H15" i="4"/>
  <c r="I15" i="4" s="1"/>
  <c r="G15" i="4"/>
  <c r="F15" i="4"/>
  <c r="E15" i="4"/>
  <c r="H14" i="4"/>
  <c r="I14" i="4" s="1"/>
  <c r="G14" i="4"/>
  <c r="F14" i="4"/>
  <c r="E14" i="4"/>
  <c r="H13" i="4"/>
  <c r="L13" i="4" s="1"/>
  <c r="G13" i="4"/>
  <c r="F13" i="4"/>
  <c r="E13" i="4"/>
  <c r="H12" i="4"/>
  <c r="K12" i="4" s="1"/>
  <c r="G12" i="4"/>
  <c r="F12" i="4"/>
  <c r="E12" i="4"/>
  <c r="H11" i="4"/>
  <c r="K11" i="4" s="1"/>
  <c r="G11" i="4"/>
  <c r="F11" i="4"/>
  <c r="E11" i="4"/>
  <c r="H10" i="4"/>
  <c r="K10" i="4" s="1"/>
  <c r="G10" i="4"/>
  <c r="F10" i="4"/>
  <c r="E10" i="4"/>
  <c r="H9" i="4"/>
  <c r="K9" i="4" s="1"/>
  <c r="G9" i="4"/>
  <c r="F9" i="4"/>
  <c r="E9" i="4"/>
  <c r="H8" i="4"/>
  <c r="K8" i="4" s="1"/>
  <c r="G8" i="4"/>
  <c r="F8" i="4"/>
  <c r="F7" i="4" s="1"/>
  <c r="E8" i="4"/>
  <c r="M7" i="4"/>
  <c r="G7" i="4"/>
  <c r="E7" i="4"/>
  <c r="C7" i="4"/>
  <c r="L8" i="4" l="1"/>
  <c r="L9" i="4"/>
  <c r="L11" i="4"/>
  <c r="L12" i="4"/>
  <c r="J14" i="4"/>
  <c r="J15" i="4"/>
  <c r="L31" i="4"/>
  <c r="L39" i="4"/>
  <c r="L47" i="4"/>
  <c r="J55" i="4"/>
  <c r="L79" i="4"/>
  <c r="J87" i="4"/>
  <c r="J127" i="4"/>
  <c r="L135" i="4"/>
  <c r="L143" i="4"/>
  <c r="L151" i="4"/>
  <c r="L159" i="4"/>
  <c r="L167" i="4"/>
  <c r="L175" i="4"/>
  <c r="L183" i="4"/>
  <c r="L10" i="4"/>
  <c r="I8" i="4"/>
  <c r="I9" i="4"/>
  <c r="I10" i="4"/>
  <c r="I11" i="4"/>
  <c r="I12" i="4"/>
  <c r="I13" i="4"/>
  <c r="K14" i="4"/>
  <c r="K15" i="4"/>
  <c r="I31" i="4"/>
  <c r="I39" i="4"/>
  <c r="I47" i="4"/>
  <c r="K55" i="4"/>
  <c r="I79" i="4"/>
  <c r="K87" i="4"/>
  <c r="K127" i="4"/>
  <c r="I135" i="4"/>
  <c r="I143" i="4"/>
  <c r="I151" i="4"/>
  <c r="I159" i="4"/>
  <c r="I167" i="4"/>
  <c r="I175" i="4"/>
  <c r="I183" i="4"/>
  <c r="J9" i="4"/>
  <c r="J11" i="4"/>
  <c r="L14" i="4"/>
  <c r="L15" i="4"/>
  <c r="J47" i="4"/>
  <c r="L55" i="4"/>
  <c r="L87" i="4"/>
  <c r="L127" i="4"/>
  <c r="J151" i="4"/>
  <c r="J159" i="4"/>
  <c r="J167" i="4"/>
  <c r="J175" i="4"/>
  <c r="J183" i="4"/>
  <c r="J8" i="4"/>
  <c r="J10" i="4"/>
  <c r="J12" i="4"/>
  <c r="H7" i="4"/>
  <c r="L7" i="4" l="1"/>
  <c r="K7" i="4"/>
  <c r="J7" i="4"/>
  <c r="I7" i="4"/>
</calcChain>
</file>

<file path=xl/comments1.xml><?xml version="1.0" encoding="utf-8"?>
<comments xmlns="http://schemas.openxmlformats.org/spreadsheetml/2006/main">
  <authors>
    <author>Автор</author>
  </authors>
  <commentList>
    <comment ref="E159" authorId="0">
      <text>
        <r>
          <rPr>
            <b/>
            <sz val="24"/>
            <color indexed="81"/>
            <rFont val="Tahoma"/>
            <family val="2"/>
            <charset val="204"/>
          </rPr>
          <t>Дополнительно выделены средства БАО в размере 3 754,9 т.р. На мероприятие:
1. +60 т.р. (отдых и оздоровление), 
2. +3 694,9 т.р. (соц.гарантии отдельным категориям).</t>
        </r>
      </text>
    </comment>
  </commentList>
</comments>
</file>

<file path=xl/sharedStrings.xml><?xml version="1.0" encoding="utf-8"?>
<sst xmlns="http://schemas.openxmlformats.org/spreadsheetml/2006/main" count="250" uniqueCount="73">
  <si>
    <t>Отчет о ходе реализации  муниципальных программ  и ведомственных  целевых программ   Нефтеюганского района</t>
  </si>
  <si>
    <t>№ п/п</t>
  </si>
  <si>
    <t xml:space="preserve">Наименование и количество  муниципальных  программ </t>
  </si>
  <si>
    <t xml:space="preserve">Количество основных мероприятий  </t>
  </si>
  <si>
    <t>Источники финансирования</t>
  </si>
  <si>
    <t xml:space="preserve"> "01" октября  2018</t>
  </si>
  <si>
    <t>Количество целевых показателей</t>
  </si>
  <si>
    <t>Ответственные исполнители              (Ф.И.О. телефон)</t>
  </si>
  <si>
    <t>Утвержденный/уточненный  план на 2017 год</t>
  </si>
  <si>
    <t>План (согласно комплексного плана)</t>
  </si>
  <si>
    <t xml:space="preserve">Лимит финансирования </t>
  </si>
  <si>
    <t>Кассовое исполнение</t>
  </si>
  <si>
    <t>Отклонение от комплексного  плана
 (тыс. руб.)</t>
  </si>
  <si>
    <t>% исполнения к  лимиту финансированию</t>
  </si>
  <si>
    <t>% исполнения к плану (согласно комплексного плана)</t>
  </si>
  <si>
    <t xml:space="preserve">% исполнения к утвержденному/уточненному  плану на 2018 год </t>
  </si>
  <si>
    <t>9
= гр.8 - гр.6</t>
  </si>
  <si>
    <t>10
= гр.8/гр.7*100</t>
  </si>
  <si>
    <t>11
= гр.8/гр.6*100</t>
  </si>
  <si>
    <t>12
= гр.8/гр.5*100</t>
  </si>
  <si>
    <t>Всего 22</t>
  </si>
  <si>
    <t>всего:</t>
  </si>
  <si>
    <t>ФБ</t>
  </si>
  <si>
    <t>БАО</t>
  </si>
  <si>
    <t>МБ</t>
  </si>
  <si>
    <t>средства по Соглашениям по передаче полномочий</t>
  </si>
  <si>
    <t>средства поселений*</t>
  </si>
  <si>
    <t>ИИ</t>
  </si>
  <si>
    <t>в т.ч.
КАПы</t>
  </si>
  <si>
    <t>"Образование 21 века на 2017 - 2020 годы"</t>
  </si>
  <si>
    <t>Заместитель директора департамента образования и молодежной политики
Пайвина С.Д.
223811,
Заместитель директора департамента образования и молодежной политики
Кофанова О.А.
256895</t>
  </si>
  <si>
    <t xml:space="preserve"> </t>
  </si>
  <si>
    <t>"Доступная среда Нефтеюганского района на 2017-2020 годы"</t>
  </si>
  <si>
    <t>Начальник отдела  социально-трудовых отношений
Рошка И.В.
238014</t>
  </si>
  <si>
    <t>"Развитие культуры Нефтеюганского района на 2017 -2020 годы"</t>
  </si>
  <si>
    <t xml:space="preserve"> Председатель комитета по культуре
Ковалевская Е.А.
277379</t>
  </si>
  <si>
    <t>«Развитие информационного общества Нефтеюганского района на 2017-2020 годы»</t>
  </si>
  <si>
    <t>Начальник УИТиАР
И.М.Гимазетдинов
250177</t>
  </si>
  <si>
    <t>"Развитие физической  культуры  и  спорта в Нефтеюганском  районе на  2017 - 2020 годы"</t>
  </si>
  <si>
    <t>Председатель комитета ФКиС 
М.А.Смирнов 
278107</t>
  </si>
  <si>
    <t>"Развитие агропромышленного комплекса и рынков сельскохозяйственной продукции, сырья и продовольствия Нефтеюганского района в 2017-2020 годах"</t>
  </si>
  <si>
    <t>Начальник отдела по сельскому хозяйству
Березецкая Ю.Н.
250-242</t>
  </si>
  <si>
    <t>"Социально-экономическое развитие населения района из числа коренных малочисленных народов Севера Нефтеюганского района на 2017–2020 годы"</t>
  </si>
  <si>
    <t>Председатель комитета по делам народов Севера, охраны окружающей среды и водных ресурсов,
Воронова О.Ю.
 250229</t>
  </si>
  <si>
    <t>"Обеспечение доступным и комфортным жильем жителей Нефтеюганского района в 2017-2020 годах"</t>
  </si>
  <si>
    <t xml:space="preserve">Председатель комитета по жилищной политике
Абрагимова В.Н.
256851
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</si>
  <si>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в 2017 - 2020 годы"</t>
  </si>
  <si>
    <t>Начальник ОРИМП 
Горячева О.К.
250202</t>
  </si>
  <si>
    <t xml:space="preserve"> "Обеспечение прав и законных интересов населения Нефтеюганского района в отдельных сферах жизнедеятельности в 2017-2020 годах" </t>
  </si>
  <si>
    <t>Начальник отдела профилактики терроризма и правонарушений, Белоус В.П. 256898</t>
  </si>
  <si>
    <t>"Защита населения и территорий от чрезвычайных ситуаций, обеспечение пожарной безопасности в Нефтеюганском районе на 2017-2020 годы"</t>
  </si>
  <si>
    <t>Председатель комитета гражданской защиты населения Нефтеюганского района, 
Сычёв А.М. 
250162</t>
  </si>
  <si>
    <t>«Обеспечение экологической безопасности Нефтеюганского района на 2017-2020 годы»</t>
  </si>
  <si>
    <t>«Развитие гражданского общества Нефтеюганского района на 2017-2020 годы»</t>
  </si>
  <si>
    <t>Начальник управления по связям с общественностью
А.Н.Федорова
256815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</si>
  <si>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2017-2020 годы"</t>
  </si>
  <si>
    <t xml:space="preserve">Председатель комитета по экономической политике и предпринимательству,
Шумейко И.М.
250179
</t>
  </si>
  <si>
    <t>"Развитие транспортной системы Нефтеюганского   района на период 2017 -2020 годы"</t>
  </si>
  <si>
    <t>Заместитель директора ДСиЖКК
Любиев Н.А.
250144
Начальник отдела по транспорту и дорогам,
Юношева К.В.
250194</t>
  </si>
  <si>
    <t>"Управление имуществом муниципального образования Нефтеюганский район на 2017-2020 годы"</t>
  </si>
  <si>
    <t>Председатель комитета по управлению муниципальным имуществом,
 Большакова О.Н.
290043</t>
  </si>
  <si>
    <t>«Управление муниципальными финансами в Нефтеюганском районе  на 2017-2020 годы»</t>
  </si>
  <si>
    <t>Директор департамента финансов - Заместитель главы администрации района 
Бузунова М.Ф.
250167
Заместители директора департамента финансов:
Московкина Л.Д.
250146
Курова Н.В.
250196</t>
  </si>
  <si>
    <t>"Улучшение условий и охраны труда в муниципальном образовании Нефтеюганский район на 2017-2020 годы"</t>
  </si>
  <si>
    <t>Начальник отдела социально-трудовых отношений,
Рошка И.В.
238014</t>
  </si>
  <si>
    <t>"Социальная поддержка жителей  Нефтеюганского района  на 2017-2020 годы"</t>
  </si>
  <si>
    <t xml:space="preserve">Начальник отдела  по опеке и попечительству,
Лобанкова В.В.
247606
</t>
  </si>
  <si>
    <t>Совершенствование муниципального управления  в Нефтеюганском районе на 2017 - 2020 годы</t>
  </si>
  <si>
    <t xml:space="preserve">Начальник управления по учету и отчетности –  главный бухгалтер АНР,
Раздрогина Т.П..,
256821
</t>
  </si>
  <si>
    <t>«Профилактика экстремизма, гармонизация межэтнических и межкультурных отношений в Нефтеюганском районе на 2017-2020 годы»</t>
  </si>
  <si>
    <t>Начальник управления по связям с 
общественностью,
А.Н.Федорова
256815</t>
  </si>
  <si>
    <t>"Формирование современной  городской среды в муниципальном образовании  Нефтеюганский  район на 2018-2022"</t>
  </si>
  <si>
    <t>Начальник ОРИМП, 
Горячева О.К.
250202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</si>
</sst>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\ _₽_-;\-* #,##0.0\ _₽_-;_-* &quot;-&quot;?\ _₽_-;_-@_-"/>
    <numFmt numFmtId="167" formatCode="#,##0.0_ ;\-#,##0.0\ "/>
    <numFmt numFmtId="168" formatCode="_-* #,##0.000_р_._-;\-* #,##0.000_р_._-;_-* &quot;-&quot;???_р_._-;_-@_-"/>
    <numFmt numFmtId="169" formatCode="_-* #,##0.00&quot;р.&quot;_-;\-* #,##0.00&quot;р.&quot;_-;_-* &quot;-&quot;??&quot;р.&quot;_-;_-@_-"/>
    <numFmt numFmtId="170" formatCode="_-* #,##0.00\ _р_._-;\-* #,##0.00\ _р_._-;_-* &quot;-&quot;??\ _р_._-;_-@_-"/>
    <numFmt numFmtId="171" formatCode="_(* #,##0.00_);_(* \(#,##0.00\);_(* &quot;-&quot;??_);_(@_)"/>
    <numFmt numFmtId="172" formatCode="_-* #,##0.0\ _₽_-;\-* #,##0.0\ _₽_-;_-* &quot;-&quot;\ _₽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34"/>
      <color theme="1"/>
      <name val="Times New Roman"/>
      <family val="1"/>
      <charset val="204"/>
    </font>
    <font>
      <sz val="28"/>
      <name val="Times New Roman"/>
      <family val="1"/>
      <charset val="204"/>
    </font>
    <font>
      <sz val="11"/>
      <name val="Calibri"/>
      <family val="2"/>
      <scheme val="minor"/>
    </font>
    <font>
      <sz val="38"/>
      <color theme="1"/>
      <name val="Times New Roman"/>
      <family val="1"/>
      <charset val="204"/>
    </font>
    <font>
      <sz val="34"/>
      <color theme="1"/>
      <name val="Calibri"/>
      <family val="2"/>
      <scheme val="minor"/>
    </font>
    <font>
      <sz val="3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3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Calibri"/>
      <family val="2"/>
      <scheme val="minor"/>
    </font>
    <font>
      <sz val="20"/>
      <color theme="1"/>
      <name val="Calibri"/>
      <family val="2"/>
      <charset val="204"/>
      <scheme val="minor"/>
    </font>
    <font>
      <sz val="32"/>
      <name val="Times New Roman"/>
      <family val="1"/>
      <charset val="204"/>
    </font>
    <font>
      <b/>
      <sz val="32"/>
      <name val="Times New Roman"/>
      <family val="1"/>
      <charset val="204"/>
    </font>
    <font>
      <b/>
      <sz val="36"/>
      <name val="Times New Roman"/>
      <family val="1"/>
      <charset val="204"/>
    </font>
    <font>
      <sz val="3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36"/>
      <name val="Times New Roman"/>
      <family val="1"/>
      <charset val="204"/>
    </font>
    <font>
      <sz val="36"/>
      <name val="Calibri"/>
      <family val="2"/>
      <scheme val="minor"/>
    </font>
    <font>
      <b/>
      <sz val="24"/>
      <color indexed="81"/>
      <name val="Tahoma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6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0" fillId="0" borderId="0"/>
    <xf numFmtId="165" fontId="10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169" fontId="23" fillId="0" borderId="0" applyFont="0" applyFill="0" applyBorder="0" applyAlignment="0" applyProtection="0"/>
    <xf numFmtId="0" fontId="24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3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5" fillId="0" borderId="0" xfId="2" applyFont="1"/>
    <xf numFmtId="0" fontId="6" fillId="0" borderId="0" xfId="2" applyFont="1"/>
    <xf numFmtId="0" fontId="1" fillId="0" borderId="0" xfId="2"/>
    <xf numFmtId="0" fontId="9" fillId="2" borderId="1" xfId="2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/>
    </xf>
    <xf numFmtId="0" fontId="12" fillId="0" borderId="0" xfId="2" applyFont="1"/>
    <xf numFmtId="0" fontId="13" fillId="0" borderId="0" xfId="2" applyFont="1"/>
    <xf numFmtId="0" fontId="14" fillId="0" borderId="0" xfId="2" applyFont="1"/>
    <xf numFmtId="0" fontId="16" fillId="0" borderId="1" xfId="2" applyFont="1" applyFill="1" applyBorder="1" applyAlignment="1">
      <alignment horizontal="center" vertical="center" textRotation="90" wrapText="1"/>
    </xf>
    <xf numFmtId="166" fontId="17" fillId="4" borderId="1" xfId="4" applyNumberFormat="1" applyFont="1" applyFill="1" applyBorder="1" applyAlignment="1">
      <alignment horizontal="right" vertical="center" wrapText="1"/>
    </xf>
    <xf numFmtId="167" fontId="17" fillId="4" borderId="1" xfId="4" applyNumberFormat="1" applyFont="1" applyFill="1" applyBorder="1" applyAlignment="1">
      <alignment horizontal="right" vertical="center" wrapText="1"/>
    </xf>
    <xf numFmtId="0" fontId="19" fillId="0" borderId="0" xfId="2" applyFont="1"/>
    <xf numFmtId="16" fontId="15" fillId="5" borderId="1" xfId="2" applyNumberFormat="1" applyFont="1" applyFill="1" applyBorder="1" applyAlignment="1">
      <alignment horizontal="center" vertical="center" textRotation="90" wrapText="1"/>
    </xf>
    <xf numFmtId="166" fontId="20" fillId="2" borderId="1" xfId="2" applyNumberFormat="1" applyFont="1" applyFill="1" applyBorder="1" applyAlignment="1">
      <alignment horizontal="right" vertical="center" wrapText="1"/>
    </xf>
    <xf numFmtId="167" fontId="20" fillId="2" borderId="1" xfId="2" applyNumberFormat="1" applyFont="1" applyFill="1" applyBorder="1" applyAlignment="1">
      <alignment horizontal="right" vertical="center" wrapText="1"/>
    </xf>
    <xf numFmtId="166" fontId="17" fillId="2" borderId="1" xfId="2" applyNumberFormat="1" applyFont="1" applyFill="1" applyBorder="1" applyAlignment="1">
      <alignment horizontal="right" vertical="center" wrapText="1"/>
    </xf>
    <xf numFmtId="16" fontId="5" fillId="5" borderId="1" xfId="5" applyNumberFormat="1" applyFont="1" applyFill="1" applyBorder="1" applyAlignment="1">
      <alignment horizontal="center" vertical="center" textRotation="90" wrapText="1"/>
    </xf>
    <xf numFmtId="0" fontId="15" fillId="5" borderId="1" xfId="5" applyFont="1" applyFill="1" applyBorder="1" applyAlignment="1">
      <alignment horizontal="center" vertical="center" textRotation="90" wrapText="1"/>
    </xf>
    <xf numFmtId="0" fontId="15" fillId="5" borderId="1" xfId="2" applyFont="1" applyFill="1" applyBorder="1" applyAlignment="1">
      <alignment horizontal="center" vertical="center" textRotation="90" wrapText="1"/>
    </xf>
    <xf numFmtId="166" fontId="20" fillId="2" borderId="1" xfId="1" applyNumberFormat="1" applyFont="1" applyFill="1" applyBorder="1" applyAlignment="1">
      <alignment horizontal="right" vertical="center" wrapText="1"/>
    </xf>
    <xf numFmtId="166" fontId="20" fillId="3" borderId="1" xfId="4" applyNumberFormat="1" applyFont="1" applyFill="1" applyBorder="1" applyAlignment="1">
      <alignment horizontal="right" vertical="center" wrapText="1"/>
    </xf>
    <xf numFmtId="166" fontId="20" fillId="0" borderId="1" xfId="2" applyNumberFormat="1" applyFont="1" applyFill="1" applyBorder="1" applyAlignment="1">
      <alignment horizontal="right" vertical="center" wrapText="1"/>
    </xf>
    <xf numFmtId="166" fontId="17" fillId="0" borderId="1" xfId="4" applyNumberFormat="1" applyFont="1" applyFill="1" applyBorder="1" applyAlignment="1">
      <alignment horizontal="right" vertical="center" wrapText="1"/>
    </xf>
    <xf numFmtId="166" fontId="20" fillId="0" borderId="1" xfId="4" applyNumberFormat="1" applyFont="1" applyFill="1" applyBorder="1" applyAlignment="1">
      <alignment horizontal="right" vertical="center" wrapText="1"/>
    </xf>
    <xf numFmtId="167" fontId="20" fillId="0" borderId="1" xfId="2" applyNumberFormat="1" applyFont="1" applyFill="1" applyBorder="1" applyAlignment="1">
      <alignment horizontal="right" vertical="center" wrapText="1"/>
    </xf>
    <xf numFmtId="167" fontId="17" fillId="4" borderId="1" xfId="1" applyNumberFormat="1" applyFont="1" applyFill="1" applyBorder="1" applyAlignment="1">
      <alignment horizontal="right" vertical="center" wrapText="1"/>
    </xf>
    <xf numFmtId="166" fontId="20" fillId="5" borderId="1" xfId="4" applyNumberFormat="1" applyFont="1" applyFill="1" applyBorder="1" applyAlignment="1">
      <alignment horizontal="right" vertical="center" wrapText="1"/>
    </xf>
    <xf numFmtId="166" fontId="17" fillId="3" borderId="1" xfId="4" applyNumberFormat="1" applyFont="1" applyFill="1" applyBorder="1" applyAlignment="1">
      <alignment horizontal="right" vertical="center" wrapText="1"/>
    </xf>
    <xf numFmtId="167" fontId="20" fillId="3" borderId="1" xfId="4" applyNumberFormat="1" applyFont="1" applyFill="1" applyBorder="1" applyAlignment="1">
      <alignment horizontal="right" vertical="center" wrapText="1"/>
    </xf>
    <xf numFmtId="167" fontId="20" fillId="5" borderId="1" xfId="1" applyNumberFormat="1" applyFont="1" applyFill="1" applyBorder="1" applyAlignment="1">
      <alignment horizontal="right" vertical="center" wrapText="1"/>
    </xf>
    <xf numFmtId="167" fontId="20" fillId="5" borderId="1" xfId="4" applyNumberFormat="1" applyFont="1" applyFill="1" applyBorder="1" applyAlignment="1">
      <alignment horizontal="right" vertical="center" wrapText="1"/>
    </xf>
    <xf numFmtId="166" fontId="20" fillId="5" borderId="1" xfId="7" applyNumberFormat="1" applyFont="1" applyFill="1" applyBorder="1" applyAlignment="1">
      <alignment horizontal="right" vertical="center" wrapText="1"/>
    </xf>
    <xf numFmtId="166" fontId="20" fillId="5" borderId="1" xfId="1" applyNumberFormat="1" applyFont="1" applyFill="1" applyBorder="1" applyAlignment="1">
      <alignment horizontal="right" vertical="center" wrapText="1"/>
    </xf>
    <xf numFmtId="167" fontId="20" fillId="0" borderId="1" xfId="1" applyNumberFormat="1" applyFont="1" applyFill="1" applyBorder="1" applyAlignment="1">
      <alignment horizontal="right" vertical="center" wrapText="1"/>
    </xf>
    <xf numFmtId="166" fontId="20" fillId="5" borderId="1" xfId="2" applyNumberFormat="1" applyFont="1" applyFill="1" applyBorder="1" applyAlignment="1">
      <alignment horizontal="right" vertical="center" wrapText="1"/>
    </xf>
    <xf numFmtId="167" fontId="20" fillId="5" borderId="1" xfId="7" applyNumberFormat="1" applyFont="1" applyFill="1" applyBorder="1" applyAlignment="1">
      <alignment horizontal="right" vertical="center" wrapText="1"/>
    </xf>
    <xf numFmtId="166" fontId="20" fillId="3" borderId="1" xfId="2" applyNumberFormat="1" applyFont="1" applyFill="1" applyBorder="1" applyAlignment="1">
      <alignment horizontal="right" vertical="center" wrapText="1"/>
    </xf>
    <xf numFmtId="166" fontId="20" fillId="0" borderId="1" xfId="7" applyNumberFormat="1" applyFont="1" applyFill="1" applyBorder="1" applyAlignment="1">
      <alignment horizontal="right" vertical="center" wrapText="1"/>
    </xf>
    <xf numFmtId="166" fontId="20" fillId="0" borderId="1" xfId="4" applyNumberFormat="1" applyFont="1" applyFill="1" applyBorder="1" applyAlignment="1">
      <alignment horizontal="center" vertical="center" wrapText="1"/>
    </xf>
    <xf numFmtId="166" fontId="21" fillId="0" borderId="1" xfId="0" applyNumberFormat="1" applyFont="1" applyBorder="1" applyAlignment="1">
      <alignment vertical="center"/>
    </xf>
    <xf numFmtId="166" fontId="20" fillId="3" borderId="1" xfId="7" applyNumberFormat="1" applyFont="1" applyFill="1" applyBorder="1" applyAlignment="1">
      <alignment horizontal="right" vertical="center" wrapText="1"/>
    </xf>
    <xf numFmtId="166" fontId="20" fillId="3" borderId="1" xfId="1" applyNumberFormat="1" applyFont="1" applyFill="1" applyBorder="1" applyAlignment="1">
      <alignment horizontal="right" vertical="center" wrapText="1"/>
    </xf>
    <xf numFmtId="167" fontId="20" fillId="3" borderId="1" xfId="1" applyNumberFormat="1" applyFont="1" applyFill="1" applyBorder="1" applyAlignment="1">
      <alignment horizontal="right" vertical="center" wrapText="1"/>
    </xf>
    <xf numFmtId="172" fontId="20" fillId="5" borderId="1" xfId="4" applyNumberFormat="1" applyFont="1" applyFill="1" applyBorder="1" applyAlignment="1">
      <alignment horizontal="right" vertical="center" wrapText="1"/>
    </xf>
    <xf numFmtId="172" fontId="20" fillId="5" borderId="1" xfId="7" applyNumberFormat="1" applyFont="1" applyFill="1" applyBorder="1" applyAlignment="1">
      <alignment horizontal="right" vertical="center" wrapText="1"/>
    </xf>
    <xf numFmtId="172" fontId="17" fillId="0" borderId="1" xfId="4" applyNumberFormat="1" applyFont="1" applyFill="1" applyBorder="1" applyAlignment="1">
      <alignment horizontal="right" vertical="center" wrapText="1"/>
    </xf>
    <xf numFmtId="172" fontId="20" fillId="0" borderId="1" xfId="4" applyNumberFormat="1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/>
    </xf>
    <xf numFmtId="0" fontId="15" fillId="5" borderId="1" xfId="2" applyFont="1" applyFill="1" applyBorder="1" applyAlignment="1">
      <alignment horizontal="center" vertical="center" wrapText="1"/>
    </xf>
    <xf numFmtId="164" fontId="15" fillId="5" borderId="1" xfId="2" applyNumberFormat="1" applyFont="1" applyFill="1" applyBorder="1" applyAlignment="1">
      <alignment horizontal="center" vertical="center"/>
    </xf>
    <xf numFmtId="1" fontId="15" fillId="3" borderId="1" xfId="4" applyNumberFormat="1" applyFont="1" applyFill="1" applyBorder="1" applyAlignment="1">
      <alignment horizontal="center" vertical="center" wrapText="1"/>
    </xf>
    <xf numFmtId="168" fontId="15" fillId="0" borderId="1" xfId="3" applyNumberFormat="1" applyFont="1" applyFill="1" applyBorder="1" applyAlignment="1">
      <alignment horizontal="center" vertical="center" wrapText="1"/>
    </xf>
    <xf numFmtId="168" fontId="15" fillId="0" borderId="1" xfId="3" applyNumberFormat="1" applyFont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center" vertical="center" wrapText="1"/>
    </xf>
    <xf numFmtId="0" fontId="15" fillId="0" borderId="1" xfId="6" applyFont="1" applyBorder="1" applyAlignment="1">
      <alignment horizontal="center" vertical="center" wrapText="1"/>
    </xf>
    <xf numFmtId="0" fontId="15" fillId="3" borderId="1" xfId="2" applyFont="1" applyFill="1" applyBorder="1" applyAlignment="1">
      <alignment horizontal="center" vertical="center" wrapText="1"/>
    </xf>
    <xf numFmtId="0" fontId="15" fillId="0" borderId="1" xfId="8" applyFont="1" applyFill="1" applyBorder="1" applyAlignment="1">
      <alignment horizontal="center" vertical="center" wrapText="1"/>
    </xf>
    <xf numFmtId="0" fontId="15" fillId="0" borderId="1" xfId="8" applyFont="1" applyBorder="1" applyAlignment="1">
      <alignment horizontal="center" vertical="center" wrapText="1"/>
    </xf>
    <xf numFmtId="0" fontId="15" fillId="3" borderId="1" xfId="5" applyFont="1" applyFill="1" applyBorder="1" applyAlignment="1">
      <alignment horizontal="center" vertical="center" wrapText="1"/>
    </xf>
    <xf numFmtId="164" fontId="15" fillId="0" borderId="1" xfId="2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" fontId="15" fillId="3" borderId="1" xfId="2" applyNumberFormat="1" applyFont="1" applyFill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5" fillId="5" borderId="1" xfId="2" applyFont="1" applyFill="1" applyBorder="1" applyAlignment="1">
      <alignment horizontal="center" vertical="center"/>
    </xf>
    <xf numFmtId="0" fontId="16" fillId="0" borderId="1" xfId="2" applyFont="1" applyBorder="1" applyAlignment="1">
      <alignment horizontal="center" vertical="center" wrapText="1"/>
    </xf>
    <xf numFmtId="164" fontId="16" fillId="0" borderId="1" xfId="2" applyNumberFormat="1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1" fontId="16" fillId="3" borderId="1" xfId="2" applyNumberFormat="1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 wrapText="1"/>
    </xf>
    <xf numFmtId="166" fontId="17" fillId="5" borderId="1" xfId="4" applyNumberFormat="1" applyFont="1" applyFill="1" applyBorder="1" applyAlignment="1">
      <alignment horizontal="right" vertical="center" wrapText="1"/>
    </xf>
  </cellXfs>
  <cellStyles count="586">
    <cellStyle name="Денежный 2" xfId="9"/>
    <cellStyle name="Обычный" xfId="0" builtinId="0"/>
    <cellStyle name="Обычный 2" xfId="10"/>
    <cellStyle name="Обычный 2 2" xfId="11"/>
    <cellStyle name="Обычный 2 2 10" xfId="12"/>
    <cellStyle name="Обычный 2 2 10 2" xfId="13"/>
    <cellStyle name="Обычный 2 2 10_МП №15 Развитие транспортной системы" xfId="14"/>
    <cellStyle name="Обычный 2 2 11" xfId="15"/>
    <cellStyle name="Обычный 2 2 11 2" xfId="16"/>
    <cellStyle name="Обычный 2 2 11 3" xfId="8"/>
    <cellStyle name="Обычный 2 2 12" xfId="17"/>
    <cellStyle name="Обычный 2 2 12 2 2" xfId="18"/>
    <cellStyle name="Обычный 2 2 13" xfId="19"/>
    <cellStyle name="Обычный 2 2 14" xfId="2"/>
    <cellStyle name="Обычный 2 2 15" xfId="20"/>
    <cellStyle name="Обычный 2 2 16" xfId="21"/>
    <cellStyle name="Обычный 2 2 17" xfId="22"/>
    <cellStyle name="Обычный 2 2 2" xfId="23"/>
    <cellStyle name="Обычный 2 2 2 10" xfId="24"/>
    <cellStyle name="Обычный 2 2 2 2" xfId="25"/>
    <cellStyle name="Обычный 2 2 2 2 2" xfId="26"/>
    <cellStyle name="Обычный 2 2 2 2 2 2" xfId="27"/>
    <cellStyle name="Обычный 2 2 2 2 2 2 2" xfId="28"/>
    <cellStyle name="Обычный 2 2 2 2 2 2 2 2" xfId="29"/>
    <cellStyle name="Обычный 2 2 2 2 2 2 2 3" xfId="30"/>
    <cellStyle name="Обычный 2 2 2 2 2 2 3" xfId="31"/>
    <cellStyle name="Обычный 2 2 2 2 2 2 4" xfId="32"/>
    <cellStyle name="Обычный 2 2 2 2 2 3" xfId="33"/>
    <cellStyle name="Обычный 2 2 2 2 2 3 2" xfId="34"/>
    <cellStyle name="Обычный 2 2 2 2 2 3 3" xfId="35"/>
    <cellStyle name="Обычный 2 2 2 2 2 4" xfId="36"/>
    <cellStyle name="Обычный 2 2 2 2 2 5" xfId="37"/>
    <cellStyle name="Обычный 2 2 2 2 2 6" xfId="38"/>
    <cellStyle name="Обычный 2 2 2 2 2 7" xfId="39"/>
    <cellStyle name="Обычный 2 2 2 2 3" xfId="40"/>
    <cellStyle name="Обычный 2 2 2 2 3 2" xfId="41"/>
    <cellStyle name="Обычный 2 2 2 2 3 2 2" xfId="42"/>
    <cellStyle name="Обычный 2 2 2 2 3 2 3" xfId="43"/>
    <cellStyle name="Обычный 2 2 2 2 3 3" xfId="44"/>
    <cellStyle name="Обычный 2 2 2 2 3 4" xfId="45"/>
    <cellStyle name="Обычный 2 2 2 2 3 5" xfId="46"/>
    <cellStyle name="Обычный 2 2 2 2 3 6" xfId="47"/>
    <cellStyle name="Обычный 2 2 2 2 4" xfId="48"/>
    <cellStyle name="Обычный 2 2 2 2 4 2" xfId="49"/>
    <cellStyle name="Обычный 2 2 2 2 4 3" xfId="50"/>
    <cellStyle name="Обычный 2 2 2 2 4 4" xfId="51"/>
    <cellStyle name="Обычный 2 2 2 2 5" xfId="52"/>
    <cellStyle name="Обычный 2 2 2 2 5 2" xfId="53"/>
    <cellStyle name="Обычный 2 2 2 2 6" xfId="54"/>
    <cellStyle name="Обычный 2 2 2 2 6 2" xfId="55"/>
    <cellStyle name="Обычный 2 2 2 2 7" xfId="56"/>
    <cellStyle name="Обычный 2 2 2 2 8" xfId="57"/>
    <cellStyle name="Обычный 2 2 2 2 9" xfId="58"/>
    <cellStyle name="Обычный 2 2 2 3" xfId="59"/>
    <cellStyle name="Обычный 2 2 2 3 2" xfId="60"/>
    <cellStyle name="Обычный 2 2 2 3 2 2" xfId="61"/>
    <cellStyle name="Обычный 2 2 2 3 2 2 2" xfId="62"/>
    <cellStyle name="Обычный 2 2 2 3 2 2 3" xfId="63"/>
    <cellStyle name="Обычный 2 2 2 3 2 3" xfId="64"/>
    <cellStyle name="Обычный 2 2 2 3 2 4" xfId="65"/>
    <cellStyle name="Обычный 2 2 2 3 3" xfId="66"/>
    <cellStyle name="Обычный 2 2 2 3 3 2" xfId="67"/>
    <cellStyle name="Обычный 2 2 2 3 3 3" xfId="68"/>
    <cellStyle name="Обычный 2 2 2 3 4" xfId="69"/>
    <cellStyle name="Обычный 2 2 2 3 5" xfId="70"/>
    <cellStyle name="Обычный 2 2 2 3 6" xfId="71"/>
    <cellStyle name="Обычный 2 2 2 3 7" xfId="72"/>
    <cellStyle name="Обычный 2 2 2 4" xfId="73"/>
    <cellStyle name="Обычный 2 2 2 4 2" xfId="74"/>
    <cellStyle name="Обычный 2 2 2 4 2 2" xfId="75"/>
    <cellStyle name="Обычный 2 2 2 4 2 3" xfId="76"/>
    <cellStyle name="Обычный 2 2 2 4 3" xfId="77"/>
    <cellStyle name="Обычный 2 2 2 4 4" xfId="78"/>
    <cellStyle name="Обычный 2 2 2 4 5" xfId="79"/>
    <cellStyle name="Обычный 2 2 2 4 6" xfId="80"/>
    <cellStyle name="Обычный 2 2 2 5" xfId="81"/>
    <cellStyle name="Обычный 2 2 2 5 2" xfId="82"/>
    <cellStyle name="Обычный 2 2 2 5 3" xfId="83"/>
    <cellStyle name="Обычный 2 2 2 5 4" xfId="84"/>
    <cellStyle name="Обычный 2 2 2 6" xfId="85"/>
    <cellStyle name="Обычный 2 2 2 6 2" xfId="86"/>
    <cellStyle name="Обычный 2 2 2 6 3 2" xfId="87"/>
    <cellStyle name="Обычный 2 2 2 7" xfId="88"/>
    <cellStyle name="Обычный 2 2 2 7 2" xfId="89"/>
    <cellStyle name="Обычный 2 2 2 8" xfId="90"/>
    <cellStyle name="Обычный 2 2 2 9" xfId="91"/>
    <cellStyle name="Обычный 2 2 3" xfId="92"/>
    <cellStyle name="Обычный 2 2 3 10" xfId="93"/>
    <cellStyle name="Обычный 2 2 3 2" xfId="94"/>
    <cellStyle name="Обычный 2 2 3 2 2" xfId="95"/>
    <cellStyle name="Обычный 2 2 3 2 2 2" xfId="96"/>
    <cellStyle name="Обычный 2 2 3 2 2 2 2" xfId="97"/>
    <cellStyle name="Обычный 2 2 3 2 2 2 2 2" xfId="98"/>
    <cellStyle name="Обычный 2 2 3 2 2 2 2 3" xfId="99"/>
    <cellStyle name="Обычный 2 2 3 2 2 2 3" xfId="100"/>
    <cellStyle name="Обычный 2 2 3 2 2 2 4" xfId="101"/>
    <cellStyle name="Обычный 2 2 3 2 2 3" xfId="102"/>
    <cellStyle name="Обычный 2 2 3 2 2 3 2" xfId="103"/>
    <cellStyle name="Обычный 2 2 3 2 2 3 3" xfId="104"/>
    <cellStyle name="Обычный 2 2 3 2 2 4" xfId="105"/>
    <cellStyle name="Обычный 2 2 3 2 2 5" xfId="106"/>
    <cellStyle name="Обычный 2 2 3 2 2 6" xfId="107"/>
    <cellStyle name="Обычный 2 2 3 2 2 7" xfId="108"/>
    <cellStyle name="Обычный 2 2 3 2 3" xfId="109"/>
    <cellStyle name="Обычный 2 2 3 2 3 2" xfId="110"/>
    <cellStyle name="Обычный 2 2 3 2 3 2 2" xfId="111"/>
    <cellStyle name="Обычный 2 2 3 2 3 2 3" xfId="112"/>
    <cellStyle name="Обычный 2 2 3 2 3 3" xfId="113"/>
    <cellStyle name="Обычный 2 2 3 2 3 4" xfId="114"/>
    <cellStyle name="Обычный 2 2 3 2 3 5" xfId="115"/>
    <cellStyle name="Обычный 2 2 3 2 3 6" xfId="116"/>
    <cellStyle name="Обычный 2 2 3 2 4" xfId="117"/>
    <cellStyle name="Обычный 2 2 3 2 4 2" xfId="118"/>
    <cellStyle name="Обычный 2 2 3 2 4 3" xfId="119"/>
    <cellStyle name="Обычный 2 2 3 2 4 4" xfId="120"/>
    <cellStyle name="Обычный 2 2 3 2 5" xfId="121"/>
    <cellStyle name="Обычный 2 2 3 2 5 2" xfId="122"/>
    <cellStyle name="Обычный 2 2 3 2 6" xfId="123"/>
    <cellStyle name="Обычный 2 2 3 2 6 2" xfId="124"/>
    <cellStyle name="Обычный 2 2 3 2 7" xfId="125"/>
    <cellStyle name="Обычный 2 2 3 2 8" xfId="126"/>
    <cellStyle name="Обычный 2 2 3 2 9" xfId="127"/>
    <cellStyle name="Обычный 2 2 3 3" xfId="128"/>
    <cellStyle name="Обычный 2 2 3 3 2" xfId="129"/>
    <cellStyle name="Обычный 2 2 3 3 2 2" xfId="130"/>
    <cellStyle name="Обычный 2 2 3 3 2 2 2" xfId="131"/>
    <cellStyle name="Обычный 2 2 3 3 2 2 3" xfId="132"/>
    <cellStyle name="Обычный 2 2 3 3 2 3" xfId="133"/>
    <cellStyle name="Обычный 2 2 3 3 2 4" xfId="134"/>
    <cellStyle name="Обычный 2 2 3 3 3" xfId="135"/>
    <cellStyle name="Обычный 2 2 3 3 3 2" xfId="136"/>
    <cellStyle name="Обычный 2 2 3 3 3 3" xfId="137"/>
    <cellStyle name="Обычный 2 2 3 3 4" xfId="138"/>
    <cellStyle name="Обычный 2 2 3 3 5" xfId="139"/>
    <cellStyle name="Обычный 2 2 3 3 6" xfId="140"/>
    <cellStyle name="Обычный 2 2 3 3 7" xfId="141"/>
    <cellStyle name="Обычный 2 2 3 4" xfId="142"/>
    <cellStyle name="Обычный 2 2 3 4 2" xfId="143"/>
    <cellStyle name="Обычный 2 2 3 4 2 2" xfId="144"/>
    <cellStyle name="Обычный 2 2 3 4 2 3" xfId="145"/>
    <cellStyle name="Обычный 2 2 3 4 3" xfId="146"/>
    <cellStyle name="Обычный 2 2 3 4 4" xfId="147"/>
    <cellStyle name="Обычный 2 2 3 4 5" xfId="148"/>
    <cellStyle name="Обычный 2 2 3 4 6" xfId="149"/>
    <cellStyle name="Обычный 2 2 3 5" xfId="150"/>
    <cellStyle name="Обычный 2 2 3 5 2" xfId="151"/>
    <cellStyle name="Обычный 2 2 3 5 3" xfId="152"/>
    <cellStyle name="Обычный 2 2 3 5 4" xfId="153"/>
    <cellStyle name="Обычный 2 2 3 6" xfId="154"/>
    <cellStyle name="Обычный 2 2 3 6 2" xfId="155"/>
    <cellStyle name="Обычный 2 2 3 7" xfId="156"/>
    <cellStyle name="Обычный 2 2 3 7 2" xfId="157"/>
    <cellStyle name="Обычный 2 2 3 8" xfId="158"/>
    <cellStyle name="Обычный 2 2 3 9" xfId="159"/>
    <cellStyle name="Обычный 2 2 4" xfId="160"/>
    <cellStyle name="Обычный 2 2 4 10" xfId="161"/>
    <cellStyle name="Обычный 2 2 4 2" xfId="162"/>
    <cellStyle name="Обычный 2 2 4 2 2" xfId="163"/>
    <cellStyle name="Обычный 2 2 4 2 2 2" xfId="164"/>
    <cellStyle name="Обычный 2 2 4 2 2 2 2" xfId="165"/>
    <cellStyle name="Обычный 2 2 4 2 2 2 2 2" xfId="166"/>
    <cellStyle name="Обычный 2 2 4 2 2 2 2 3" xfId="167"/>
    <cellStyle name="Обычный 2 2 4 2 2 2 3" xfId="168"/>
    <cellStyle name="Обычный 2 2 4 2 2 2 4" xfId="169"/>
    <cellStyle name="Обычный 2 2 4 2 2 3" xfId="170"/>
    <cellStyle name="Обычный 2 2 4 2 2 3 2" xfId="171"/>
    <cellStyle name="Обычный 2 2 4 2 2 3 3" xfId="172"/>
    <cellStyle name="Обычный 2 2 4 2 2 4" xfId="173"/>
    <cellStyle name="Обычный 2 2 4 2 2 5" xfId="174"/>
    <cellStyle name="Обычный 2 2 4 2 2 6" xfId="175"/>
    <cellStyle name="Обычный 2 2 4 2 2 7" xfId="176"/>
    <cellStyle name="Обычный 2 2 4 2 3" xfId="177"/>
    <cellStyle name="Обычный 2 2 4 2 3 2" xfId="178"/>
    <cellStyle name="Обычный 2 2 4 2 3 2 2" xfId="179"/>
    <cellStyle name="Обычный 2 2 4 2 3 2 3" xfId="180"/>
    <cellStyle name="Обычный 2 2 4 2 3 3" xfId="181"/>
    <cellStyle name="Обычный 2 2 4 2 3 4" xfId="182"/>
    <cellStyle name="Обычный 2 2 4 2 3 5" xfId="183"/>
    <cellStyle name="Обычный 2 2 4 2 3 6" xfId="184"/>
    <cellStyle name="Обычный 2 2 4 2 4" xfId="185"/>
    <cellStyle name="Обычный 2 2 4 2 4 2" xfId="186"/>
    <cellStyle name="Обычный 2 2 4 2 4 3" xfId="187"/>
    <cellStyle name="Обычный 2 2 4 2 4 4" xfId="188"/>
    <cellStyle name="Обычный 2 2 4 2 5" xfId="189"/>
    <cellStyle name="Обычный 2 2 4 2 5 2" xfId="190"/>
    <cellStyle name="Обычный 2 2 4 2 6" xfId="191"/>
    <cellStyle name="Обычный 2 2 4 2 6 2" xfId="192"/>
    <cellStyle name="Обычный 2 2 4 2 7" xfId="193"/>
    <cellStyle name="Обычный 2 2 4 2 8" xfId="194"/>
    <cellStyle name="Обычный 2 2 4 2 9" xfId="195"/>
    <cellStyle name="Обычный 2 2 4 3" xfId="196"/>
    <cellStyle name="Обычный 2 2 4 3 2" xfId="197"/>
    <cellStyle name="Обычный 2 2 4 3 2 2" xfId="198"/>
    <cellStyle name="Обычный 2 2 4 3 2 2 2" xfId="199"/>
    <cellStyle name="Обычный 2 2 4 3 2 2 3" xfId="200"/>
    <cellStyle name="Обычный 2 2 4 3 2 3" xfId="201"/>
    <cellStyle name="Обычный 2 2 4 3 2 4" xfId="202"/>
    <cellStyle name="Обычный 2 2 4 3 3" xfId="203"/>
    <cellStyle name="Обычный 2 2 4 3 3 2" xfId="204"/>
    <cellStyle name="Обычный 2 2 4 3 3 3" xfId="205"/>
    <cellStyle name="Обычный 2 2 4 3 4" xfId="206"/>
    <cellStyle name="Обычный 2 2 4 3 5" xfId="207"/>
    <cellStyle name="Обычный 2 2 4 3 6" xfId="208"/>
    <cellStyle name="Обычный 2 2 4 3 7" xfId="209"/>
    <cellStyle name="Обычный 2 2 4 4" xfId="210"/>
    <cellStyle name="Обычный 2 2 4 4 2" xfId="211"/>
    <cellStyle name="Обычный 2 2 4 4 2 2" xfId="212"/>
    <cellStyle name="Обычный 2 2 4 4 2 3" xfId="213"/>
    <cellStyle name="Обычный 2 2 4 4 3" xfId="214"/>
    <cellStyle name="Обычный 2 2 4 4 4" xfId="215"/>
    <cellStyle name="Обычный 2 2 4 4 5" xfId="216"/>
    <cellStyle name="Обычный 2 2 4 4 6" xfId="217"/>
    <cellStyle name="Обычный 2 2 4 5" xfId="218"/>
    <cellStyle name="Обычный 2 2 4 5 2" xfId="219"/>
    <cellStyle name="Обычный 2 2 4 5 3" xfId="220"/>
    <cellStyle name="Обычный 2 2 4 5 4" xfId="221"/>
    <cellStyle name="Обычный 2 2 4 6" xfId="222"/>
    <cellStyle name="Обычный 2 2 4 6 2" xfId="223"/>
    <cellStyle name="Обычный 2 2 4 7" xfId="224"/>
    <cellStyle name="Обычный 2 2 4 7 2" xfId="225"/>
    <cellStyle name="Обычный 2 2 4 8" xfId="226"/>
    <cellStyle name="Обычный 2 2 4 9" xfId="227"/>
    <cellStyle name="Обычный 2 2 5" xfId="228"/>
    <cellStyle name="Обычный 2 2 5 2" xfId="229"/>
    <cellStyle name="Обычный 2 2 5 2 2" xfId="230"/>
    <cellStyle name="Обычный 2 2 5 2 2 2" xfId="231"/>
    <cellStyle name="Обычный 2 2 5 2 2 2 2" xfId="232"/>
    <cellStyle name="Обычный 2 2 5 2 2 2 3" xfId="233"/>
    <cellStyle name="Обычный 2 2 5 2 2 3" xfId="234"/>
    <cellStyle name="Обычный 2 2 5 2 2 4" xfId="235"/>
    <cellStyle name="Обычный 2 2 5 2 3" xfId="236"/>
    <cellStyle name="Обычный 2 2 5 2 3 2" xfId="237"/>
    <cellStyle name="Обычный 2 2 5 2 3 3" xfId="238"/>
    <cellStyle name="Обычный 2 2 5 2 4" xfId="239"/>
    <cellStyle name="Обычный 2 2 5 2 5" xfId="240"/>
    <cellStyle name="Обычный 2 2 5 2 6" xfId="241"/>
    <cellStyle name="Обычный 2 2 5 2 7" xfId="242"/>
    <cellStyle name="Обычный 2 2 5 3" xfId="243"/>
    <cellStyle name="Обычный 2 2 5 3 2" xfId="244"/>
    <cellStyle name="Обычный 2 2 5 3 2 2" xfId="245"/>
    <cellStyle name="Обычный 2 2 5 3 2 3" xfId="246"/>
    <cellStyle name="Обычный 2 2 5 3 3" xfId="247"/>
    <cellStyle name="Обычный 2 2 5 3 4" xfId="248"/>
    <cellStyle name="Обычный 2 2 5 3 5" xfId="249"/>
    <cellStyle name="Обычный 2 2 5 3 6" xfId="250"/>
    <cellStyle name="Обычный 2 2 5 4" xfId="251"/>
    <cellStyle name="Обычный 2 2 5 4 2" xfId="252"/>
    <cellStyle name="Обычный 2 2 5 4 3" xfId="253"/>
    <cellStyle name="Обычный 2 2 5 4 4" xfId="254"/>
    <cellStyle name="Обычный 2 2 5 5" xfId="255"/>
    <cellStyle name="Обычный 2 2 5 5 2" xfId="256"/>
    <cellStyle name="Обычный 2 2 5 6" xfId="257"/>
    <cellStyle name="Обычный 2 2 5 6 2" xfId="258"/>
    <cellStyle name="Обычный 2 2 5 7" xfId="259"/>
    <cellStyle name="Обычный 2 2 5 8" xfId="260"/>
    <cellStyle name="Обычный 2 2 5 9" xfId="261"/>
    <cellStyle name="Обычный 2 2 6" xfId="262"/>
    <cellStyle name="Обычный 2 2 6 10" xfId="263"/>
    <cellStyle name="Обычный 2 2 6 2" xfId="264"/>
    <cellStyle name="Обычный 2 2 6 2 2" xfId="265"/>
    <cellStyle name="Обычный 2 2 6 2 2 2" xfId="266"/>
    <cellStyle name="Обычный 2 2 6 2 2 2 2" xfId="267"/>
    <cellStyle name="Обычный 2 2 6 2 2 2 3" xfId="268"/>
    <cellStyle name="Обычный 2 2 6 2 2 3" xfId="269"/>
    <cellStyle name="Обычный 2 2 6 2 2 4" xfId="270"/>
    <cellStyle name="Обычный 2 2 6 2 3" xfId="271"/>
    <cellStyle name="Обычный 2 2 6 2 3 2" xfId="272"/>
    <cellStyle name="Обычный 2 2 6 2 3 3" xfId="273"/>
    <cellStyle name="Обычный 2 2 6 2 4" xfId="274"/>
    <cellStyle name="Обычный 2 2 6 2 5" xfId="275"/>
    <cellStyle name="Обычный 2 2 6 2 6" xfId="276"/>
    <cellStyle name="Обычный 2 2 6 2 7" xfId="277"/>
    <cellStyle name="Обычный 2 2 6 3" xfId="278"/>
    <cellStyle name="Обычный 2 2 6 3 2" xfId="279"/>
    <cellStyle name="Обычный 2 2 6 3 2 2" xfId="280"/>
    <cellStyle name="Обычный 2 2 6 3 2 3" xfId="281"/>
    <cellStyle name="Обычный 2 2 6 3 3" xfId="282"/>
    <cellStyle name="Обычный 2 2 6 3 4" xfId="283"/>
    <cellStyle name="Обычный 2 2 6 3 5" xfId="284"/>
    <cellStyle name="Обычный 2 2 6 3 6" xfId="285"/>
    <cellStyle name="Обычный 2 2 6 4" xfId="286"/>
    <cellStyle name="Обычный 2 2 6 4 2" xfId="287"/>
    <cellStyle name="Обычный 2 2 6 4 3" xfId="288"/>
    <cellStyle name="Обычный 2 2 6 4 4" xfId="289"/>
    <cellStyle name="Обычный 2 2 6 5" xfId="290"/>
    <cellStyle name="Обычный 2 2 6 5 2" xfId="291"/>
    <cellStyle name="Обычный 2 2 6 6" xfId="292"/>
    <cellStyle name="Обычный 2 2 6 6 2" xfId="293"/>
    <cellStyle name="Обычный 2 2 6 7" xfId="294"/>
    <cellStyle name="Обычный 2 2 6 8" xfId="6"/>
    <cellStyle name="Обычный 2 2 6 9" xfId="295"/>
    <cellStyle name="Обычный 2 2 7" xfId="296"/>
    <cellStyle name="Обычный 2 2 7 2" xfId="297"/>
    <cellStyle name="Обычный 2 2 7 2 2" xfId="298"/>
    <cellStyle name="Обычный 2 2 7 2 2 2" xfId="299"/>
    <cellStyle name="Обычный 2 2 7 2 2 3" xfId="300"/>
    <cellStyle name="Обычный 2 2 7 2 3" xfId="301"/>
    <cellStyle name="Обычный 2 2 7 2 4" xfId="302"/>
    <cellStyle name="Обычный 2 2 7 2 5" xfId="303"/>
    <cellStyle name="Обычный 2 2 7 3" xfId="304"/>
    <cellStyle name="Обычный 2 2 7 3 2" xfId="305"/>
    <cellStyle name="Обычный 2 2 7 3 3" xfId="306"/>
    <cellStyle name="Обычный 2 2 7 4" xfId="307"/>
    <cellStyle name="Обычный 2 2 7 5" xfId="308"/>
    <cellStyle name="Обычный 2 2 7 6" xfId="309"/>
    <cellStyle name="Обычный 2 2 7 7" xfId="5"/>
    <cellStyle name="Обычный 2 2 7 8" xfId="310"/>
    <cellStyle name="Обычный 2 2 7 9" xfId="311"/>
    <cellStyle name="Обычный 2 2 8" xfId="312"/>
    <cellStyle name="Обычный 2 2 8 2" xfId="313"/>
    <cellStyle name="Обычный 2 2 8 2 2" xfId="314"/>
    <cellStyle name="Обычный 2 2 8 2 3" xfId="315"/>
    <cellStyle name="Обычный 2 2 8 3" xfId="316"/>
    <cellStyle name="Обычный 2 2 8 4" xfId="317"/>
    <cellStyle name="Обычный 2 2 8 4 3" xfId="318"/>
    <cellStyle name="Обычный 2 2 8 4 3 5" xfId="319"/>
    <cellStyle name="Обычный 2 2 8 4 3 5 12" xfId="320"/>
    <cellStyle name="Обычный 2 2 8 5" xfId="321"/>
    <cellStyle name="Обычный 2 2 8 6" xfId="322"/>
    <cellStyle name="Обычный 2 2 9" xfId="323"/>
    <cellStyle name="Обычный 2 2 9 2" xfId="324"/>
    <cellStyle name="Обычный 2 2 9 3" xfId="325"/>
    <cellStyle name="Обычный 2 2 9 4" xfId="326"/>
    <cellStyle name="Обычный 2 2 9 5" xfId="327"/>
    <cellStyle name="Обычный 2 2_30-ра" xfId="3"/>
    <cellStyle name="Обычный 3" xfId="328"/>
    <cellStyle name="Обычный 4" xfId="329"/>
    <cellStyle name="Обычный 4 10" xfId="330"/>
    <cellStyle name="Обычный 4 10 2" xfId="331"/>
    <cellStyle name="Обычный 4 11" xfId="332"/>
    <cellStyle name="Обычный 4 12" xfId="333"/>
    <cellStyle name="Обычный 4 13" xfId="334"/>
    <cellStyle name="Обычный 4 14" xfId="335"/>
    <cellStyle name="Обычный 4 2" xfId="336"/>
    <cellStyle name="Обычный 4 2 10" xfId="337"/>
    <cellStyle name="Обычный 4 2 2" xfId="338"/>
    <cellStyle name="Обычный 4 2 2 2" xfId="339"/>
    <cellStyle name="Обычный 4 2 2 2 2" xfId="340"/>
    <cellStyle name="Обычный 4 2 2 2 2 2" xfId="341"/>
    <cellStyle name="Обычный 4 2 2 2 2 2 2" xfId="342"/>
    <cellStyle name="Обычный 4 2 2 2 2 2 3" xfId="343"/>
    <cellStyle name="Обычный 4 2 2 2 2 3" xfId="344"/>
    <cellStyle name="Обычный 4 2 2 2 2 4" xfId="345"/>
    <cellStyle name="Обычный 4 2 2 2 3" xfId="346"/>
    <cellStyle name="Обычный 4 2 2 2 3 2" xfId="347"/>
    <cellStyle name="Обычный 4 2 2 2 3 3" xfId="348"/>
    <cellStyle name="Обычный 4 2 2 2 4" xfId="349"/>
    <cellStyle name="Обычный 4 2 2 2 5" xfId="350"/>
    <cellStyle name="Обычный 4 2 2 2 6" xfId="351"/>
    <cellStyle name="Обычный 4 2 2 2 7" xfId="352"/>
    <cellStyle name="Обычный 4 2 2 3" xfId="353"/>
    <cellStyle name="Обычный 4 2 2 3 2" xfId="354"/>
    <cellStyle name="Обычный 4 2 2 3 2 2" xfId="355"/>
    <cellStyle name="Обычный 4 2 2 3 2 3" xfId="356"/>
    <cellStyle name="Обычный 4 2 2 3 3" xfId="357"/>
    <cellStyle name="Обычный 4 2 2 3 4" xfId="358"/>
    <cellStyle name="Обычный 4 2 2 3 5" xfId="359"/>
    <cellStyle name="Обычный 4 2 2 3 6" xfId="360"/>
    <cellStyle name="Обычный 4 2 2 4" xfId="361"/>
    <cellStyle name="Обычный 4 2 2 4 2" xfId="362"/>
    <cellStyle name="Обычный 4 2 2 4 3" xfId="363"/>
    <cellStyle name="Обычный 4 2 2 4 4" xfId="364"/>
    <cellStyle name="Обычный 4 2 2 5" xfId="365"/>
    <cellStyle name="Обычный 4 2 2 5 2" xfId="366"/>
    <cellStyle name="Обычный 4 2 2 6" xfId="367"/>
    <cellStyle name="Обычный 4 2 2 6 2" xfId="368"/>
    <cellStyle name="Обычный 4 2 2 7" xfId="369"/>
    <cellStyle name="Обычный 4 2 2 8" xfId="370"/>
    <cellStyle name="Обычный 4 2 2 9" xfId="371"/>
    <cellStyle name="Обычный 4 2 3" xfId="372"/>
    <cellStyle name="Обычный 4 2 3 2" xfId="373"/>
    <cellStyle name="Обычный 4 2 3 2 2" xfId="374"/>
    <cellStyle name="Обычный 4 2 3 2 2 2" xfId="375"/>
    <cellStyle name="Обычный 4 2 3 2 2 3" xfId="376"/>
    <cellStyle name="Обычный 4 2 3 2 3" xfId="377"/>
    <cellStyle name="Обычный 4 2 3 2 4" xfId="378"/>
    <cellStyle name="Обычный 4 2 3 3" xfId="379"/>
    <cellStyle name="Обычный 4 2 3 3 2" xfId="380"/>
    <cellStyle name="Обычный 4 2 3 3 3" xfId="381"/>
    <cellStyle name="Обычный 4 2 3 4" xfId="382"/>
    <cellStyle name="Обычный 4 2 3 5" xfId="383"/>
    <cellStyle name="Обычный 4 2 3 6" xfId="384"/>
    <cellStyle name="Обычный 4 2 3 7" xfId="385"/>
    <cellStyle name="Обычный 4 2 4" xfId="386"/>
    <cellStyle name="Обычный 4 2 4 2" xfId="387"/>
    <cellStyle name="Обычный 4 2 4 2 2" xfId="388"/>
    <cellStyle name="Обычный 4 2 4 2 3" xfId="389"/>
    <cellStyle name="Обычный 4 2 4 3" xfId="390"/>
    <cellStyle name="Обычный 4 2 4 4" xfId="391"/>
    <cellStyle name="Обычный 4 2 4 5" xfId="392"/>
    <cellStyle name="Обычный 4 2 4 6" xfId="393"/>
    <cellStyle name="Обычный 4 2 5" xfId="394"/>
    <cellStyle name="Обычный 4 2 5 2" xfId="395"/>
    <cellStyle name="Обычный 4 2 5 3" xfId="396"/>
    <cellStyle name="Обычный 4 2 5 4" xfId="397"/>
    <cellStyle name="Обычный 4 2 6" xfId="398"/>
    <cellStyle name="Обычный 4 2 6 2" xfId="399"/>
    <cellStyle name="Обычный 4 2 7" xfId="400"/>
    <cellStyle name="Обычный 4 2 7 2" xfId="401"/>
    <cellStyle name="Обычный 4 2 8" xfId="402"/>
    <cellStyle name="Обычный 4 2 9" xfId="403"/>
    <cellStyle name="Обычный 4 3" xfId="404"/>
    <cellStyle name="Обычный 4 3 10" xfId="405"/>
    <cellStyle name="Обычный 4 3 2" xfId="406"/>
    <cellStyle name="Обычный 4 3 2 2" xfId="407"/>
    <cellStyle name="Обычный 4 3 2 2 2" xfId="408"/>
    <cellStyle name="Обычный 4 3 2 2 2 2" xfId="409"/>
    <cellStyle name="Обычный 4 3 2 2 2 2 2" xfId="410"/>
    <cellStyle name="Обычный 4 3 2 2 2 2 3" xfId="411"/>
    <cellStyle name="Обычный 4 3 2 2 2 3" xfId="412"/>
    <cellStyle name="Обычный 4 3 2 2 2 4" xfId="413"/>
    <cellStyle name="Обычный 4 3 2 2 3" xfId="414"/>
    <cellStyle name="Обычный 4 3 2 2 3 2" xfId="415"/>
    <cellStyle name="Обычный 4 3 2 2 3 3" xfId="416"/>
    <cellStyle name="Обычный 4 3 2 2 4" xfId="417"/>
    <cellStyle name="Обычный 4 3 2 2 5" xfId="418"/>
    <cellStyle name="Обычный 4 3 2 2 6" xfId="419"/>
    <cellStyle name="Обычный 4 3 2 2 7" xfId="420"/>
    <cellStyle name="Обычный 4 3 2 3" xfId="421"/>
    <cellStyle name="Обычный 4 3 2 3 2" xfId="422"/>
    <cellStyle name="Обычный 4 3 2 3 2 2" xfId="423"/>
    <cellStyle name="Обычный 4 3 2 3 2 3" xfId="424"/>
    <cellStyle name="Обычный 4 3 2 3 3" xfId="425"/>
    <cellStyle name="Обычный 4 3 2 3 4" xfId="426"/>
    <cellStyle name="Обычный 4 3 2 3 5" xfId="427"/>
    <cellStyle name="Обычный 4 3 2 3 6" xfId="428"/>
    <cellStyle name="Обычный 4 3 2 4" xfId="429"/>
    <cellStyle name="Обычный 4 3 2 4 2" xfId="430"/>
    <cellStyle name="Обычный 4 3 2 4 3" xfId="431"/>
    <cellStyle name="Обычный 4 3 2 4 4" xfId="432"/>
    <cellStyle name="Обычный 4 3 2 5" xfId="433"/>
    <cellStyle name="Обычный 4 3 2 5 2" xfId="434"/>
    <cellStyle name="Обычный 4 3 2 6" xfId="435"/>
    <cellStyle name="Обычный 4 3 2 6 2" xfId="436"/>
    <cellStyle name="Обычный 4 3 2 7" xfId="437"/>
    <cellStyle name="Обычный 4 3 2 8" xfId="438"/>
    <cellStyle name="Обычный 4 3 2 9" xfId="439"/>
    <cellStyle name="Обычный 4 3 3" xfId="440"/>
    <cellStyle name="Обычный 4 3 3 2" xfId="441"/>
    <cellStyle name="Обычный 4 3 3 2 2" xfId="442"/>
    <cellStyle name="Обычный 4 3 3 2 2 2" xfId="443"/>
    <cellStyle name="Обычный 4 3 3 2 2 3" xfId="444"/>
    <cellStyle name="Обычный 4 3 3 2 3" xfId="445"/>
    <cellStyle name="Обычный 4 3 3 2 4" xfId="446"/>
    <cellStyle name="Обычный 4 3 3 3" xfId="447"/>
    <cellStyle name="Обычный 4 3 3 3 2" xfId="448"/>
    <cellStyle name="Обычный 4 3 3 3 3" xfId="449"/>
    <cellStyle name="Обычный 4 3 3 4" xfId="450"/>
    <cellStyle name="Обычный 4 3 3 5" xfId="451"/>
    <cellStyle name="Обычный 4 3 3 6" xfId="452"/>
    <cellStyle name="Обычный 4 3 3 7" xfId="453"/>
    <cellStyle name="Обычный 4 3 4" xfId="454"/>
    <cellStyle name="Обычный 4 3 4 2" xfId="455"/>
    <cellStyle name="Обычный 4 3 4 2 2" xfId="456"/>
    <cellStyle name="Обычный 4 3 4 2 3" xfId="457"/>
    <cellStyle name="Обычный 4 3 4 3" xfId="458"/>
    <cellStyle name="Обычный 4 3 4 4" xfId="459"/>
    <cellStyle name="Обычный 4 3 4 5" xfId="460"/>
    <cellStyle name="Обычный 4 3 4 6" xfId="461"/>
    <cellStyle name="Обычный 4 3 5" xfId="462"/>
    <cellStyle name="Обычный 4 3 5 2" xfId="463"/>
    <cellStyle name="Обычный 4 3 5 3" xfId="464"/>
    <cellStyle name="Обычный 4 3 5 4" xfId="465"/>
    <cellStyle name="Обычный 4 3 6" xfId="466"/>
    <cellStyle name="Обычный 4 3 6 2" xfId="467"/>
    <cellStyle name="Обычный 4 3 7" xfId="468"/>
    <cellStyle name="Обычный 4 3 7 2" xfId="469"/>
    <cellStyle name="Обычный 4 3 8" xfId="470"/>
    <cellStyle name="Обычный 4 3 9" xfId="471"/>
    <cellStyle name="Обычный 4 4" xfId="472"/>
    <cellStyle name="Обычный 4 4 2" xfId="473"/>
    <cellStyle name="Обычный 4 4 2 2" xfId="474"/>
    <cellStyle name="Обычный 4 4 2 2 2" xfId="475"/>
    <cellStyle name="Обычный 4 4 2 2 2 2" xfId="476"/>
    <cellStyle name="Обычный 4 4 2 2 2 3" xfId="477"/>
    <cellStyle name="Обычный 4 4 2 2 3" xfId="478"/>
    <cellStyle name="Обычный 4 4 2 2 4" xfId="479"/>
    <cellStyle name="Обычный 4 4 2 3" xfId="480"/>
    <cellStyle name="Обычный 4 4 2 3 2" xfId="481"/>
    <cellStyle name="Обычный 4 4 2 3 3" xfId="482"/>
    <cellStyle name="Обычный 4 4 2 4" xfId="483"/>
    <cellStyle name="Обычный 4 4 2 5" xfId="484"/>
    <cellStyle name="Обычный 4 4 2 6" xfId="485"/>
    <cellStyle name="Обычный 4 4 2 7" xfId="486"/>
    <cellStyle name="Обычный 4 4 3" xfId="487"/>
    <cellStyle name="Обычный 4 4 3 2" xfId="488"/>
    <cellStyle name="Обычный 4 4 3 2 2" xfId="489"/>
    <cellStyle name="Обычный 4 4 3 2 3" xfId="490"/>
    <cellStyle name="Обычный 4 4 3 3" xfId="491"/>
    <cellStyle name="Обычный 4 4 3 4" xfId="492"/>
    <cellStyle name="Обычный 4 4 3 5" xfId="493"/>
    <cellStyle name="Обычный 4 4 3 6" xfId="494"/>
    <cellStyle name="Обычный 4 4 4" xfId="495"/>
    <cellStyle name="Обычный 4 4 4 2" xfId="496"/>
    <cellStyle name="Обычный 4 4 4 3" xfId="497"/>
    <cellStyle name="Обычный 4 4 4 4" xfId="498"/>
    <cellStyle name="Обычный 4 4 5" xfId="499"/>
    <cellStyle name="Обычный 4 4 5 2" xfId="500"/>
    <cellStyle name="Обычный 4 4 6" xfId="501"/>
    <cellStyle name="Обычный 4 4 6 2" xfId="502"/>
    <cellStyle name="Обычный 4 4 7" xfId="503"/>
    <cellStyle name="Обычный 4 4 8" xfId="504"/>
    <cellStyle name="Обычный 4 4 9" xfId="505"/>
    <cellStyle name="Обычный 4 5" xfId="506"/>
    <cellStyle name="Обычный 4 5 2" xfId="507"/>
    <cellStyle name="Обычный 4 5 2 2" xfId="508"/>
    <cellStyle name="Обычный 4 5 2 2 2" xfId="509"/>
    <cellStyle name="Обычный 4 5 2 2 2 2" xfId="510"/>
    <cellStyle name="Обычный 4 5 2 2 2 3" xfId="511"/>
    <cellStyle name="Обычный 4 5 2 2 3" xfId="512"/>
    <cellStyle name="Обычный 4 5 2 2 4" xfId="513"/>
    <cellStyle name="Обычный 4 5 2 3" xfId="514"/>
    <cellStyle name="Обычный 4 5 2 3 2" xfId="515"/>
    <cellStyle name="Обычный 4 5 2 3 3" xfId="516"/>
    <cellStyle name="Обычный 4 5 2 4" xfId="517"/>
    <cellStyle name="Обычный 4 5 2 5" xfId="518"/>
    <cellStyle name="Обычный 4 5 2 6" xfId="519"/>
    <cellStyle name="Обычный 4 5 2 7" xfId="520"/>
    <cellStyle name="Обычный 4 5 3" xfId="521"/>
    <cellStyle name="Обычный 4 5 3 2" xfId="522"/>
    <cellStyle name="Обычный 4 5 3 2 2" xfId="523"/>
    <cellStyle name="Обычный 4 5 3 2 3" xfId="524"/>
    <cellStyle name="Обычный 4 5 3 3" xfId="525"/>
    <cellStyle name="Обычный 4 5 3 4" xfId="526"/>
    <cellStyle name="Обычный 4 5 3 5" xfId="527"/>
    <cellStyle name="Обычный 4 5 3 6" xfId="528"/>
    <cellStyle name="Обычный 4 5 4" xfId="529"/>
    <cellStyle name="Обычный 4 5 4 2" xfId="530"/>
    <cellStyle name="Обычный 4 5 4 3" xfId="531"/>
    <cellStyle name="Обычный 4 5 4 4" xfId="532"/>
    <cellStyle name="Обычный 4 5 5" xfId="533"/>
    <cellStyle name="Обычный 4 5 5 2" xfId="534"/>
    <cellStyle name="Обычный 4 5 6" xfId="535"/>
    <cellStyle name="Обычный 4 5 6 2" xfId="536"/>
    <cellStyle name="Обычный 4 5 7" xfId="537"/>
    <cellStyle name="Обычный 4 5 8" xfId="538"/>
    <cellStyle name="Обычный 4 5 9" xfId="539"/>
    <cellStyle name="Обычный 4 6" xfId="540"/>
    <cellStyle name="Обычный 4 6 2" xfId="541"/>
    <cellStyle name="Обычный 4 6 2 2" xfId="542"/>
    <cellStyle name="Обычный 4 6 2 2 2" xfId="543"/>
    <cellStyle name="Обычный 4 6 2 2 3" xfId="544"/>
    <cellStyle name="Обычный 4 6 2 3" xfId="545"/>
    <cellStyle name="Обычный 4 6 2 4" xfId="546"/>
    <cellStyle name="Обычный 4 6 3" xfId="547"/>
    <cellStyle name="Обычный 4 6 3 2" xfId="548"/>
    <cellStyle name="Обычный 4 6 3 3" xfId="549"/>
    <cellStyle name="Обычный 4 6 4" xfId="550"/>
    <cellStyle name="Обычный 4 6 5" xfId="551"/>
    <cellStyle name="Обычный 4 6 6" xfId="552"/>
    <cellStyle name="Обычный 4 6 7" xfId="553"/>
    <cellStyle name="Обычный 4 7" xfId="554"/>
    <cellStyle name="Обычный 4 7 2" xfId="555"/>
    <cellStyle name="Обычный 4 7 2 2" xfId="556"/>
    <cellStyle name="Обычный 4 7 2 3" xfId="557"/>
    <cellStyle name="Обычный 4 7 3" xfId="558"/>
    <cellStyle name="Обычный 4 7 4" xfId="559"/>
    <cellStyle name="Обычный 4 7 5" xfId="560"/>
    <cellStyle name="Обычный 4 7 6" xfId="561"/>
    <cellStyle name="Обычный 4 8" xfId="562"/>
    <cellStyle name="Обычный 4 8 2" xfId="563"/>
    <cellStyle name="Обычный 4 8 3" xfId="564"/>
    <cellStyle name="Обычный 4 8 4" xfId="565"/>
    <cellStyle name="Обычный 4 9" xfId="566"/>
    <cellStyle name="Обычный 4 9 2" xfId="567"/>
    <cellStyle name="Процентный 2" xfId="568"/>
    <cellStyle name="Процентный 2 2" xfId="569"/>
    <cellStyle name="Процентный 3" xfId="570"/>
    <cellStyle name="Процентный 4" xfId="571"/>
    <cellStyle name="Финансовый" xfId="1" builtinId="3"/>
    <cellStyle name="Финансовый 2" xfId="7"/>
    <cellStyle name="Финансовый 2 2" xfId="4"/>
    <cellStyle name="Финансовый 2 2 2" xfId="572"/>
    <cellStyle name="Финансовый 2 2 3" xfId="573"/>
    <cellStyle name="Финансовый 2 3" xfId="574"/>
    <cellStyle name="Финансовый 2 4" xfId="575"/>
    <cellStyle name="Финансовый 2 5" xfId="576"/>
    <cellStyle name="Финансовый 3" xfId="577"/>
    <cellStyle name="Финансовый 3 2" xfId="578"/>
    <cellStyle name="Финансовый 3 2 2" xfId="579"/>
    <cellStyle name="Финансовый 3 2 3" xfId="580"/>
    <cellStyle name="Финансовый 3 3" xfId="581"/>
    <cellStyle name="Финансовый 3 4" xfId="582"/>
    <cellStyle name="Финансовый 4" xfId="583"/>
    <cellStyle name="Финансовый 5" xfId="584"/>
    <cellStyle name="Финансовый 6" xfId="58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C190"/>
  <sheetViews>
    <sheetView tabSelected="1" view="pageBreakPreview" topLeftCell="A172" zoomScale="30" zoomScaleNormal="30" zoomScaleSheetLayoutView="30" workbookViewId="0">
      <selection activeCell="J153" sqref="J153:L154"/>
    </sheetView>
  </sheetViews>
  <sheetFormatPr defaultRowHeight="43.5" x14ac:dyDescent="0.65"/>
  <cols>
    <col min="1" max="1" width="13.42578125" style="1" customWidth="1"/>
    <col min="2" max="2" width="91.140625" customWidth="1"/>
    <col min="3" max="3" width="44.5703125" style="2" customWidth="1"/>
    <col min="4" max="4" width="32.42578125" customWidth="1"/>
    <col min="5" max="5" width="46.7109375" customWidth="1"/>
    <col min="6" max="6" width="44.85546875" customWidth="1"/>
    <col min="7" max="7" width="53.5703125" customWidth="1"/>
    <col min="8" max="8" width="45.5703125" customWidth="1"/>
    <col min="9" max="9" width="53" customWidth="1"/>
    <col min="10" max="10" width="43.42578125" customWidth="1"/>
    <col min="11" max="11" width="45.140625" customWidth="1"/>
    <col min="12" max="12" width="49.140625" customWidth="1"/>
    <col min="13" max="13" width="43.7109375" customWidth="1"/>
    <col min="14" max="14" width="88.28515625" style="6" customWidth="1"/>
  </cols>
  <sheetData>
    <row r="1" spans="1:29" ht="16.5" customHeight="1" x14ac:dyDescent="0.5">
      <c r="N1" s="3"/>
      <c r="O1" s="4"/>
      <c r="P1" s="4"/>
      <c r="Q1" s="4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74.25" customHeight="1" x14ac:dyDescent="0.6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4"/>
      <c r="P2" s="4"/>
      <c r="Q2" s="4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54" customHeight="1" x14ac:dyDescent="0.65">
      <c r="O3" s="4"/>
      <c r="P3" s="4"/>
      <c r="Q3" s="4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9" customFormat="1" ht="87" customHeight="1" x14ac:dyDescent="0.5">
      <c r="A4" s="81" t="s">
        <v>1</v>
      </c>
      <c r="B4" s="81" t="s">
        <v>2</v>
      </c>
      <c r="C4" s="81" t="s">
        <v>3</v>
      </c>
      <c r="D4" s="81" t="s">
        <v>4</v>
      </c>
      <c r="E4" s="82" t="s">
        <v>5</v>
      </c>
      <c r="F4" s="82"/>
      <c r="G4" s="82"/>
      <c r="H4" s="82"/>
      <c r="I4" s="82"/>
      <c r="J4" s="82"/>
      <c r="K4" s="82"/>
      <c r="L4" s="82"/>
      <c r="M4" s="83" t="s">
        <v>6</v>
      </c>
      <c r="N4" s="81" t="s">
        <v>7</v>
      </c>
      <c r="O4" s="7"/>
      <c r="P4" s="7"/>
      <c r="Q4" s="7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s="9" customFormat="1" ht="203.25" customHeight="1" x14ac:dyDescent="0.5">
      <c r="A5" s="81"/>
      <c r="B5" s="81"/>
      <c r="C5" s="81"/>
      <c r="D5" s="81"/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0" t="s">
        <v>13</v>
      </c>
      <c r="K5" s="10" t="s">
        <v>14</v>
      </c>
      <c r="L5" s="10" t="s">
        <v>15</v>
      </c>
      <c r="M5" s="83"/>
      <c r="N5" s="81"/>
      <c r="O5" s="7"/>
      <c r="P5" s="7"/>
      <c r="Q5" s="7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16" customFormat="1" ht="104.25" customHeight="1" x14ac:dyDescent="0.4">
      <c r="A6" s="11">
        <v>1</v>
      </c>
      <c r="B6" s="11">
        <v>2</v>
      </c>
      <c r="C6" s="11">
        <v>3</v>
      </c>
      <c r="D6" s="11">
        <v>4</v>
      </c>
      <c r="E6" s="10">
        <v>5</v>
      </c>
      <c r="F6" s="10">
        <v>6</v>
      </c>
      <c r="G6" s="10">
        <v>7</v>
      </c>
      <c r="H6" s="10">
        <v>8</v>
      </c>
      <c r="I6" s="12" t="s">
        <v>16</v>
      </c>
      <c r="J6" s="12" t="s">
        <v>17</v>
      </c>
      <c r="K6" s="12" t="s">
        <v>18</v>
      </c>
      <c r="L6" s="12" t="s">
        <v>19</v>
      </c>
      <c r="M6" s="13">
        <v>13</v>
      </c>
      <c r="N6" s="11">
        <v>14</v>
      </c>
      <c r="O6" s="14"/>
      <c r="P6" s="14"/>
      <c r="Q6" s="14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s="20" customFormat="1" ht="124.5" customHeight="1" x14ac:dyDescent="0.5">
      <c r="A7" s="63"/>
      <c r="B7" s="75" t="s">
        <v>20</v>
      </c>
      <c r="C7" s="76">
        <f>C15+C23+C31+C39+C47+C55+C63+C71+C79+C87+C95+C103+C111+C119+C127+C135+C143++C151+C159+C167+C175</f>
        <v>123</v>
      </c>
      <c r="D7" s="17" t="s">
        <v>21</v>
      </c>
      <c r="E7" s="18">
        <f>E8+E9+E10+E11+E13</f>
        <v>7673860.1140200002</v>
      </c>
      <c r="F7" s="18">
        <f t="shared" ref="F7:G7" si="0">F8+F9+F10+F11+F13</f>
        <v>4106269.9733300004</v>
      </c>
      <c r="G7" s="18">
        <f t="shared" si="0"/>
        <v>5243696.1984299989</v>
      </c>
      <c r="H7" s="18">
        <f>H8+H9+H10+H11+H13</f>
        <v>3572029.6075399993</v>
      </c>
      <c r="I7" s="19">
        <f>H7-F7</f>
        <v>-534240.36579000112</v>
      </c>
      <c r="J7" s="18">
        <f>IF(H7=0, ,H7/G7*100)</f>
        <v>68.12045306151586</v>
      </c>
      <c r="K7" s="18">
        <f>IF(H7=0,0,H7/F7*100)</f>
        <v>86.989643417021696</v>
      </c>
      <c r="L7" s="18">
        <f t="shared" ref="L7:L70" si="1">IF(H7=0,0,H7/E7*100)</f>
        <v>46.548015659211295</v>
      </c>
      <c r="M7" s="78">
        <f>M15+M23+M31+M39+M47+M55+M63+M71+M79+M87+M95+M103+M111+M119+M127+M135+M143+M151+M159+M167+M175</f>
        <v>153</v>
      </c>
      <c r="N7" s="73"/>
      <c r="O7" s="7"/>
      <c r="P7" s="7"/>
      <c r="Q7" s="7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s="20" customFormat="1" ht="124.5" customHeight="1" x14ac:dyDescent="0.5">
      <c r="A8" s="63"/>
      <c r="B8" s="75"/>
      <c r="C8" s="77"/>
      <c r="D8" s="21" t="s">
        <v>22</v>
      </c>
      <c r="E8" s="22">
        <f t="shared" ref="E8:H14" si="2">E16+E24+E32+E40+E48+E56+E64+E72+E80+E88+E96+E104+E112+E120+E128+E136+E144+E152+E160+E168+E176+E184</f>
        <v>17596.204300000001</v>
      </c>
      <c r="F8" s="22">
        <f t="shared" si="2"/>
        <v>14494.730799999999</v>
      </c>
      <c r="G8" s="22">
        <f t="shared" si="2"/>
        <v>5696.0497899999991</v>
      </c>
      <c r="H8" s="22">
        <f t="shared" si="2"/>
        <v>5623.7169699999995</v>
      </c>
      <c r="I8" s="23">
        <f>H8-F8</f>
        <v>-8871.0138299999999</v>
      </c>
      <c r="J8" s="24">
        <f t="shared" ref="J8:J80" si="3">IF(H8=0, ,H8/G8*100)</f>
        <v>98.730123108702685</v>
      </c>
      <c r="K8" s="24">
        <f t="shared" ref="K8:K71" si="4">IF(H8=0,0,H8/F8*100)</f>
        <v>38.79835401979318</v>
      </c>
      <c r="L8" s="24">
        <f t="shared" si="1"/>
        <v>31.959829939005648</v>
      </c>
      <c r="M8" s="79"/>
      <c r="N8" s="73"/>
      <c r="O8" s="7"/>
      <c r="P8" s="7"/>
      <c r="Q8" s="7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s="20" customFormat="1" ht="124.5" customHeight="1" x14ac:dyDescent="0.5">
      <c r="A9" s="63"/>
      <c r="B9" s="75"/>
      <c r="C9" s="77"/>
      <c r="D9" s="21" t="s">
        <v>23</v>
      </c>
      <c r="E9" s="22">
        <f t="shared" si="2"/>
        <v>2287401.5581</v>
      </c>
      <c r="F9" s="22">
        <f t="shared" si="2"/>
        <v>1590307.76557</v>
      </c>
      <c r="G9" s="22">
        <f t="shared" si="2"/>
        <v>1509023.03877</v>
      </c>
      <c r="H9" s="22">
        <f t="shared" si="2"/>
        <v>1502771.5512699999</v>
      </c>
      <c r="I9" s="23">
        <f t="shared" ref="I9:I14" si="5">H9-F9</f>
        <v>-87536.214300000109</v>
      </c>
      <c r="J9" s="24">
        <f t="shared" si="3"/>
        <v>99.585726172537719</v>
      </c>
      <c r="K9" s="24">
        <f t="shared" si="4"/>
        <v>94.495643158189239</v>
      </c>
      <c r="L9" s="24">
        <f t="shared" si="1"/>
        <v>65.697758487069379</v>
      </c>
      <c r="M9" s="79"/>
      <c r="N9" s="73"/>
      <c r="O9" s="7"/>
      <c r="P9" s="7"/>
      <c r="Q9" s="7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s="20" customFormat="1" ht="124.5" customHeight="1" x14ac:dyDescent="0.5">
      <c r="A10" s="63"/>
      <c r="B10" s="75"/>
      <c r="C10" s="77"/>
      <c r="D10" s="21" t="s">
        <v>24</v>
      </c>
      <c r="E10" s="22">
        <f t="shared" si="2"/>
        <v>3738701.4458999997</v>
      </c>
      <c r="F10" s="22">
        <f t="shared" si="2"/>
        <v>2491657.4159700004</v>
      </c>
      <c r="G10" s="22">
        <f t="shared" si="2"/>
        <v>3726888.2180399993</v>
      </c>
      <c r="H10" s="22">
        <f t="shared" si="2"/>
        <v>2061545.4474699995</v>
      </c>
      <c r="I10" s="23">
        <f t="shared" si="5"/>
        <v>-430111.96850000089</v>
      </c>
      <c r="J10" s="24">
        <f t="shared" si="3"/>
        <v>55.315462306894283</v>
      </c>
      <c r="K10" s="24">
        <f t="shared" si="4"/>
        <v>82.737917109180174</v>
      </c>
      <c r="L10" s="24">
        <f t="shared" si="1"/>
        <v>55.140681257947662</v>
      </c>
      <c r="M10" s="79"/>
      <c r="N10" s="73"/>
      <c r="O10" s="7"/>
      <c r="P10" s="7"/>
      <c r="Q10" s="7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29" s="20" customFormat="1" ht="189" customHeight="1" x14ac:dyDescent="0.5">
      <c r="A11" s="63"/>
      <c r="B11" s="75"/>
      <c r="C11" s="77"/>
      <c r="D11" s="25" t="s">
        <v>25</v>
      </c>
      <c r="E11" s="22">
        <f t="shared" si="2"/>
        <v>2088.89183</v>
      </c>
      <c r="F11" s="22">
        <f t="shared" si="2"/>
        <v>2088.89183</v>
      </c>
      <c r="G11" s="22">
        <f t="shared" si="2"/>
        <v>2088.89183</v>
      </c>
      <c r="H11" s="22">
        <f t="shared" si="2"/>
        <v>2088.89183</v>
      </c>
      <c r="I11" s="22">
        <f t="shared" si="5"/>
        <v>0</v>
      </c>
      <c r="J11" s="24">
        <f t="shared" si="3"/>
        <v>100</v>
      </c>
      <c r="K11" s="24">
        <f t="shared" si="4"/>
        <v>100</v>
      </c>
      <c r="L11" s="24">
        <f t="shared" si="1"/>
        <v>100</v>
      </c>
      <c r="M11" s="79"/>
      <c r="N11" s="73"/>
      <c r="O11" s="7"/>
      <c r="P11" s="7"/>
      <c r="Q11" s="7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29" s="20" customFormat="1" ht="154.5" customHeight="1" x14ac:dyDescent="0.5">
      <c r="A12" s="63"/>
      <c r="B12" s="75"/>
      <c r="C12" s="77"/>
      <c r="D12" s="25" t="s">
        <v>26</v>
      </c>
      <c r="E12" s="22">
        <f t="shared" si="2"/>
        <v>41262.890700000004</v>
      </c>
      <c r="F12" s="22">
        <f t="shared" si="2"/>
        <v>2841.9389999999999</v>
      </c>
      <c r="G12" s="22">
        <f t="shared" si="2"/>
        <v>1440.6115299999999</v>
      </c>
      <c r="H12" s="22">
        <f t="shared" si="2"/>
        <v>2649.6712299999999</v>
      </c>
      <c r="I12" s="23">
        <f t="shared" si="5"/>
        <v>-192.26776999999993</v>
      </c>
      <c r="J12" s="24">
        <f t="shared" si="3"/>
        <v>183.92683765345123</v>
      </c>
      <c r="K12" s="24">
        <f t="shared" si="4"/>
        <v>93.234627133094691</v>
      </c>
      <c r="L12" s="24">
        <f t="shared" si="1"/>
        <v>6.4214386947931397</v>
      </c>
      <c r="M12" s="79"/>
      <c r="N12" s="73"/>
      <c r="O12" s="7"/>
      <c r="P12" s="7"/>
      <c r="Q12" s="7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29" s="20" customFormat="1" ht="124.5" customHeight="1" x14ac:dyDescent="0.5">
      <c r="A13" s="63"/>
      <c r="B13" s="75"/>
      <c r="C13" s="77"/>
      <c r="D13" s="26" t="s">
        <v>27</v>
      </c>
      <c r="E13" s="22">
        <f t="shared" si="2"/>
        <v>1628072.0138900001</v>
      </c>
      <c r="F13" s="22">
        <f t="shared" si="2"/>
        <v>7721.1691599999995</v>
      </c>
      <c r="G13" s="22">
        <f t="shared" si="2"/>
        <v>0</v>
      </c>
      <c r="H13" s="22">
        <f t="shared" si="2"/>
        <v>0</v>
      </c>
      <c r="I13" s="23">
        <f t="shared" si="5"/>
        <v>-7721.1691599999995</v>
      </c>
      <c r="J13" s="24">
        <v>0</v>
      </c>
      <c r="K13" s="24">
        <v>0</v>
      </c>
      <c r="L13" s="24">
        <f t="shared" si="1"/>
        <v>0</v>
      </c>
      <c r="M13" s="79"/>
      <c r="N13" s="73"/>
      <c r="O13" s="7"/>
      <c r="P13" s="7"/>
      <c r="Q13" s="7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9" s="20" customFormat="1" ht="124.5" customHeight="1" x14ac:dyDescent="0.5">
      <c r="A14" s="63"/>
      <c r="B14" s="75"/>
      <c r="C14" s="77"/>
      <c r="D14" s="27" t="s">
        <v>28</v>
      </c>
      <c r="E14" s="22">
        <f t="shared" si="2"/>
        <v>3573.89183</v>
      </c>
      <c r="F14" s="22">
        <f t="shared" si="2"/>
        <v>0</v>
      </c>
      <c r="G14" s="22">
        <f t="shared" si="2"/>
        <v>0</v>
      </c>
      <c r="H14" s="22">
        <f t="shared" si="2"/>
        <v>0</v>
      </c>
      <c r="I14" s="28">
        <f t="shared" si="5"/>
        <v>0</v>
      </c>
      <c r="J14" s="24">
        <f t="shared" si="3"/>
        <v>0</v>
      </c>
      <c r="K14" s="24">
        <f t="shared" si="4"/>
        <v>0</v>
      </c>
      <c r="L14" s="24">
        <f t="shared" si="1"/>
        <v>0</v>
      </c>
      <c r="M14" s="79"/>
      <c r="N14" s="73"/>
      <c r="O14" s="7"/>
      <c r="P14" s="7"/>
      <c r="Q14" s="7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</row>
    <row r="15" spans="1:29" s="5" customFormat="1" ht="124.5" customHeight="1" x14ac:dyDescent="0.5">
      <c r="A15" s="74">
        <v>1</v>
      </c>
      <c r="B15" s="57" t="s">
        <v>29</v>
      </c>
      <c r="C15" s="58">
        <v>12</v>
      </c>
      <c r="D15" s="17" t="s">
        <v>21</v>
      </c>
      <c r="E15" s="18">
        <f>E16+E17+E18+E21</f>
        <v>2449262.9036599998</v>
      </c>
      <c r="F15" s="18">
        <f t="shared" ref="F15:H15" si="6">F16+F17+F18+F21</f>
        <v>1479858.7677199999</v>
      </c>
      <c r="G15" s="18">
        <f t="shared" si="6"/>
        <v>1671293.0820800001</v>
      </c>
      <c r="H15" s="18">
        <f t="shared" si="6"/>
        <v>1382717.4172899998</v>
      </c>
      <c r="I15" s="19">
        <f>H15-F15</f>
        <v>-97141.350430000108</v>
      </c>
      <c r="J15" s="18">
        <f t="shared" si="3"/>
        <v>82.733389620038707</v>
      </c>
      <c r="K15" s="18">
        <f t="shared" si="4"/>
        <v>93.435768834909524</v>
      </c>
      <c r="L15" s="18">
        <f>IF(H15=0,0,H15/E15*100)</f>
        <v>56.454430237920469</v>
      </c>
      <c r="M15" s="66">
        <v>21</v>
      </c>
      <c r="N15" s="71" t="s">
        <v>30</v>
      </c>
      <c r="O15" s="4"/>
      <c r="P15" s="4"/>
      <c r="Q15" s="4"/>
    </row>
    <row r="16" spans="1:29" s="5" customFormat="1" ht="124.5" customHeight="1" x14ac:dyDescent="0.5">
      <c r="A16" s="74"/>
      <c r="B16" s="57"/>
      <c r="C16" s="58"/>
      <c r="D16" s="21" t="s">
        <v>22</v>
      </c>
      <c r="E16" s="29">
        <v>700.79309999999998</v>
      </c>
      <c r="F16" s="29">
        <v>0</v>
      </c>
      <c r="G16" s="29">
        <v>0</v>
      </c>
      <c r="H16" s="29">
        <v>0</v>
      </c>
      <c r="I16" s="30">
        <f>H16-F16</f>
        <v>0</v>
      </c>
      <c r="J16" s="31">
        <f t="shared" si="3"/>
        <v>0</v>
      </c>
      <c r="K16" s="31">
        <f t="shared" si="4"/>
        <v>0</v>
      </c>
      <c r="L16" s="31" t="s">
        <v>31</v>
      </c>
      <c r="M16" s="66"/>
      <c r="N16" s="56"/>
      <c r="O16" s="4"/>
      <c r="P16" s="4"/>
      <c r="Q16" s="4"/>
    </row>
    <row r="17" spans="1:29" s="5" customFormat="1" ht="124.5" customHeight="1" x14ac:dyDescent="0.5">
      <c r="A17" s="74"/>
      <c r="B17" s="57"/>
      <c r="C17" s="58"/>
      <c r="D17" s="21" t="s">
        <v>23</v>
      </c>
      <c r="E17" s="32">
        <v>1458692.5068999999</v>
      </c>
      <c r="F17" s="29">
        <v>1035986.0269999999</v>
      </c>
      <c r="G17" s="29">
        <v>980652.76741999993</v>
      </c>
      <c r="H17" s="29">
        <v>979186.95368999988</v>
      </c>
      <c r="I17" s="33">
        <f>H17-F17</f>
        <v>-56799.073310000007</v>
      </c>
      <c r="J17" s="31">
        <f t="shared" si="3"/>
        <v>99.850526732937652</v>
      </c>
      <c r="K17" s="31">
        <f t="shared" si="4"/>
        <v>94.517390019778716</v>
      </c>
      <c r="L17" s="31">
        <f t="shared" si="1"/>
        <v>67.127715338098156</v>
      </c>
      <c r="M17" s="66"/>
      <c r="N17" s="56"/>
      <c r="O17" s="4"/>
      <c r="P17" s="4"/>
      <c r="Q17" s="4"/>
    </row>
    <row r="18" spans="1:29" s="5" customFormat="1" ht="124.5" customHeight="1" x14ac:dyDescent="0.5">
      <c r="A18" s="74"/>
      <c r="B18" s="57"/>
      <c r="C18" s="58"/>
      <c r="D18" s="21" t="s">
        <v>24</v>
      </c>
      <c r="E18" s="32">
        <v>690640.31466000003</v>
      </c>
      <c r="F18" s="29">
        <v>443872.74071999994</v>
      </c>
      <c r="G18" s="29">
        <v>690640.31466000003</v>
      </c>
      <c r="H18" s="29">
        <v>403530.46359999996</v>
      </c>
      <c r="I18" s="33">
        <f t="shared" ref="I18:I30" si="7">H18-F18</f>
        <v>-40342.277119999984</v>
      </c>
      <c r="J18" s="31">
        <f t="shared" si="3"/>
        <v>58.428454730253719</v>
      </c>
      <c r="K18" s="31">
        <f t="shared" si="4"/>
        <v>90.911296545365389</v>
      </c>
      <c r="L18" s="31">
        <f t="shared" si="1"/>
        <v>58.428454730253719</v>
      </c>
      <c r="M18" s="66"/>
      <c r="N18" s="56"/>
      <c r="O18" s="4"/>
      <c r="P18" s="4"/>
      <c r="Q18" s="4"/>
    </row>
    <row r="19" spans="1:29" s="5" customFormat="1" ht="189" customHeight="1" x14ac:dyDescent="0.5">
      <c r="A19" s="74"/>
      <c r="B19" s="57"/>
      <c r="C19" s="58"/>
      <c r="D19" s="25" t="s">
        <v>25</v>
      </c>
      <c r="E19" s="29">
        <v>0</v>
      </c>
      <c r="F19" s="29">
        <v>0</v>
      </c>
      <c r="G19" s="29">
        <v>0</v>
      </c>
      <c r="H19" s="29">
        <v>0</v>
      </c>
      <c r="I19" s="30">
        <f t="shared" si="7"/>
        <v>0</v>
      </c>
      <c r="J19" s="31">
        <f t="shared" si="3"/>
        <v>0</v>
      </c>
      <c r="K19" s="31">
        <f t="shared" si="4"/>
        <v>0</v>
      </c>
      <c r="L19" s="31">
        <f t="shared" si="1"/>
        <v>0</v>
      </c>
      <c r="M19" s="66"/>
      <c r="N19" s="56"/>
      <c r="O19" s="4"/>
      <c r="P19" s="4"/>
      <c r="Q19" s="4"/>
    </row>
    <row r="20" spans="1:29" s="5" customFormat="1" ht="164.25" customHeight="1" x14ac:dyDescent="0.5">
      <c r="A20" s="74"/>
      <c r="B20" s="57"/>
      <c r="C20" s="58"/>
      <c r="D20" s="25" t="s">
        <v>26</v>
      </c>
      <c r="E20" s="29">
        <v>0</v>
      </c>
      <c r="F20" s="29">
        <v>0</v>
      </c>
      <c r="G20" s="29">
        <v>0</v>
      </c>
      <c r="H20" s="29">
        <v>0</v>
      </c>
      <c r="I20" s="30">
        <f t="shared" si="7"/>
        <v>0</v>
      </c>
      <c r="J20" s="31">
        <f t="shared" si="3"/>
        <v>0</v>
      </c>
      <c r="K20" s="31">
        <f t="shared" si="4"/>
        <v>0</v>
      </c>
      <c r="L20" s="31">
        <f t="shared" si="1"/>
        <v>0</v>
      </c>
      <c r="M20" s="66"/>
      <c r="N20" s="56"/>
      <c r="O20" s="4"/>
      <c r="P20" s="4"/>
      <c r="Q20" s="4"/>
    </row>
    <row r="21" spans="1:29" s="5" customFormat="1" ht="124.5" customHeight="1" x14ac:dyDescent="0.5">
      <c r="A21" s="74"/>
      <c r="B21" s="57"/>
      <c r="C21" s="58"/>
      <c r="D21" s="26" t="s">
        <v>27</v>
      </c>
      <c r="E21" s="29">
        <v>299229.28900000005</v>
      </c>
      <c r="F21" s="29">
        <v>0</v>
      </c>
      <c r="G21" s="29">
        <v>0</v>
      </c>
      <c r="H21" s="29">
        <v>0</v>
      </c>
      <c r="I21" s="30">
        <v>0</v>
      </c>
      <c r="J21" s="31">
        <v>0</v>
      </c>
      <c r="K21" s="31">
        <f t="shared" si="4"/>
        <v>0</v>
      </c>
      <c r="L21" s="31">
        <f t="shared" si="1"/>
        <v>0</v>
      </c>
      <c r="M21" s="66"/>
      <c r="N21" s="56"/>
      <c r="O21" s="4"/>
      <c r="P21" s="4"/>
      <c r="Q21" s="4"/>
    </row>
    <row r="22" spans="1:29" s="5" customFormat="1" ht="124.5" customHeight="1" x14ac:dyDescent="0.5">
      <c r="A22" s="74"/>
      <c r="B22" s="57"/>
      <c r="C22" s="58"/>
      <c r="D22" s="27" t="s">
        <v>28</v>
      </c>
      <c r="E22" s="29">
        <v>0</v>
      </c>
      <c r="F22" s="29">
        <v>0</v>
      </c>
      <c r="G22" s="29">
        <v>0</v>
      </c>
      <c r="H22" s="29">
        <v>0</v>
      </c>
      <c r="I22" s="30">
        <f t="shared" si="7"/>
        <v>0</v>
      </c>
      <c r="J22" s="31">
        <f t="shared" si="3"/>
        <v>0</v>
      </c>
      <c r="K22" s="31">
        <f t="shared" si="4"/>
        <v>0</v>
      </c>
      <c r="L22" s="31">
        <f t="shared" si="1"/>
        <v>0</v>
      </c>
      <c r="M22" s="66"/>
      <c r="N22" s="56"/>
      <c r="O22" s="4"/>
      <c r="P22" s="4"/>
      <c r="Q22" s="4"/>
    </row>
    <row r="23" spans="1:29" ht="132" customHeight="1" x14ac:dyDescent="0.5">
      <c r="A23" s="74">
        <v>2</v>
      </c>
      <c r="B23" s="57" t="s">
        <v>32</v>
      </c>
      <c r="C23" s="58">
        <v>3</v>
      </c>
      <c r="D23" s="17" t="s">
        <v>21</v>
      </c>
      <c r="E23" s="18">
        <f t="shared" ref="E23:H23" si="8">E24+E25+E26+E29</f>
        <v>8997.880000000001</v>
      </c>
      <c r="F23" s="18">
        <f>F24+F25+F26+F29</f>
        <v>6597.88</v>
      </c>
      <c r="G23" s="18">
        <f t="shared" si="8"/>
        <v>7597.88</v>
      </c>
      <c r="H23" s="18">
        <f t="shared" si="8"/>
        <v>5462.1500500000002</v>
      </c>
      <c r="I23" s="34">
        <f t="shared" si="7"/>
        <v>-1135.7299499999999</v>
      </c>
      <c r="J23" s="18">
        <f t="shared" ref="J23:J30" si="9">IF(G23=0,0,H23/G23)*100</f>
        <v>71.890449046312924</v>
      </c>
      <c r="K23" s="18">
        <f t="shared" ref="K23:K30" si="10">IF(F23=0,0,H23/F23*100)</f>
        <v>82.78644125082603</v>
      </c>
      <c r="L23" s="18">
        <f t="shared" si="1"/>
        <v>60.70485547706793</v>
      </c>
      <c r="M23" s="66">
        <v>3</v>
      </c>
      <c r="N23" s="64" t="s">
        <v>33</v>
      </c>
      <c r="O23" s="4"/>
      <c r="P23" s="4"/>
      <c r="Q23" s="4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ht="132" customHeight="1" x14ac:dyDescent="0.5">
      <c r="A24" s="74"/>
      <c r="B24" s="57"/>
      <c r="C24" s="58"/>
      <c r="D24" s="21" t="s">
        <v>22</v>
      </c>
      <c r="E24" s="35">
        <v>0</v>
      </c>
      <c r="F24" s="35">
        <v>0</v>
      </c>
      <c r="G24" s="35">
        <v>0</v>
      </c>
      <c r="H24" s="35">
        <v>0</v>
      </c>
      <c r="I24" s="36">
        <f t="shared" si="7"/>
        <v>0</v>
      </c>
      <c r="J24" s="36">
        <f t="shared" si="9"/>
        <v>0</v>
      </c>
      <c r="K24" s="36">
        <f t="shared" si="10"/>
        <v>0</v>
      </c>
      <c r="L24" s="36">
        <f t="shared" si="1"/>
        <v>0</v>
      </c>
      <c r="M24" s="66"/>
      <c r="N24" s="65"/>
      <c r="O24" s="4"/>
      <c r="P24" s="4"/>
      <c r="Q24" s="4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ht="132" customHeight="1" x14ac:dyDescent="0.5">
      <c r="A25" s="74"/>
      <c r="B25" s="57"/>
      <c r="C25" s="58"/>
      <c r="D25" s="21" t="s">
        <v>23</v>
      </c>
      <c r="E25" s="35">
        <v>0</v>
      </c>
      <c r="F25" s="35">
        <v>0</v>
      </c>
      <c r="G25" s="35">
        <v>0</v>
      </c>
      <c r="H25" s="35">
        <v>0</v>
      </c>
      <c r="I25" s="36">
        <f t="shared" si="7"/>
        <v>0</v>
      </c>
      <c r="J25" s="36">
        <f t="shared" si="9"/>
        <v>0</v>
      </c>
      <c r="K25" s="36">
        <f t="shared" si="10"/>
        <v>0</v>
      </c>
      <c r="L25" s="36">
        <f t="shared" si="1"/>
        <v>0</v>
      </c>
      <c r="M25" s="66"/>
      <c r="N25" s="65"/>
      <c r="O25" s="4"/>
      <c r="P25" s="4"/>
      <c r="Q25" s="4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ht="132" customHeight="1" x14ac:dyDescent="0.5">
      <c r="A26" s="74"/>
      <c r="B26" s="57"/>
      <c r="C26" s="58"/>
      <c r="D26" s="21" t="s">
        <v>24</v>
      </c>
      <c r="E26" s="32">
        <v>7597.88</v>
      </c>
      <c r="F26" s="35">
        <v>6597.88</v>
      </c>
      <c r="G26" s="35">
        <v>7597.88</v>
      </c>
      <c r="H26" s="35">
        <v>5462.1500500000002</v>
      </c>
      <c r="I26" s="37">
        <f t="shared" si="7"/>
        <v>-1135.7299499999999</v>
      </c>
      <c r="J26" s="36">
        <f t="shared" si="9"/>
        <v>71.890449046312924</v>
      </c>
      <c r="K26" s="36">
        <f t="shared" si="10"/>
        <v>82.78644125082603</v>
      </c>
      <c r="L26" s="36">
        <f t="shared" si="1"/>
        <v>71.890449046312924</v>
      </c>
      <c r="M26" s="66"/>
      <c r="N26" s="65"/>
      <c r="O26" s="4"/>
      <c r="P26" s="4"/>
      <c r="Q26" s="4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ht="214.5" customHeight="1" x14ac:dyDescent="0.5">
      <c r="A27" s="74"/>
      <c r="B27" s="57"/>
      <c r="C27" s="58"/>
      <c r="D27" s="25" t="s">
        <v>25</v>
      </c>
      <c r="E27" s="35">
        <v>0</v>
      </c>
      <c r="F27" s="35">
        <v>0</v>
      </c>
      <c r="G27" s="35">
        <v>0</v>
      </c>
      <c r="H27" s="35">
        <v>0</v>
      </c>
      <c r="I27" s="36">
        <v>0</v>
      </c>
      <c r="J27" s="36">
        <f t="shared" si="9"/>
        <v>0</v>
      </c>
      <c r="K27" s="36">
        <f t="shared" si="10"/>
        <v>0</v>
      </c>
      <c r="L27" s="36">
        <f t="shared" si="1"/>
        <v>0</v>
      </c>
      <c r="M27" s="66"/>
      <c r="N27" s="65"/>
      <c r="O27" s="4"/>
      <c r="P27" s="4"/>
      <c r="Q27" s="4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ht="177" customHeight="1" x14ac:dyDescent="0.5">
      <c r="A28" s="74"/>
      <c r="B28" s="57"/>
      <c r="C28" s="58"/>
      <c r="D28" s="25" t="s">
        <v>26</v>
      </c>
      <c r="E28" s="35">
        <v>0</v>
      </c>
      <c r="F28" s="35">
        <v>0</v>
      </c>
      <c r="G28" s="35">
        <v>0</v>
      </c>
      <c r="H28" s="35">
        <v>0</v>
      </c>
      <c r="I28" s="36">
        <v>0</v>
      </c>
      <c r="J28" s="36">
        <f t="shared" si="9"/>
        <v>0</v>
      </c>
      <c r="K28" s="36">
        <f t="shared" si="10"/>
        <v>0</v>
      </c>
      <c r="L28" s="36">
        <f t="shared" si="1"/>
        <v>0</v>
      </c>
      <c r="M28" s="66"/>
      <c r="N28" s="65"/>
      <c r="O28" s="4"/>
      <c r="P28" s="4"/>
      <c r="Q28" s="4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ht="132" customHeight="1" x14ac:dyDescent="0.5">
      <c r="A29" s="74"/>
      <c r="B29" s="57"/>
      <c r="C29" s="58"/>
      <c r="D29" s="26" t="s">
        <v>27</v>
      </c>
      <c r="E29" s="29">
        <v>1400</v>
      </c>
      <c r="F29" s="35">
        <v>0</v>
      </c>
      <c r="G29" s="35">
        <v>0</v>
      </c>
      <c r="H29" s="35">
        <v>0</v>
      </c>
      <c r="I29" s="36">
        <v>0</v>
      </c>
      <c r="J29" s="36">
        <f t="shared" si="9"/>
        <v>0</v>
      </c>
      <c r="K29" s="36">
        <f t="shared" si="10"/>
        <v>0</v>
      </c>
      <c r="L29" s="36">
        <f t="shared" si="1"/>
        <v>0</v>
      </c>
      <c r="M29" s="66"/>
      <c r="N29" s="65"/>
      <c r="O29" s="4"/>
      <c r="P29" s="4"/>
      <c r="Q29" s="4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ht="132" customHeight="1" x14ac:dyDescent="0.5">
      <c r="A30" s="74"/>
      <c r="B30" s="57"/>
      <c r="C30" s="58"/>
      <c r="D30" s="27" t="s">
        <v>28</v>
      </c>
      <c r="E30" s="35">
        <v>0</v>
      </c>
      <c r="F30" s="35">
        <v>0</v>
      </c>
      <c r="G30" s="35">
        <v>0</v>
      </c>
      <c r="H30" s="35">
        <v>0</v>
      </c>
      <c r="I30" s="36">
        <f t="shared" si="7"/>
        <v>0</v>
      </c>
      <c r="J30" s="36">
        <f t="shared" si="9"/>
        <v>0</v>
      </c>
      <c r="K30" s="36">
        <f t="shared" si="10"/>
        <v>0</v>
      </c>
      <c r="L30" s="36">
        <f t="shared" si="1"/>
        <v>0</v>
      </c>
      <c r="M30" s="66"/>
      <c r="N30" s="65"/>
      <c r="O30" s="4"/>
      <c r="P30" s="4"/>
      <c r="Q30" s="4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ht="132" customHeight="1" x14ac:dyDescent="0.5">
      <c r="A31" s="74">
        <v>3</v>
      </c>
      <c r="B31" s="57" t="s">
        <v>34</v>
      </c>
      <c r="C31" s="58">
        <v>5</v>
      </c>
      <c r="D31" s="17" t="s">
        <v>21</v>
      </c>
      <c r="E31" s="18">
        <f>E32+E33+E34+E35+E37</f>
        <v>676322.00089000002</v>
      </c>
      <c r="F31" s="18">
        <f t="shared" ref="F31:H31" si="11">F32+F33+F34+F35+F37</f>
        <v>317161.15689999994</v>
      </c>
      <c r="G31" s="18">
        <f t="shared" si="11"/>
        <v>641626.66616999998</v>
      </c>
      <c r="H31" s="18">
        <f t="shared" si="11"/>
        <v>261103.70201000004</v>
      </c>
      <c r="I31" s="19">
        <f>H31-F31</f>
        <v>-56057.454889999906</v>
      </c>
      <c r="J31" s="18">
        <f t="shared" si="3"/>
        <v>40.694022829284997</v>
      </c>
      <c r="K31" s="18">
        <f t="shared" si="4"/>
        <v>82.325245803137662</v>
      </c>
      <c r="L31" s="18">
        <f t="shared" si="1"/>
        <v>38.606418490955917</v>
      </c>
      <c r="M31" s="66">
        <v>12</v>
      </c>
      <c r="N31" s="62" t="s">
        <v>35</v>
      </c>
      <c r="O31" s="4"/>
      <c r="P31" s="4"/>
      <c r="Q31" s="4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ht="132" customHeight="1" x14ac:dyDescent="0.5">
      <c r="A32" s="74"/>
      <c r="B32" s="57"/>
      <c r="C32" s="58"/>
      <c r="D32" s="21" t="s">
        <v>22</v>
      </c>
      <c r="E32" s="32">
        <v>14.1</v>
      </c>
      <c r="F32" s="35">
        <v>14.1</v>
      </c>
      <c r="G32" s="35">
        <v>0</v>
      </c>
      <c r="H32" s="35">
        <v>0</v>
      </c>
      <c r="I32" s="38">
        <f t="shared" ref="I32:I82" si="12">H32-F32</f>
        <v>-14.1</v>
      </c>
      <c r="J32" s="31">
        <f t="shared" si="3"/>
        <v>0</v>
      </c>
      <c r="K32" s="31">
        <f t="shared" si="4"/>
        <v>0</v>
      </c>
      <c r="L32" s="31">
        <f t="shared" si="1"/>
        <v>0</v>
      </c>
      <c r="M32" s="66"/>
      <c r="N32" s="63"/>
      <c r="O32" s="4"/>
      <c r="P32" s="4"/>
      <c r="Q32" s="4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ht="132" customHeight="1" x14ac:dyDescent="0.5">
      <c r="A33" s="74"/>
      <c r="B33" s="57"/>
      <c r="C33" s="58"/>
      <c r="D33" s="21" t="s">
        <v>23</v>
      </c>
      <c r="E33" s="32">
        <v>51844.5</v>
      </c>
      <c r="F33" s="32">
        <v>43196.73358</v>
      </c>
      <c r="G33" s="32">
        <v>40970.32776</v>
      </c>
      <c r="H33" s="32">
        <v>40756.33322</v>
      </c>
      <c r="I33" s="39">
        <f t="shared" si="12"/>
        <v>-2440.4003599999996</v>
      </c>
      <c r="J33" s="31">
        <f t="shared" si="3"/>
        <v>99.477684090658101</v>
      </c>
      <c r="K33" s="31">
        <f t="shared" si="4"/>
        <v>94.350497924847957</v>
      </c>
      <c r="L33" s="31">
        <f t="shared" si="1"/>
        <v>78.61264593158387</v>
      </c>
      <c r="M33" s="66"/>
      <c r="N33" s="63"/>
      <c r="O33" s="4"/>
      <c r="P33" s="4"/>
      <c r="Q33" s="4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ht="132" customHeight="1" x14ac:dyDescent="0.5">
      <c r="A34" s="74"/>
      <c r="B34" s="57"/>
      <c r="C34" s="58"/>
      <c r="D34" s="21" t="s">
        <v>24</v>
      </c>
      <c r="E34" s="32">
        <v>613872.66688999999</v>
      </c>
      <c r="F34" s="35">
        <v>273950.32331999997</v>
      </c>
      <c r="G34" s="35">
        <v>600656.33840999997</v>
      </c>
      <c r="H34" s="35">
        <v>220347.36879000004</v>
      </c>
      <c r="I34" s="39">
        <f t="shared" si="12"/>
        <v>-53602.95452999993</v>
      </c>
      <c r="J34" s="31">
        <f t="shared" si="3"/>
        <v>36.68443246154407</v>
      </c>
      <c r="K34" s="31">
        <f t="shared" si="4"/>
        <v>80.433330437290053</v>
      </c>
      <c r="L34" s="31">
        <f t="shared" si="1"/>
        <v>35.894637548585322</v>
      </c>
      <c r="M34" s="66"/>
      <c r="N34" s="63"/>
      <c r="O34" s="4"/>
      <c r="P34" s="4"/>
      <c r="Q34" s="4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ht="246" customHeight="1" x14ac:dyDescent="0.5">
      <c r="A35" s="74"/>
      <c r="B35" s="57"/>
      <c r="C35" s="58"/>
      <c r="D35" s="25" t="s">
        <v>25</v>
      </c>
      <c r="E35" s="35">
        <v>0</v>
      </c>
      <c r="F35" s="35">
        <v>0</v>
      </c>
      <c r="G35" s="35">
        <v>0</v>
      </c>
      <c r="H35" s="35">
        <v>0</v>
      </c>
      <c r="I35" s="40">
        <f t="shared" si="12"/>
        <v>0</v>
      </c>
      <c r="J35" s="31">
        <f t="shared" si="3"/>
        <v>0</v>
      </c>
      <c r="K35" s="31">
        <f t="shared" si="4"/>
        <v>0</v>
      </c>
      <c r="L35" s="31">
        <f t="shared" si="1"/>
        <v>0</v>
      </c>
      <c r="M35" s="66"/>
      <c r="N35" s="63"/>
      <c r="O35" s="4"/>
      <c r="P35" s="4"/>
      <c r="Q35" s="4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ht="171.75" customHeight="1" x14ac:dyDescent="0.5">
      <c r="A36" s="74"/>
      <c r="B36" s="57"/>
      <c r="C36" s="58"/>
      <c r="D36" s="25" t="s">
        <v>26</v>
      </c>
      <c r="E36" s="35">
        <v>0</v>
      </c>
      <c r="F36" s="35">
        <v>0</v>
      </c>
      <c r="G36" s="35">
        <v>0</v>
      </c>
      <c r="H36" s="35">
        <v>0</v>
      </c>
      <c r="I36" s="40">
        <f t="shared" si="12"/>
        <v>0</v>
      </c>
      <c r="J36" s="31">
        <f t="shared" si="3"/>
        <v>0</v>
      </c>
      <c r="K36" s="31">
        <f t="shared" si="4"/>
        <v>0</v>
      </c>
      <c r="L36" s="31">
        <f t="shared" si="1"/>
        <v>0</v>
      </c>
      <c r="M36" s="66"/>
      <c r="N36" s="63"/>
      <c r="O36" s="4"/>
      <c r="P36" s="4"/>
      <c r="Q36" s="4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s="5" customFormat="1" ht="132" customHeight="1" x14ac:dyDescent="0.5">
      <c r="A37" s="74"/>
      <c r="B37" s="57"/>
      <c r="C37" s="58"/>
      <c r="D37" s="26" t="s">
        <v>27</v>
      </c>
      <c r="E37" s="29">
        <v>10590.734</v>
      </c>
      <c r="F37" s="35">
        <v>0</v>
      </c>
      <c r="G37" s="35">
        <v>0</v>
      </c>
      <c r="H37" s="35">
        <v>0</v>
      </c>
      <c r="I37" s="41">
        <f t="shared" si="12"/>
        <v>0</v>
      </c>
      <c r="J37" s="31">
        <f t="shared" si="3"/>
        <v>0</v>
      </c>
      <c r="K37" s="31">
        <f t="shared" si="4"/>
        <v>0</v>
      </c>
      <c r="L37" s="31">
        <f t="shared" si="1"/>
        <v>0</v>
      </c>
      <c r="M37" s="66"/>
      <c r="N37" s="63"/>
      <c r="O37" s="4"/>
      <c r="P37" s="4"/>
      <c r="Q37" s="4"/>
    </row>
    <row r="38" spans="1:29" ht="132" customHeight="1" x14ac:dyDescent="0.5">
      <c r="A38" s="74"/>
      <c r="B38" s="57"/>
      <c r="C38" s="58"/>
      <c r="D38" s="27" t="s">
        <v>28</v>
      </c>
      <c r="E38" s="35">
        <v>0</v>
      </c>
      <c r="F38" s="35">
        <v>0</v>
      </c>
      <c r="G38" s="35">
        <v>0</v>
      </c>
      <c r="H38" s="35">
        <v>0</v>
      </c>
      <c r="I38" s="40">
        <f t="shared" si="12"/>
        <v>0</v>
      </c>
      <c r="J38" s="31">
        <f t="shared" si="3"/>
        <v>0</v>
      </c>
      <c r="K38" s="31">
        <f t="shared" si="4"/>
        <v>0</v>
      </c>
      <c r="L38" s="31">
        <f t="shared" si="1"/>
        <v>0</v>
      </c>
      <c r="M38" s="66"/>
      <c r="N38" s="63"/>
      <c r="O38" s="4"/>
      <c r="P38" s="4"/>
      <c r="Q38" s="4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ht="132" customHeight="1" x14ac:dyDescent="0.5">
      <c r="A39" s="56">
        <v>4</v>
      </c>
      <c r="B39" s="57" t="s">
        <v>36</v>
      </c>
      <c r="C39" s="58">
        <v>5</v>
      </c>
      <c r="D39" s="17" t="s">
        <v>21</v>
      </c>
      <c r="E39" s="18">
        <f>E40+E41+E42+E45</f>
        <v>6352.987000000001</v>
      </c>
      <c r="F39" s="18">
        <f t="shared" ref="F39:H39" si="13">F40+F41+F42+F45</f>
        <v>5191.7870000000003</v>
      </c>
      <c r="G39" s="18">
        <f t="shared" si="13"/>
        <v>6352.9908000000005</v>
      </c>
      <c r="H39" s="18">
        <f t="shared" si="13"/>
        <v>5133.01908</v>
      </c>
      <c r="I39" s="19">
        <f>H39-F39</f>
        <v>-58.767920000000231</v>
      </c>
      <c r="J39" s="18">
        <f t="shared" si="3"/>
        <v>80.796891442059064</v>
      </c>
      <c r="K39" s="18">
        <f t="shared" si="4"/>
        <v>98.868059879960398</v>
      </c>
      <c r="L39" s="18">
        <f t="shared" si="1"/>
        <v>80.796939770221471</v>
      </c>
      <c r="M39" s="66">
        <v>4</v>
      </c>
      <c r="N39" s="62" t="s">
        <v>37</v>
      </c>
      <c r="O39" s="4"/>
      <c r="P39" s="4"/>
      <c r="Q39" s="4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ht="132" customHeight="1" x14ac:dyDescent="0.5">
      <c r="A40" s="56"/>
      <c r="B40" s="57"/>
      <c r="C40" s="58"/>
      <c r="D40" s="21" t="s">
        <v>22</v>
      </c>
      <c r="E40" s="35">
        <v>0</v>
      </c>
      <c r="F40" s="35">
        <v>0</v>
      </c>
      <c r="G40" s="35">
        <v>0</v>
      </c>
      <c r="H40" s="35">
        <v>0</v>
      </c>
      <c r="I40" s="40">
        <f t="shared" si="12"/>
        <v>0</v>
      </c>
      <c r="J40" s="31">
        <f t="shared" si="3"/>
        <v>0</v>
      </c>
      <c r="K40" s="31">
        <f t="shared" si="4"/>
        <v>0</v>
      </c>
      <c r="L40" s="31">
        <f t="shared" si="1"/>
        <v>0</v>
      </c>
      <c r="M40" s="66"/>
      <c r="N40" s="73"/>
      <c r="O40" s="4"/>
      <c r="P40" s="4"/>
      <c r="Q40" s="4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132" customHeight="1" x14ac:dyDescent="0.5">
      <c r="A41" s="56"/>
      <c r="B41" s="57"/>
      <c r="C41" s="58"/>
      <c r="D41" s="21" t="s">
        <v>23</v>
      </c>
      <c r="E41" s="35">
        <v>300</v>
      </c>
      <c r="F41" s="35">
        <v>0</v>
      </c>
      <c r="G41" s="35">
        <v>300</v>
      </c>
      <c r="H41" s="35">
        <v>300</v>
      </c>
      <c r="I41" s="40">
        <f t="shared" si="12"/>
        <v>300</v>
      </c>
      <c r="J41" s="31">
        <f t="shared" si="3"/>
        <v>100</v>
      </c>
      <c r="K41" s="31">
        <v>0</v>
      </c>
      <c r="L41" s="31">
        <f t="shared" si="1"/>
        <v>100</v>
      </c>
      <c r="M41" s="66"/>
      <c r="N41" s="73"/>
      <c r="O41" s="4"/>
      <c r="P41" s="4"/>
      <c r="Q41" s="4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ht="132" customHeight="1" x14ac:dyDescent="0.5">
      <c r="A42" s="56"/>
      <c r="B42" s="57"/>
      <c r="C42" s="58"/>
      <c r="D42" s="21" t="s">
        <v>24</v>
      </c>
      <c r="E42" s="32">
        <v>6052.987000000001</v>
      </c>
      <c r="F42" s="35">
        <v>5191.7870000000003</v>
      </c>
      <c r="G42" s="35">
        <v>6052.9908000000005</v>
      </c>
      <c r="H42" s="35">
        <v>4833.01908</v>
      </c>
      <c r="I42" s="39">
        <f t="shared" si="12"/>
        <v>-358.76792000000023</v>
      </c>
      <c r="J42" s="31">
        <f t="shared" si="3"/>
        <v>79.845141677730609</v>
      </c>
      <c r="K42" s="31">
        <f t="shared" si="4"/>
        <v>93.089702639958077</v>
      </c>
      <c r="L42" s="31">
        <f t="shared" si="1"/>
        <v>79.845191803649982</v>
      </c>
      <c r="M42" s="66"/>
      <c r="N42" s="73"/>
      <c r="O42" s="4"/>
      <c r="P42" s="4"/>
      <c r="Q42" s="4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ht="217.5" customHeight="1" x14ac:dyDescent="0.5">
      <c r="A43" s="56"/>
      <c r="B43" s="57"/>
      <c r="C43" s="58"/>
      <c r="D43" s="25" t="s">
        <v>25</v>
      </c>
      <c r="E43" s="35">
        <v>0</v>
      </c>
      <c r="F43" s="35">
        <v>0</v>
      </c>
      <c r="G43" s="35">
        <v>0</v>
      </c>
      <c r="H43" s="35">
        <v>0</v>
      </c>
      <c r="I43" s="40">
        <f t="shared" si="12"/>
        <v>0</v>
      </c>
      <c r="J43" s="31">
        <f t="shared" si="3"/>
        <v>0</v>
      </c>
      <c r="K43" s="31">
        <f t="shared" si="4"/>
        <v>0</v>
      </c>
      <c r="L43" s="31">
        <f t="shared" si="1"/>
        <v>0</v>
      </c>
      <c r="M43" s="66"/>
      <c r="N43" s="73"/>
      <c r="O43" s="4"/>
      <c r="P43" s="4"/>
      <c r="Q43" s="4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ht="169.5" customHeight="1" x14ac:dyDescent="0.5">
      <c r="A44" s="56"/>
      <c r="B44" s="57"/>
      <c r="C44" s="58"/>
      <c r="D44" s="25" t="s">
        <v>26</v>
      </c>
      <c r="E44" s="35">
        <v>0</v>
      </c>
      <c r="F44" s="35">
        <v>0</v>
      </c>
      <c r="G44" s="35">
        <v>0</v>
      </c>
      <c r="H44" s="35">
        <v>0</v>
      </c>
      <c r="I44" s="40"/>
      <c r="J44" s="31"/>
      <c r="K44" s="31"/>
      <c r="L44" s="31">
        <f t="shared" si="1"/>
        <v>0</v>
      </c>
      <c r="M44" s="66"/>
      <c r="N44" s="73"/>
      <c r="O44" s="4"/>
      <c r="P44" s="4"/>
      <c r="Q44" s="4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ht="132" customHeight="1" x14ac:dyDescent="0.5">
      <c r="A45" s="56"/>
      <c r="B45" s="57"/>
      <c r="C45" s="58"/>
      <c r="D45" s="26" t="s">
        <v>27</v>
      </c>
      <c r="E45" s="35">
        <v>0</v>
      </c>
      <c r="F45" s="35">
        <v>0</v>
      </c>
      <c r="G45" s="35">
        <v>0</v>
      </c>
      <c r="H45" s="35">
        <v>0</v>
      </c>
      <c r="I45" s="41">
        <f t="shared" si="12"/>
        <v>0</v>
      </c>
      <c r="J45" s="31">
        <f t="shared" si="3"/>
        <v>0</v>
      </c>
      <c r="K45" s="31">
        <f t="shared" si="4"/>
        <v>0</v>
      </c>
      <c r="L45" s="31">
        <f t="shared" si="1"/>
        <v>0</v>
      </c>
      <c r="M45" s="66"/>
      <c r="N45" s="73"/>
      <c r="O45" s="4"/>
      <c r="P45" s="4"/>
      <c r="Q45" s="4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ht="132" customHeight="1" x14ac:dyDescent="0.5">
      <c r="A46" s="56"/>
      <c r="B46" s="57"/>
      <c r="C46" s="58"/>
      <c r="D46" s="27" t="s">
        <v>28</v>
      </c>
      <c r="E46" s="35">
        <v>0</v>
      </c>
      <c r="F46" s="35">
        <v>0</v>
      </c>
      <c r="G46" s="35">
        <v>0</v>
      </c>
      <c r="H46" s="35">
        <v>0</v>
      </c>
      <c r="I46" s="40">
        <f t="shared" si="12"/>
        <v>0</v>
      </c>
      <c r="J46" s="31">
        <f t="shared" si="3"/>
        <v>0</v>
      </c>
      <c r="K46" s="31">
        <f t="shared" si="4"/>
        <v>0</v>
      </c>
      <c r="L46" s="31">
        <f t="shared" si="1"/>
        <v>0</v>
      </c>
      <c r="M46" s="66"/>
      <c r="N46" s="73"/>
      <c r="O46" s="4"/>
      <c r="P46" s="4"/>
      <c r="Q46" s="4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s="5" customFormat="1" ht="132" customHeight="1" x14ac:dyDescent="0.5">
      <c r="A47" s="56">
        <v>5</v>
      </c>
      <c r="B47" s="57" t="s">
        <v>38</v>
      </c>
      <c r="C47" s="58">
        <v>12</v>
      </c>
      <c r="D47" s="17" t="s">
        <v>21</v>
      </c>
      <c r="E47" s="18">
        <f t="shared" ref="E47:H47" si="14">E48+E49+E50+E53</f>
        <v>286064.99552</v>
      </c>
      <c r="F47" s="18">
        <f>F48+F49+F50+F53</f>
        <v>211183.21950000001</v>
      </c>
      <c r="G47" s="18">
        <f t="shared" si="14"/>
        <v>263839.86783999996</v>
      </c>
      <c r="H47" s="18">
        <f t="shared" si="14"/>
        <v>133176.90707000002</v>
      </c>
      <c r="I47" s="19">
        <f>H47-F47</f>
        <v>-78006.312429999991</v>
      </c>
      <c r="J47" s="18">
        <f t="shared" si="3"/>
        <v>50.476415168143696</v>
      </c>
      <c r="K47" s="18">
        <f t="shared" si="4"/>
        <v>63.062258159200013</v>
      </c>
      <c r="L47" s="18">
        <f>IF(H47=0,0,H47/E47*100)</f>
        <v>46.554772221576854</v>
      </c>
      <c r="M47" s="66">
        <v>8</v>
      </c>
      <c r="N47" s="71" t="s">
        <v>39</v>
      </c>
      <c r="O47" s="4"/>
      <c r="P47" s="4"/>
      <c r="Q47" s="4"/>
    </row>
    <row r="48" spans="1:29" s="5" customFormat="1" ht="132" customHeight="1" x14ac:dyDescent="0.5">
      <c r="A48" s="56"/>
      <c r="B48" s="57"/>
      <c r="C48" s="58"/>
      <c r="D48" s="21" t="s">
        <v>22</v>
      </c>
      <c r="E48" s="32">
        <v>0</v>
      </c>
      <c r="F48" s="32">
        <v>0</v>
      </c>
      <c r="G48" s="32">
        <v>0</v>
      </c>
      <c r="H48" s="32">
        <v>0</v>
      </c>
      <c r="I48" s="35">
        <f t="shared" si="12"/>
        <v>0</v>
      </c>
      <c r="J48" s="31">
        <f t="shared" si="3"/>
        <v>0</v>
      </c>
      <c r="K48" s="31">
        <f t="shared" si="4"/>
        <v>0</v>
      </c>
      <c r="L48" s="31">
        <f t="shared" si="1"/>
        <v>0</v>
      </c>
      <c r="M48" s="66"/>
      <c r="N48" s="56"/>
      <c r="O48" s="4"/>
      <c r="P48" s="4"/>
      <c r="Q48" s="4"/>
    </row>
    <row r="49" spans="1:29" s="5" customFormat="1" ht="132" customHeight="1" x14ac:dyDescent="0.5">
      <c r="A49" s="56"/>
      <c r="B49" s="57"/>
      <c r="C49" s="58"/>
      <c r="D49" s="21" t="s">
        <v>23</v>
      </c>
      <c r="E49" s="32">
        <v>9255</v>
      </c>
      <c r="F49" s="32">
        <v>6617.1984900000007</v>
      </c>
      <c r="G49" s="32">
        <v>6907.4549999999999</v>
      </c>
      <c r="H49" s="32">
        <v>6848.2553600000001</v>
      </c>
      <c r="I49" s="41">
        <f t="shared" si="12"/>
        <v>231.05686999999944</v>
      </c>
      <c r="J49" s="31">
        <f t="shared" si="3"/>
        <v>99.142960178531752</v>
      </c>
      <c r="K49" s="31">
        <f t="shared" si="4"/>
        <v>103.49176272026864</v>
      </c>
      <c r="L49" s="31">
        <f t="shared" si="1"/>
        <v>73.995195678011882</v>
      </c>
      <c r="M49" s="66"/>
      <c r="N49" s="56"/>
      <c r="O49" s="4"/>
      <c r="P49" s="4"/>
      <c r="Q49" s="4"/>
    </row>
    <row r="50" spans="1:29" s="5" customFormat="1" ht="132" customHeight="1" x14ac:dyDescent="0.5">
      <c r="A50" s="56"/>
      <c r="B50" s="57"/>
      <c r="C50" s="58"/>
      <c r="D50" s="21" t="s">
        <v>24</v>
      </c>
      <c r="E50" s="32">
        <v>264252.04884</v>
      </c>
      <c r="F50" s="32">
        <v>204566.02101</v>
      </c>
      <c r="G50" s="32">
        <v>256932.41283999998</v>
      </c>
      <c r="H50" s="32">
        <v>126328.65171000002</v>
      </c>
      <c r="I50" s="39">
        <f t="shared" si="12"/>
        <v>-78237.369299999977</v>
      </c>
      <c r="J50" s="31">
        <f t="shared" si="3"/>
        <v>49.168047858823059</v>
      </c>
      <c r="K50" s="31">
        <f t="shared" si="4"/>
        <v>61.754464933266981</v>
      </c>
      <c r="L50" s="31">
        <f t="shared" si="1"/>
        <v>47.806120052635734</v>
      </c>
      <c r="M50" s="66"/>
      <c r="N50" s="56"/>
      <c r="O50" s="4"/>
      <c r="P50" s="4"/>
      <c r="Q50" s="4"/>
    </row>
    <row r="51" spans="1:29" s="5" customFormat="1" ht="209.25" customHeight="1" x14ac:dyDescent="0.5">
      <c r="A51" s="56"/>
      <c r="B51" s="57"/>
      <c r="C51" s="58"/>
      <c r="D51" s="25" t="s">
        <v>25</v>
      </c>
      <c r="E51" s="30">
        <v>0</v>
      </c>
      <c r="F51" s="32">
        <v>0</v>
      </c>
      <c r="G51" s="32">
        <v>0</v>
      </c>
      <c r="H51" s="32">
        <v>0</v>
      </c>
      <c r="I51" s="35">
        <f t="shared" si="12"/>
        <v>0</v>
      </c>
      <c r="J51" s="36">
        <f t="shared" si="3"/>
        <v>0</v>
      </c>
      <c r="K51" s="36">
        <f t="shared" si="4"/>
        <v>0</v>
      </c>
      <c r="L51" s="36">
        <f t="shared" si="1"/>
        <v>0</v>
      </c>
      <c r="M51" s="66"/>
      <c r="N51" s="56"/>
      <c r="O51" s="4"/>
      <c r="P51" s="4"/>
      <c r="Q51" s="4"/>
    </row>
    <row r="52" spans="1:29" s="5" customFormat="1" ht="162.75" customHeight="1" x14ac:dyDescent="0.5">
      <c r="A52" s="56"/>
      <c r="B52" s="57"/>
      <c r="C52" s="58"/>
      <c r="D52" s="25" t="s">
        <v>26</v>
      </c>
      <c r="E52" s="30">
        <v>0</v>
      </c>
      <c r="F52" s="32">
        <v>0</v>
      </c>
      <c r="G52" s="32">
        <v>0</v>
      </c>
      <c r="H52" s="32">
        <v>0</v>
      </c>
      <c r="I52" s="35">
        <f t="shared" si="12"/>
        <v>0</v>
      </c>
      <c r="J52" s="36"/>
      <c r="K52" s="36"/>
      <c r="L52" s="36">
        <f t="shared" si="1"/>
        <v>0</v>
      </c>
      <c r="M52" s="66"/>
      <c r="N52" s="56"/>
      <c r="O52" s="4"/>
      <c r="P52" s="4"/>
      <c r="Q52" s="4"/>
    </row>
    <row r="53" spans="1:29" s="5" customFormat="1" ht="132" customHeight="1" x14ac:dyDescent="0.5">
      <c r="A53" s="56"/>
      <c r="B53" s="57"/>
      <c r="C53" s="58"/>
      <c r="D53" s="26" t="s">
        <v>27</v>
      </c>
      <c r="E53" s="32">
        <v>12557.946679999999</v>
      </c>
      <c r="F53" s="32">
        <v>0</v>
      </c>
      <c r="G53" s="32">
        <v>0</v>
      </c>
      <c r="H53" s="32">
        <v>0</v>
      </c>
      <c r="I53" s="41">
        <f t="shared" si="12"/>
        <v>0</v>
      </c>
      <c r="J53" s="36">
        <f t="shared" si="3"/>
        <v>0</v>
      </c>
      <c r="K53" s="36">
        <f t="shared" si="4"/>
        <v>0</v>
      </c>
      <c r="L53" s="36">
        <f t="shared" si="1"/>
        <v>0</v>
      </c>
      <c r="M53" s="66"/>
      <c r="N53" s="56"/>
      <c r="O53" s="4"/>
      <c r="P53" s="4"/>
      <c r="Q53" s="4"/>
    </row>
    <row r="54" spans="1:29" ht="132" customHeight="1" x14ac:dyDescent="0.5">
      <c r="A54" s="56"/>
      <c r="B54" s="57"/>
      <c r="C54" s="58"/>
      <c r="D54" s="27" t="s">
        <v>28</v>
      </c>
      <c r="E54" s="32">
        <v>0</v>
      </c>
      <c r="F54" s="32">
        <v>0</v>
      </c>
      <c r="G54" s="32">
        <v>0</v>
      </c>
      <c r="H54" s="32">
        <v>0</v>
      </c>
      <c r="I54" s="35">
        <f t="shared" si="12"/>
        <v>0</v>
      </c>
      <c r="J54" s="31">
        <f t="shared" si="3"/>
        <v>0</v>
      </c>
      <c r="K54" s="31">
        <f t="shared" si="4"/>
        <v>0</v>
      </c>
      <c r="L54" s="31">
        <f t="shared" si="1"/>
        <v>0</v>
      </c>
      <c r="M54" s="66"/>
      <c r="N54" s="56"/>
      <c r="O54" s="4"/>
      <c r="P54" s="4"/>
      <c r="Q54" s="4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ht="131.25" customHeight="1" x14ac:dyDescent="0.5">
      <c r="A55" s="56">
        <v>6</v>
      </c>
      <c r="B55" s="57" t="s">
        <v>40</v>
      </c>
      <c r="C55" s="58">
        <v>8</v>
      </c>
      <c r="D55" s="17" t="s">
        <v>21</v>
      </c>
      <c r="E55" s="18">
        <f t="shared" ref="E55:H55" si="15">E56+E57+E58+E61</f>
        <v>109872.255</v>
      </c>
      <c r="F55" s="18">
        <f t="shared" si="15"/>
        <v>57611.199999999997</v>
      </c>
      <c r="G55" s="18">
        <f t="shared" si="15"/>
        <v>63215.295999999995</v>
      </c>
      <c r="H55" s="18">
        <f t="shared" si="15"/>
        <v>56791.56</v>
      </c>
      <c r="I55" s="34">
        <f>H55-F55</f>
        <v>-819.63999999999942</v>
      </c>
      <c r="J55" s="18">
        <f t="shared" si="3"/>
        <v>89.838320143276718</v>
      </c>
      <c r="K55" s="18">
        <f t="shared" si="4"/>
        <v>98.577290526841992</v>
      </c>
      <c r="L55" s="18">
        <f t="shared" si="1"/>
        <v>51.688717957049299</v>
      </c>
      <c r="M55" s="66">
        <v>11</v>
      </c>
      <c r="N55" s="71" t="s">
        <v>41</v>
      </c>
      <c r="O55" s="4"/>
      <c r="P55" s="4"/>
      <c r="Q55" s="4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ht="131.25" customHeight="1" x14ac:dyDescent="0.5">
      <c r="A56" s="56"/>
      <c r="B56" s="57"/>
      <c r="C56" s="58"/>
      <c r="D56" s="21" t="s">
        <v>22</v>
      </c>
      <c r="E56" s="32">
        <v>0</v>
      </c>
      <c r="F56" s="32">
        <v>0</v>
      </c>
      <c r="G56" s="32">
        <v>0</v>
      </c>
      <c r="H56" s="32">
        <v>0</v>
      </c>
      <c r="I56" s="41">
        <v>0</v>
      </c>
      <c r="J56" s="31">
        <f t="shared" si="3"/>
        <v>0</v>
      </c>
      <c r="K56" s="31">
        <f t="shared" si="4"/>
        <v>0</v>
      </c>
      <c r="L56" s="31">
        <f t="shared" si="1"/>
        <v>0</v>
      </c>
      <c r="M56" s="66"/>
      <c r="N56" s="56"/>
      <c r="O56" s="4"/>
      <c r="P56" s="4"/>
      <c r="Q56" s="4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31.25" customHeight="1" x14ac:dyDescent="0.5">
      <c r="A57" s="56"/>
      <c r="B57" s="57"/>
      <c r="C57" s="58"/>
      <c r="D57" s="21" t="s">
        <v>23</v>
      </c>
      <c r="E57" s="32">
        <v>66484</v>
      </c>
      <c r="F57" s="32">
        <v>47134.2</v>
      </c>
      <c r="G57" s="32">
        <v>48472.420999999995</v>
      </c>
      <c r="H57" s="32">
        <v>46196.938000000002</v>
      </c>
      <c r="I57" s="38">
        <v>-1103.2543200000009</v>
      </c>
      <c r="J57" s="31">
        <f t="shared" si="3"/>
        <v>95.305613061909995</v>
      </c>
      <c r="K57" s="31">
        <f t="shared" si="4"/>
        <v>98.011503324549906</v>
      </c>
      <c r="L57" s="31">
        <f t="shared" si="1"/>
        <v>69.485798086757725</v>
      </c>
      <c r="M57" s="66"/>
      <c r="N57" s="56"/>
      <c r="O57" s="4"/>
      <c r="P57" s="4"/>
      <c r="Q57" s="4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ht="131.25" customHeight="1" x14ac:dyDescent="0.5">
      <c r="A58" s="56"/>
      <c r="B58" s="57"/>
      <c r="C58" s="58"/>
      <c r="D58" s="21" t="s">
        <v>24</v>
      </c>
      <c r="E58" s="32">
        <v>14742.875</v>
      </c>
      <c r="F58" s="32">
        <v>10477</v>
      </c>
      <c r="G58" s="32">
        <v>14742.875</v>
      </c>
      <c r="H58" s="32">
        <v>10594.621999999999</v>
      </c>
      <c r="I58" s="41">
        <v>749.03900000000067</v>
      </c>
      <c r="J58" s="31">
        <f t="shared" si="3"/>
        <v>71.862659081081532</v>
      </c>
      <c r="K58" s="31">
        <f t="shared" si="4"/>
        <v>101.12266870287297</v>
      </c>
      <c r="L58" s="31">
        <f t="shared" si="1"/>
        <v>71.862659081081532</v>
      </c>
      <c r="M58" s="66"/>
      <c r="N58" s="56"/>
      <c r="O58" s="4"/>
      <c r="P58" s="4"/>
      <c r="Q58" s="4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ht="206.25" customHeight="1" x14ac:dyDescent="0.5">
      <c r="A59" s="56"/>
      <c r="B59" s="57"/>
      <c r="C59" s="58"/>
      <c r="D59" s="25" t="s">
        <v>25</v>
      </c>
      <c r="E59" s="32">
        <v>0</v>
      </c>
      <c r="F59" s="32">
        <v>0</v>
      </c>
      <c r="G59" s="32">
        <v>0</v>
      </c>
      <c r="H59" s="32">
        <v>0</v>
      </c>
      <c r="I59" s="40">
        <v>0</v>
      </c>
      <c r="J59" s="31">
        <f t="shared" si="3"/>
        <v>0</v>
      </c>
      <c r="K59" s="31">
        <f t="shared" si="4"/>
        <v>0</v>
      </c>
      <c r="L59" s="31">
        <f t="shared" si="1"/>
        <v>0</v>
      </c>
      <c r="M59" s="66"/>
      <c r="N59" s="56"/>
      <c r="O59" s="4"/>
      <c r="P59" s="4"/>
      <c r="Q59" s="4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ht="178.5" customHeight="1" x14ac:dyDescent="0.5">
      <c r="A60" s="56"/>
      <c r="B60" s="57"/>
      <c r="C60" s="58"/>
      <c r="D60" s="25" t="s">
        <v>26</v>
      </c>
      <c r="E60" s="32">
        <v>0</v>
      </c>
      <c r="F60" s="32">
        <v>0</v>
      </c>
      <c r="G60" s="32">
        <v>0</v>
      </c>
      <c r="H60" s="32">
        <v>0</v>
      </c>
      <c r="I60" s="40">
        <v>0</v>
      </c>
      <c r="J60" s="31">
        <f t="shared" si="3"/>
        <v>0</v>
      </c>
      <c r="K60" s="31">
        <f t="shared" si="4"/>
        <v>0</v>
      </c>
      <c r="L60" s="31">
        <f t="shared" si="1"/>
        <v>0</v>
      </c>
      <c r="M60" s="66"/>
      <c r="N60" s="56"/>
      <c r="O60" s="4"/>
      <c r="P60" s="4"/>
      <c r="Q60" s="4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ht="131.25" customHeight="1" x14ac:dyDescent="0.5">
      <c r="A61" s="56"/>
      <c r="B61" s="57"/>
      <c r="C61" s="58"/>
      <c r="D61" s="26" t="s">
        <v>27</v>
      </c>
      <c r="E61" s="32">
        <v>28645.38</v>
      </c>
      <c r="F61" s="32">
        <v>0</v>
      </c>
      <c r="G61" s="32">
        <v>0</v>
      </c>
      <c r="H61" s="32">
        <v>0</v>
      </c>
      <c r="I61" s="40">
        <v>0</v>
      </c>
      <c r="J61" s="31">
        <f t="shared" si="3"/>
        <v>0</v>
      </c>
      <c r="K61" s="31">
        <f t="shared" si="4"/>
        <v>0</v>
      </c>
      <c r="L61" s="31">
        <f t="shared" si="1"/>
        <v>0</v>
      </c>
      <c r="M61" s="66"/>
      <c r="N61" s="56"/>
      <c r="O61" s="4"/>
      <c r="P61" s="4"/>
      <c r="Q61" s="4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 ht="131.25" customHeight="1" x14ac:dyDescent="0.5">
      <c r="A62" s="56"/>
      <c r="B62" s="57"/>
      <c r="C62" s="58"/>
      <c r="D62" s="27" t="s">
        <v>28</v>
      </c>
      <c r="E62" s="32">
        <v>0</v>
      </c>
      <c r="F62" s="32">
        <v>0</v>
      </c>
      <c r="G62" s="32">
        <v>0</v>
      </c>
      <c r="H62" s="32">
        <v>0</v>
      </c>
      <c r="I62" s="40">
        <v>0</v>
      </c>
      <c r="J62" s="31">
        <f t="shared" si="3"/>
        <v>0</v>
      </c>
      <c r="K62" s="31">
        <f t="shared" si="4"/>
        <v>0</v>
      </c>
      <c r="L62" s="31">
        <f t="shared" si="1"/>
        <v>0</v>
      </c>
      <c r="M62" s="66"/>
      <c r="N62" s="56"/>
      <c r="O62" s="4"/>
      <c r="P62" s="4"/>
      <c r="Q62" s="4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s="5" customFormat="1" ht="131.25" customHeight="1" x14ac:dyDescent="0.5">
      <c r="A63" s="56">
        <v>7</v>
      </c>
      <c r="B63" s="57" t="s">
        <v>42</v>
      </c>
      <c r="C63" s="58">
        <v>6</v>
      </c>
      <c r="D63" s="17" t="s">
        <v>21</v>
      </c>
      <c r="E63" s="18">
        <f t="shared" ref="E63:H63" si="16">E64+E65+E66+E67+E69</f>
        <v>16416.79622</v>
      </c>
      <c r="F63" s="18">
        <f t="shared" si="16"/>
        <v>15536.79622</v>
      </c>
      <c r="G63" s="18">
        <f t="shared" si="16"/>
        <v>15032.611220000001</v>
      </c>
      <c r="H63" s="18">
        <f t="shared" si="16"/>
        <v>13533.66296</v>
      </c>
      <c r="I63" s="19">
        <f>H63-F63</f>
        <v>-2003.1332600000005</v>
      </c>
      <c r="J63" s="18">
        <f t="shared" si="3"/>
        <v>90.028690038855402</v>
      </c>
      <c r="K63" s="18">
        <f t="shared" si="4"/>
        <v>87.107166550711185</v>
      </c>
      <c r="L63" s="18">
        <f t="shared" si="1"/>
        <v>82.437905536723534</v>
      </c>
      <c r="M63" s="72">
        <v>3</v>
      </c>
      <c r="N63" s="67" t="s">
        <v>43</v>
      </c>
      <c r="O63" s="4"/>
      <c r="P63" s="4"/>
      <c r="Q63" s="4"/>
    </row>
    <row r="64" spans="1:29" s="5" customFormat="1" ht="131.25" customHeight="1" x14ac:dyDescent="0.5">
      <c r="A64" s="56"/>
      <c r="B64" s="57"/>
      <c r="C64" s="58"/>
      <c r="D64" s="21" t="s">
        <v>22</v>
      </c>
      <c r="E64" s="35">
        <v>0</v>
      </c>
      <c r="F64" s="35">
        <v>0</v>
      </c>
      <c r="G64" s="35">
        <v>0</v>
      </c>
      <c r="H64" s="35">
        <v>0</v>
      </c>
      <c r="I64" s="40">
        <f t="shared" si="12"/>
        <v>0</v>
      </c>
      <c r="J64" s="31">
        <f t="shared" si="3"/>
        <v>0</v>
      </c>
      <c r="K64" s="31">
        <f t="shared" si="4"/>
        <v>0</v>
      </c>
      <c r="L64" s="31">
        <f t="shared" si="1"/>
        <v>0</v>
      </c>
      <c r="M64" s="72"/>
      <c r="N64" s="68"/>
      <c r="O64" s="4"/>
      <c r="P64" s="4"/>
      <c r="Q64" s="4"/>
    </row>
    <row r="65" spans="1:29" s="5" customFormat="1" ht="131.25" customHeight="1" x14ac:dyDescent="0.5">
      <c r="A65" s="56"/>
      <c r="B65" s="57"/>
      <c r="C65" s="58"/>
      <c r="D65" s="21" t="s">
        <v>23</v>
      </c>
      <c r="E65" s="30">
        <v>468</v>
      </c>
      <c r="F65" s="30">
        <v>468</v>
      </c>
      <c r="G65" s="30">
        <v>210.995</v>
      </c>
      <c r="H65" s="30">
        <v>210.995</v>
      </c>
      <c r="I65" s="42">
        <f t="shared" si="12"/>
        <v>-257.005</v>
      </c>
      <c r="J65" s="31">
        <f t="shared" si="3"/>
        <v>100</v>
      </c>
      <c r="K65" s="31">
        <f t="shared" si="4"/>
        <v>45.08440170940171</v>
      </c>
      <c r="L65" s="31">
        <f t="shared" si="1"/>
        <v>45.08440170940171</v>
      </c>
      <c r="M65" s="72"/>
      <c r="N65" s="68"/>
      <c r="O65" s="4"/>
      <c r="P65" s="4"/>
      <c r="Q65" s="4"/>
    </row>
    <row r="66" spans="1:29" s="5" customFormat="1" ht="131.25" customHeight="1" x14ac:dyDescent="0.5">
      <c r="A66" s="56"/>
      <c r="B66" s="57"/>
      <c r="C66" s="58"/>
      <c r="D66" s="21" t="s">
        <v>24</v>
      </c>
      <c r="E66" s="30">
        <v>14521.61622</v>
      </c>
      <c r="F66" s="43">
        <v>13861.61622</v>
      </c>
      <c r="G66" s="43">
        <v>14821.61622</v>
      </c>
      <c r="H66" s="43">
        <v>13322.667959999999</v>
      </c>
      <c r="I66" s="35">
        <f t="shared" si="12"/>
        <v>-538.94826000000103</v>
      </c>
      <c r="J66" s="31">
        <f t="shared" si="3"/>
        <v>89.88674218957749</v>
      </c>
      <c r="K66" s="31">
        <f t="shared" si="4"/>
        <v>96.111937804031911</v>
      </c>
      <c r="L66" s="31">
        <f t="shared" si="1"/>
        <v>91.743699586629063</v>
      </c>
      <c r="M66" s="72"/>
      <c r="N66" s="68"/>
      <c r="O66" s="4"/>
      <c r="P66" s="4"/>
      <c r="Q66" s="4"/>
    </row>
    <row r="67" spans="1:29" s="5" customFormat="1" ht="190.5" customHeight="1" x14ac:dyDescent="0.5">
      <c r="A67" s="56"/>
      <c r="B67" s="57"/>
      <c r="C67" s="58"/>
      <c r="D67" s="25" t="s">
        <v>25</v>
      </c>
      <c r="E67" s="43">
        <v>0</v>
      </c>
      <c r="F67" s="43">
        <v>0</v>
      </c>
      <c r="G67" s="43">
        <v>0</v>
      </c>
      <c r="H67" s="43">
        <v>0</v>
      </c>
      <c r="I67" s="40">
        <v>0</v>
      </c>
      <c r="J67" s="31">
        <f t="shared" si="3"/>
        <v>0</v>
      </c>
      <c r="K67" s="31">
        <f t="shared" si="4"/>
        <v>0</v>
      </c>
      <c r="L67" s="31">
        <f t="shared" si="1"/>
        <v>0</v>
      </c>
      <c r="M67" s="72"/>
      <c r="N67" s="68"/>
      <c r="O67" s="4"/>
      <c r="P67" s="4"/>
      <c r="Q67" s="4"/>
    </row>
    <row r="68" spans="1:29" s="5" customFormat="1" ht="159" customHeight="1" x14ac:dyDescent="0.5">
      <c r="A68" s="56"/>
      <c r="B68" s="57"/>
      <c r="C68" s="58"/>
      <c r="D68" s="25" t="s">
        <v>26</v>
      </c>
      <c r="E68" s="43">
        <v>0</v>
      </c>
      <c r="F68" s="43">
        <v>0</v>
      </c>
      <c r="G68" s="43">
        <v>0</v>
      </c>
      <c r="H68" s="43">
        <v>0</v>
      </c>
      <c r="I68" s="40"/>
      <c r="J68" s="31"/>
      <c r="K68" s="31"/>
      <c r="L68" s="31">
        <f t="shared" si="1"/>
        <v>0</v>
      </c>
      <c r="M68" s="72"/>
      <c r="N68" s="68"/>
      <c r="O68" s="4"/>
      <c r="P68" s="4"/>
      <c r="Q68" s="4"/>
    </row>
    <row r="69" spans="1:29" s="5" customFormat="1" ht="131.25" customHeight="1" x14ac:dyDescent="0.5">
      <c r="A69" s="56"/>
      <c r="B69" s="57"/>
      <c r="C69" s="58"/>
      <c r="D69" s="26" t="s">
        <v>27</v>
      </c>
      <c r="E69" s="29">
        <v>1427.18</v>
      </c>
      <c r="F69" s="35">
        <v>1207.1799999999998</v>
      </c>
      <c r="G69" s="35">
        <v>0</v>
      </c>
      <c r="H69" s="35">
        <v>0</v>
      </c>
      <c r="I69" s="44">
        <f t="shared" si="12"/>
        <v>-1207.1799999999998</v>
      </c>
      <c r="J69" s="31">
        <f t="shared" si="3"/>
        <v>0</v>
      </c>
      <c r="K69" s="31">
        <f t="shared" si="4"/>
        <v>0</v>
      </c>
      <c r="L69" s="31">
        <f t="shared" si="1"/>
        <v>0</v>
      </c>
      <c r="M69" s="72"/>
      <c r="N69" s="68"/>
      <c r="O69" s="4"/>
      <c r="P69" s="4"/>
      <c r="Q69" s="4"/>
    </row>
    <row r="70" spans="1:29" s="5" customFormat="1" ht="131.25" customHeight="1" x14ac:dyDescent="0.5">
      <c r="A70" s="56"/>
      <c r="B70" s="57"/>
      <c r="C70" s="58"/>
      <c r="D70" s="27" t="s">
        <v>28</v>
      </c>
      <c r="E70" s="35">
        <v>0</v>
      </c>
      <c r="F70" s="35">
        <v>0</v>
      </c>
      <c r="G70" s="35">
        <v>0</v>
      </c>
      <c r="H70" s="35">
        <v>0</v>
      </c>
      <c r="I70" s="40">
        <f t="shared" si="12"/>
        <v>0</v>
      </c>
      <c r="J70" s="31">
        <f t="shared" si="3"/>
        <v>0</v>
      </c>
      <c r="K70" s="31">
        <f t="shared" si="4"/>
        <v>0</v>
      </c>
      <c r="L70" s="31">
        <f t="shared" si="1"/>
        <v>0</v>
      </c>
      <c r="M70" s="72"/>
      <c r="N70" s="68"/>
      <c r="O70" s="4"/>
      <c r="P70" s="4"/>
      <c r="Q70" s="4"/>
    </row>
    <row r="71" spans="1:29" s="5" customFormat="1" ht="133.5" customHeight="1" x14ac:dyDescent="0.5">
      <c r="A71" s="56">
        <v>8</v>
      </c>
      <c r="B71" s="57" t="s">
        <v>44</v>
      </c>
      <c r="C71" s="58">
        <v>12</v>
      </c>
      <c r="D71" s="17" t="s">
        <v>21</v>
      </c>
      <c r="E71" s="18">
        <f>E72+E73+E74+E77</f>
        <v>1514396.13693</v>
      </c>
      <c r="F71" s="18">
        <f t="shared" ref="F71:H71" si="17">F72+F73+F74+F77</f>
        <v>447931.42043</v>
      </c>
      <c r="G71" s="18">
        <f t="shared" si="17"/>
        <v>565797.63418000005</v>
      </c>
      <c r="H71" s="18">
        <f t="shared" si="17"/>
        <v>299700.39224000002</v>
      </c>
      <c r="I71" s="19">
        <f>H71-F71</f>
        <v>-148231.02818999998</v>
      </c>
      <c r="J71" s="18">
        <f t="shared" si="3"/>
        <v>52.969537893941563</v>
      </c>
      <c r="K71" s="18">
        <f t="shared" si="4"/>
        <v>66.907651165059406</v>
      </c>
      <c r="L71" s="18">
        <f t="shared" ref="L71:L134" si="18">IF(H71=0,0,H71/E71*100)</f>
        <v>19.790092230924191</v>
      </c>
      <c r="M71" s="66">
        <v>9</v>
      </c>
      <c r="N71" s="62" t="s">
        <v>45</v>
      </c>
      <c r="O71" s="4"/>
      <c r="P71" s="4"/>
      <c r="Q71" s="4"/>
    </row>
    <row r="72" spans="1:29" s="5" customFormat="1" ht="133.5" customHeight="1" x14ac:dyDescent="0.5">
      <c r="A72" s="56"/>
      <c r="B72" s="57"/>
      <c r="C72" s="58"/>
      <c r="D72" s="21" t="s">
        <v>22</v>
      </c>
      <c r="E72" s="30">
        <v>9691.6112000000012</v>
      </c>
      <c r="F72" s="45">
        <v>8476.5388000000003</v>
      </c>
      <c r="G72" s="45">
        <v>1413.9161300000001</v>
      </c>
      <c r="H72" s="45">
        <v>1413.9161300000001</v>
      </c>
      <c r="I72" s="39">
        <f t="shared" si="12"/>
        <v>-7062.6226700000007</v>
      </c>
      <c r="J72" s="31">
        <f t="shared" si="3"/>
        <v>100</v>
      </c>
      <c r="K72" s="31">
        <f t="shared" ref="K72:K77" si="19">IF(H72=0,0,H72/F72*100)</f>
        <v>16.680347525808529</v>
      </c>
      <c r="L72" s="31">
        <f t="shared" si="18"/>
        <v>14.589071938833037</v>
      </c>
      <c r="M72" s="66"/>
      <c r="N72" s="63"/>
      <c r="O72" s="4"/>
      <c r="P72" s="4"/>
      <c r="Q72" s="4"/>
    </row>
    <row r="73" spans="1:29" s="5" customFormat="1" ht="133.5" customHeight="1" x14ac:dyDescent="0.5">
      <c r="A73" s="56"/>
      <c r="B73" s="57"/>
      <c r="C73" s="58"/>
      <c r="D73" s="21" t="s">
        <v>23</v>
      </c>
      <c r="E73" s="30">
        <v>250905.48619999998</v>
      </c>
      <c r="F73" s="30">
        <v>98839.4</v>
      </c>
      <c r="G73" s="30">
        <v>98627.929180000006</v>
      </c>
      <c r="H73" s="30">
        <v>98613.679180000006</v>
      </c>
      <c r="I73" s="39">
        <f t="shared" si="12"/>
        <v>-225.72081999998773</v>
      </c>
      <c r="J73" s="31">
        <f t="shared" si="3"/>
        <v>99.985551759913776</v>
      </c>
      <c r="K73" s="31">
        <f t="shared" si="19"/>
        <v>99.771628702723831</v>
      </c>
      <c r="L73" s="31">
        <f t="shared" si="18"/>
        <v>39.30311794832329</v>
      </c>
      <c r="M73" s="66"/>
      <c r="N73" s="63"/>
      <c r="O73" s="4"/>
      <c r="P73" s="4"/>
      <c r="Q73" s="4"/>
    </row>
    <row r="74" spans="1:29" s="5" customFormat="1" ht="133.5" customHeight="1" x14ac:dyDescent="0.5">
      <c r="A74" s="56"/>
      <c r="B74" s="57"/>
      <c r="C74" s="58"/>
      <c r="D74" s="21" t="s">
        <v>24</v>
      </c>
      <c r="E74" s="30">
        <v>453765.67787000001</v>
      </c>
      <c r="F74" s="45">
        <v>340615.48162999999</v>
      </c>
      <c r="G74" s="45">
        <v>465755.78887000005</v>
      </c>
      <c r="H74" s="45">
        <v>199672.79693000001</v>
      </c>
      <c r="I74" s="39">
        <f t="shared" si="12"/>
        <v>-140942.68469999998</v>
      </c>
      <c r="J74" s="31">
        <f t="shared" si="3"/>
        <v>42.870706430603676</v>
      </c>
      <c r="K74" s="31">
        <f t="shared" si="19"/>
        <v>58.621174814038071</v>
      </c>
      <c r="L74" s="31">
        <f t="shared" si="18"/>
        <v>44.003503717441703</v>
      </c>
      <c r="M74" s="66"/>
      <c r="N74" s="63"/>
      <c r="O74" s="4"/>
      <c r="P74" s="4"/>
      <c r="Q74" s="4"/>
    </row>
    <row r="75" spans="1:29" s="5" customFormat="1" ht="203.25" customHeight="1" x14ac:dyDescent="0.5">
      <c r="A75" s="56"/>
      <c r="B75" s="57"/>
      <c r="C75" s="58"/>
      <c r="D75" s="25" t="s">
        <v>25</v>
      </c>
      <c r="E75" s="43">
        <v>0</v>
      </c>
      <c r="F75" s="45">
        <v>0</v>
      </c>
      <c r="G75" s="45">
        <v>0</v>
      </c>
      <c r="H75" s="45">
        <v>0</v>
      </c>
      <c r="I75" s="45">
        <v>0</v>
      </c>
      <c r="J75" s="31">
        <f t="shared" si="3"/>
        <v>0</v>
      </c>
      <c r="K75" s="31">
        <f t="shared" si="19"/>
        <v>0</v>
      </c>
      <c r="L75" s="31">
        <f t="shared" si="18"/>
        <v>0</v>
      </c>
      <c r="M75" s="66"/>
      <c r="N75" s="63"/>
      <c r="O75" s="4"/>
      <c r="P75" s="4"/>
      <c r="Q75" s="4"/>
    </row>
    <row r="76" spans="1:29" s="5" customFormat="1" ht="171" customHeight="1" x14ac:dyDescent="0.5">
      <c r="A76" s="56"/>
      <c r="B76" s="57"/>
      <c r="C76" s="58"/>
      <c r="D76" s="25" t="s">
        <v>26</v>
      </c>
      <c r="E76" s="43">
        <v>0</v>
      </c>
      <c r="F76" s="45">
        <v>0</v>
      </c>
      <c r="G76" s="45">
        <v>0</v>
      </c>
      <c r="H76" s="45">
        <v>0</v>
      </c>
      <c r="I76" s="45">
        <v>0</v>
      </c>
      <c r="J76" s="31">
        <f t="shared" si="3"/>
        <v>0</v>
      </c>
      <c r="K76" s="31">
        <f t="shared" si="19"/>
        <v>0</v>
      </c>
      <c r="L76" s="31">
        <f t="shared" si="18"/>
        <v>0</v>
      </c>
      <c r="M76" s="66"/>
      <c r="N76" s="63"/>
      <c r="O76" s="4"/>
      <c r="P76" s="4"/>
      <c r="Q76" s="4"/>
    </row>
    <row r="77" spans="1:29" s="5" customFormat="1" ht="133.5" customHeight="1" x14ac:dyDescent="0.5">
      <c r="A77" s="56"/>
      <c r="B77" s="57"/>
      <c r="C77" s="58"/>
      <c r="D77" s="26" t="s">
        <v>27</v>
      </c>
      <c r="E77" s="29">
        <v>800033.36165999994</v>
      </c>
      <c r="F77" s="29">
        <v>0</v>
      </c>
      <c r="G77" s="29">
        <v>0</v>
      </c>
      <c r="H77" s="29">
        <v>0</v>
      </c>
      <c r="I77" s="45">
        <v>0</v>
      </c>
      <c r="J77" s="31">
        <f t="shared" si="3"/>
        <v>0</v>
      </c>
      <c r="K77" s="31">
        <f t="shared" si="19"/>
        <v>0</v>
      </c>
      <c r="L77" s="31">
        <f t="shared" si="18"/>
        <v>0</v>
      </c>
      <c r="M77" s="66"/>
      <c r="N77" s="63"/>
      <c r="O77" s="4"/>
      <c r="P77" s="4"/>
      <c r="Q77" s="4"/>
    </row>
    <row r="78" spans="1:29" s="5" customFormat="1" ht="133.5" customHeight="1" x14ac:dyDescent="0.5">
      <c r="A78" s="56"/>
      <c r="B78" s="57"/>
      <c r="C78" s="58"/>
      <c r="D78" s="27" t="s">
        <v>28</v>
      </c>
      <c r="E78" s="35">
        <v>0</v>
      </c>
      <c r="F78" s="29">
        <v>0</v>
      </c>
      <c r="G78" s="29">
        <v>0</v>
      </c>
      <c r="H78" s="29">
        <v>0</v>
      </c>
      <c r="I78" s="45">
        <v>0</v>
      </c>
      <c r="J78" s="31">
        <v>0</v>
      </c>
      <c r="K78" s="31">
        <v>0</v>
      </c>
      <c r="L78" s="31">
        <f t="shared" si="18"/>
        <v>0</v>
      </c>
      <c r="M78" s="66"/>
      <c r="N78" s="63"/>
      <c r="O78" s="4"/>
      <c r="P78" s="4"/>
      <c r="Q78" s="4"/>
    </row>
    <row r="79" spans="1:29" ht="133.5" customHeight="1" x14ac:dyDescent="0.5">
      <c r="A79" s="56">
        <v>9</v>
      </c>
      <c r="B79" s="57" t="s">
        <v>46</v>
      </c>
      <c r="C79" s="58">
        <v>14</v>
      </c>
      <c r="D79" s="17" t="s">
        <v>21</v>
      </c>
      <c r="E79" s="18">
        <f>E80+E81+E82+E85</f>
        <v>683958.36290999991</v>
      </c>
      <c r="F79" s="18">
        <f t="shared" ref="F79:H79" si="20">F80+F81+F82+F85</f>
        <v>237986.63515000002</v>
      </c>
      <c r="G79" s="18">
        <f t="shared" si="20"/>
        <v>316561.42817999999</v>
      </c>
      <c r="H79" s="18">
        <f t="shared" si="20"/>
        <v>202607.81356000004</v>
      </c>
      <c r="I79" s="19">
        <f>H79-F79</f>
        <v>-35378.821589999978</v>
      </c>
      <c r="J79" s="18">
        <f t="shared" si="3"/>
        <v>64.002684952759054</v>
      </c>
      <c r="K79" s="18">
        <f t="shared" ref="K79:K142" si="21">IF(H79=0,0,H79/F79*100)</f>
        <v>85.134114120441623</v>
      </c>
      <c r="L79" s="18">
        <f t="shared" si="18"/>
        <v>29.622828602895613</v>
      </c>
      <c r="M79" s="59">
        <v>13</v>
      </c>
      <c r="N79" s="62" t="s">
        <v>47</v>
      </c>
      <c r="O79" s="4"/>
      <c r="P79" s="4"/>
      <c r="Q79" s="4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 ht="133.5" customHeight="1" x14ac:dyDescent="0.5">
      <c r="A80" s="56"/>
      <c r="B80" s="57"/>
      <c r="C80" s="58"/>
      <c r="D80" s="21" t="s">
        <v>22</v>
      </c>
      <c r="E80" s="35">
        <v>0</v>
      </c>
      <c r="F80" s="29">
        <v>0</v>
      </c>
      <c r="G80" s="29">
        <v>0</v>
      </c>
      <c r="H80" s="29">
        <v>0</v>
      </c>
      <c r="I80" s="40">
        <v>0</v>
      </c>
      <c r="J80" s="31">
        <f t="shared" si="3"/>
        <v>0</v>
      </c>
      <c r="K80" s="31">
        <f t="shared" si="21"/>
        <v>0</v>
      </c>
      <c r="L80" s="31">
        <f t="shared" si="18"/>
        <v>0</v>
      </c>
      <c r="M80" s="59"/>
      <c r="N80" s="63"/>
      <c r="O80" s="4"/>
      <c r="P80" s="4"/>
      <c r="Q80" s="4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:29" ht="133.5" customHeight="1" x14ac:dyDescent="0.5">
      <c r="A81" s="56"/>
      <c r="B81" s="57"/>
      <c r="C81" s="58"/>
      <c r="D81" s="21" t="s">
        <v>23</v>
      </c>
      <c r="E81" s="45">
        <v>18223.599999999999</v>
      </c>
      <c r="F81" s="45">
        <v>10336.15</v>
      </c>
      <c r="G81" s="45">
        <v>5068.5848500000002</v>
      </c>
      <c r="H81" s="45">
        <v>4993.1441299999997</v>
      </c>
      <c r="I81" s="38">
        <f t="shared" si="12"/>
        <v>-5343.00587</v>
      </c>
      <c r="J81" s="31">
        <f t="shared" ref="J81:J152" si="22">IF(H81=0, ,H81/G81*100)</f>
        <v>98.511601911922213</v>
      </c>
      <c r="K81" s="31">
        <f t="shared" si="21"/>
        <v>48.307581933311724</v>
      </c>
      <c r="L81" s="31">
        <f t="shared" si="18"/>
        <v>27.399329056827408</v>
      </c>
      <c r="M81" s="59"/>
      <c r="N81" s="63"/>
      <c r="O81" s="4"/>
      <c r="P81" s="4"/>
      <c r="Q81" s="4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:29" ht="133.5" customHeight="1" x14ac:dyDescent="0.5">
      <c r="A82" s="56"/>
      <c r="B82" s="57"/>
      <c r="C82" s="58"/>
      <c r="D82" s="21" t="s">
        <v>24</v>
      </c>
      <c r="E82" s="45">
        <v>312495.65169999999</v>
      </c>
      <c r="F82" s="45">
        <v>227650.48515000002</v>
      </c>
      <c r="G82" s="45">
        <v>311492.84333</v>
      </c>
      <c r="H82" s="45">
        <v>197614.66943000004</v>
      </c>
      <c r="I82" s="39">
        <f t="shared" si="12"/>
        <v>-30035.815719999984</v>
      </c>
      <c r="J82" s="31">
        <f t="shared" si="22"/>
        <v>63.441158813605306</v>
      </c>
      <c r="K82" s="31">
        <f t="shared" si="21"/>
        <v>86.806171003672915</v>
      </c>
      <c r="L82" s="31">
        <f t="shared" si="18"/>
        <v>63.237574140619643</v>
      </c>
      <c r="M82" s="59"/>
      <c r="N82" s="63"/>
      <c r="O82" s="4"/>
      <c r="P82" s="4"/>
      <c r="Q82" s="4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1:29" ht="221.25" customHeight="1" x14ac:dyDescent="0.5">
      <c r="A83" s="56"/>
      <c r="B83" s="57"/>
      <c r="C83" s="58"/>
      <c r="D83" s="25" t="s">
        <v>25</v>
      </c>
      <c r="E83" s="43">
        <v>0</v>
      </c>
      <c r="F83" s="43">
        <v>0</v>
      </c>
      <c r="G83" s="43">
        <v>0</v>
      </c>
      <c r="H83" s="43">
        <v>0</v>
      </c>
      <c r="I83" s="40">
        <v>0</v>
      </c>
      <c r="J83" s="31">
        <f t="shared" si="22"/>
        <v>0</v>
      </c>
      <c r="K83" s="31">
        <f t="shared" si="21"/>
        <v>0</v>
      </c>
      <c r="L83" s="31">
        <f t="shared" si="18"/>
        <v>0</v>
      </c>
      <c r="M83" s="59"/>
      <c r="N83" s="63"/>
      <c r="O83" s="4"/>
      <c r="P83" s="4"/>
      <c r="Q83" s="4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1:29" ht="180.75" customHeight="1" x14ac:dyDescent="0.5">
      <c r="A84" s="56"/>
      <c r="B84" s="57"/>
      <c r="C84" s="58"/>
      <c r="D84" s="25" t="s">
        <v>26</v>
      </c>
      <c r="E84" s="43">
        <v>0</v>
      </c>
      <c r="F84" s="43">
        <v>0</v>
      </c>
      <c r="G84" s="43">
        <v>0</v>
      </c>
      <c r="H84" s="43">
        <v>0</v>
      </c>
      <c r="I84" s="40">
        <v>0</v>
      </c>
      <c r="J84" s="31">
        <f t="shared" si="22"/>
        <v>0</v>
      </c>
      <c r="K84" s="31">
        <f t="shared" si="21"/>
        <v>0</v>
      </c>
      <c r="L84" s="31">
        <f t="shared" si="18"/>
        <v>0</v>
      </c>
      <c r="M84" s="59"/>
      <c r="N84" s="63"/>
      <c r="O84" s="4"/>
      <c r="P84" s="4"/>
      <c r="Q84" s="4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1:29" ht="133.5" customHeight="1" x14ac:dyDescent="0.5">
      <c r="A85" s="56"/>
      <c r="B85" s="57"/>
      <c r="C85" s="58"/>
      <c r="D85" s="26" t="s">
        <v>27</v>
      </c>
      <c r="E85" s="43">
        <v>353239.11120999994</v>
      </c>
      <c r="F85" s="35">
        <v>0</v>
      </c>
      <c r="G85" s="35">
        <v>0</v>
      </c>
      <c r="H85" s="35">
        <v>0</v>
      </c>
      <c r="I85" s="40">
        <v>0</v>
      </c>
      <c r="J85" s="31">
        <v>0</v>
      </c>
      <c r="K85" s="31">
        <f t="shared" si="21"/>
        <v>0</v>
      </c>
      <c r="L85" s="31">
        <f t="shared" si="18"/>
        <v>0</v>
      </c>
      <c r="M85" s="59"/>
      <c r="N85" s="63"/>
      <c r="O85" s="4"/>
      <c r="P85" s="4"/>
      <c r="Q85" s="4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:29" ht="133.5" customHeight="1" x14ac:dyDescent="0.5">
      <c r="A86" s="56"/>
      <c r="B86" s="57"/>
      <c r="C86" s="58"/>
      <c r="D86" s="27" t="s">
        <v>28</v>
      </c>
      <c r="E86" s="35">
        <v>0</v>
      </c>
      <c r="F86" s="35">
        <v>0</v>
      </c>
      <c r="G86" s="35">
        <v>0</v>
      </c>
      <c r="H86" s="35">
        <v>0</v>
      </c>
      <c r="I86" s="40">
        <v>0</v>
      </c>
      <c r="J86" s="31">
        <f t="shared" si="22"/>
        <v>0</v>
      </c>
      <c r="K86" s="31">
        <f t="shared" si="21"/>
        <v>0</v>
      </c>
      <c r="L86" s="31">
        <f t="shared" si="18"/>
        <v>0</v>
      </c>
      <c r="M86" s="59"/>
      <c r="N86" s="63"/>
      <c r="O86" s="4"/>
      <c r="P86" s="4"/>
      <c r="Q86" s="4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1:29" s="5" customFormat="1" ht="128.25" customHeight="1" x14ac:dyDescent="0.5">
      <c r="A87" s="56">
        <v>10</v>
      </c>
      <c r="B87" s="62" t="s">
        <v>48</v>
      </c>
      <c r="C87" s="70">
        <v>4</v>
      </c>
      <c r="D87" s="17" t="s">
        <v>21</v>
      </c>
      <c r="E87" s="18">
        <f t="shared" ref="E87:H87" si="23">E88+E89+E90+E93</f>
        <v>6000.9</v>
      </c>
      <c r="F87" s="18">
        <f t="shared" si="23"/>
        <v>3791.64</v>
      </c>
      <c r="G87" s="18">
        <f t="shared" si="23"/>
        <v>5098.7408999999998</v>
      </c>
      <c r="H87" s="18">
        <f t="shared" si="23"/>
        <v>3621.53946</v>
      </c>
      <c r="I87" s="19">
        <f>H87-F87</f>
        <v>-170.10053999999991</v>
      </c>
      <c r="J87" s="18">
        <f t="shared" si="22"/>
        <v>71.028113234779198</v>
      </c>
      <c r="K87" s="18">
        <f t="shared" si="21"/>
        <v>95.513800360793738</v>
      </c>
      <c r="L87" s="18">
        <f t="shared" si="18"/>
        <v>60.34993850922362</v>
      </c>
      <c r="M87" s="59">
        <v>4</v>
      </c>
      <c r="N87" s="62" t="s">
        <v>49</v>
      </c>
      <c r="O87" s="4"/>
      <c r="P87" s="4"/>
      <c r="Q87" s="4"/>
    </row>
    <row r="88" spans="1:29" s="5" customFormat="1" ht="128.25" customHeight="1" x14ac:dyDescent="0.5">
      <c r="A88" s="56"/>
      <c r="B88" s="62"/>
      <c r="C88" s="70"/>
      <c r="D88" s="21" t="s">
        <v>22</v>
      </c>
      <c r="E88" s="30">
        <v>35.4</v>
      </c>
      <c r="F88" s="30">
        <v>32.5</v>
      </c>
      <c r="G88" s="29">
        <v>0</v>
      </c>
      <c r="H88" s="29">
        <v>0</v>
      </c>
      <c r="I88" s="40">
        <v>0</v>
      </c>
      <c r="J88" s="31">
        <f t="shared" si="22"/>
        <v>0</v>
      </c>
      <c r="K88" s="31">
        <f t="shared" si="21"/>
        <v>0</v>
      </c>
      <c r="L88" s="31">
        <f t="shared" si="18"/>
        <v>0</v>
      </c>
      <c r="M88" s="59"/>
      <c r="N88" s="63"/>
      <c r="O88" s="4"/>
      <c r="P88" s="4"/>
      <c r="Q88" s="4"/>
    </row>
    <row r="89" spans="1:29" s="5" customFormat="1" ht="128.25" customHeight="1" x14ac:dyDescent="0.5">
      <c r="A89" s="56"/>
      <c r="B89" s="62"/>
      <c r="C89" s="70"/>
      <c r="D89" s="21" t="s">
        <v>23</v>
      </c>
      <c r="E89" s="30">
        <v>2114.5</v>
      </c>
      <c r="F89" s="45">
        <v>1563.69</v>
      </c>
      <c r="G89" s="45">
        <v>1247.7409</v>
      </c>
      <c r="H89" s="45">
        <v>1247.6394600000001</v>
      </c>
      <c r="I89" s="44">
        <v>-83.966290000000072</v>
      </c>
      <c r="J89" s="31">
        <f>IF(H89=0, ,H89/G89*100)</f>
        <v>99.991870107007003</v>
      </c>
      <c r="K89" s="31">
        <f t="shared" si="21"/>
        <v>79.788158778274465</v>
      </c>
      <c r="L89" s="31">
        <f t="shared" si="18"/>
        <v>59.003994324899509</v>
      </c>
      <c r="M89" s="59"/>
      <c r="N89" s="63"/>
      <c r="O89" s="4"/>
      <c r="P89" s="4"/>
      <c r="Q89" s="4"/>
    </row>
    <row r="90" spans="1:29" s="5" customFormat="1" ht="128.25" customHeight="1" x14ac:dyDescent="0.5">
      <c r="A90" s="56"/>
      <c r="B90" s="62"/>
      <c r="C90" s="70"/>
      <c r="D90" s="21" t="s">
        <v>24</v>
      </c>
      <c r="E90" s="30">
        <v>3851</v>
      </c>
      <c r="F90" s="45">
        <v>2195.4499999999998</v>
      </c>
      <c r="G90" s="45">
        <v>3851</v>
      </c>
      <c r="H90" s="45">
        <v>2373.9</v>
      </c>
      <c r="I90" s="41">
        <v>194.55000000000018</v>
      </c>
      <c r="J90" s="31">
        <f t="shared" si="22"/>
        <v>61.643728901584005</v>
      </c>
      <c r="K90" s="31">
        <f t="shared" si="21"/>
        <v>108.12817417841447</v>
      </c>
      <c r="L90" s="31">
        <f t="shared" si="18"/>
        <v>61.643728901584005</v>
      </c>
      <c r="M90" s="59"/>
      <c r="N90" s="63"/>
      <c r="O90" s="4"/>
      <c r="P90" s="4"/>
      <c r="Q90" s="4"/>
    </row>
    <row r="91" spans="1:29" s="5" customFormat="1" ht="210.75" customHeight="1" x14ac:dyDescent="0.5">
      <c r="A91" s="56"/>
      <c r="B91" s="62"/>
      <c r="C91" s="70"/>
      <c r="D91" s="25" t="s">
        <v>25</v>
      </c>
      <c r="E91" s="45">
        <v>0</v>
      </c>
      <c r="F91" s="45">
        <v>0</v>
      </c>
      <c r="G91" s="45">
        <v>0</v>
      </c>
      <c r="H91" s="45">
        <v>0</v>
      </c>
      <c r="I91" s="40">
        <v>0</v>
      </c>
      <c r="J91" s="31">
        <f t="shared" si="22"/>
        <v>0</v>
      </c>
      <c r="K91" s="31">
        <f t="shared" si="21"/>
        <v>0</v>
      </c>
      <c r="L91" s="31">
        <f t="shared" si="18"/>
        <v>0</v>
      </c>
      <c r="M91" s="59"/>
      <c r="N91" s="63"/>
      <c r="O91" s="4"/>
      <c r="P91" s="4"/>
      <c r="Q91" s="4"/>
    </row>
    <row r="92" spans="1:29" s="5" customFormat="1" ht="165.75" customHeight="1" x14ac:dyDescent="0.5">
      <c r="A92" s="56"/>
      <c r="B92" s="62"/>
      <c r="C92" s="70"/>
      <c r="D92" s="25" t="s">
        <v>26</v>
      </c>
      <c r="E92" s="45">
        <v>225.13141999999999</v>
      </c>
      <c r="F92" s="45">
        <v>157</v>
      </c>
      <c r="G92" s="45">
        <v>225.13141999999999</v>
      </c>
      <c r="H92" s="45">
        <v>180.59188</v>
      </c>
      <c r="I92" s="44">
        <v>-22.776480000000006</v>
      </c>
      <c r="J92" s="31">
        <f t="shared" si="22"/>
        <v>80.216204384088201</v>
      </c>
      <c r="K92" s="31">
        <f t="shared" si="21"/>
        <v>115.02667515923568</v>
      </c>
      <c r="L92" s="31">
        <f t="shared" si="18"/>
        <v>80.216204384088201</v>
      </c>
      <c r="M92" s="59"/>
      <c r="N92" s="63"/>
      <c r="O92" s="4"/>
      <c r="P92" s="4"/>
      <c r="Q92" s="4"/>
    </row>
    <row r="93" spans="1:29" s="5" customFormat="1" ht="128.25" customHeight="1" x14ac:dyDescent="0.5">
      <c r="A93" s="56"/>
      <c r="B93" s="62"/>
      <c r="C93" s="70"/>
      <c r="D93" s="26" t="s">
        <v>27</v>
      </c>
      <c r="E93" s="45">
        <v>0</v>
      </c>
      <c r="F93" s="29">
        <v>0</v>
      </c>
      <c r="G93" s="29">
        <v>0</v>
      </c>
      <c r="H93" s="29">
        <v>0</v>
      </c>
      <c r="I93" s="40">
        <v>0</v>
      </c>
      <c r="J93" s="31">
        <f t="shared" si="22"/>
        <v>0</v>
      </c>
      <c r="K93" s="31">
        <f t="shared" si="21"/>
        <v>0</v>
      </c>
      <c r="L93" s="31">
        <f t="shared" si="18"/>
        <v>0</v>
      </c>
      <c r="M93" s="59"/>
      <c r="N93" s="63"/>
      <c r="O93" s="4"/>
      <c r="P93" s="4"/>
      <c r="Q93" s="4"/>
    </row>
    <row r="94" spans="1:29" s="5" customFormat="1" ht="128.25" customHeight="1" x14ac:dyDescent="0.5">
      <c r="A94" s="56"/>
      <c r="B94" s="62"/>
      <c r="C94" s="70"/>
      <c r="D94" s="27" t="s">
        <v>28</v>
      </c>
      <c r="E94" s="29">
        <v>0</v>
      </c>
      <c r="F94" s="29">
        <v>0</v>
      </c>
      <c r="G94" s="29">
        <v>0</v>
      </c>
      <c r="H94" s="29">
        <v>0</v>
      </c>
      <c r="I94" s="40">
        <v>0</v>
      </c>
      <c r="J94" s="31">
        <f t="shared" si="22"/>
        <v>0</v>
      </c>
      <c r="K94" s="31">
        <f t="shared" si="21"/>
        <v>0</v>
      </c>
      <c r="L94" s="31">
        <f t="shared" si="18"/>
        <v>0</v>
      </c>
      <c r="M94" s="59"/>
      <c r="N94" s="63"/>
      <c r="O94" s="4"/>
      <c r="P94" s="4"/>
      <c r="Q94" s="4"/>
    </row>
    <row r="95" spans="1:29" s="5" customFormat="1" ht="128.25" customHeight="1" x14ac:dyDescent="0.5">
      <c r="A95" s="56">
        <v>11</v>
      </c>
      <c r="B95" s="62" t="s">
        <v>50</v>
      </c>
      <c r="C95" s="70">
        <v>3</v>
      </c>
      <c r="D95" s="17" t="s">
        <v>21</v>
      </c>
      <c r="E95" s="18">
        <f>E96+E97+E98+E101+E99</f>
        <v>64732.088450000003</v>
      </c>
      <c r="F95" s="18">
        <f t="shared" ref="F95:H95" si="24">F96+F97+F98+F101+F99</f>
        <v>46702.240490000004</v>
      </c>
      <c r="G95" s="18">
        <f t="shared" si="24"/>
        <v>60640.237449999993</v>
      </c>
      <c r="H95" s="18">
        <f t="shared" si="24"/>
        <v>45707.40368000001</v>
      </c>
      <c r="I95" s="19">
        <f>H95-F95</f>
        <v>-994.83680999999342</v>
      </c>
      <c r="J95" s="18">
        <f t="shared" si="22"/>
        <v>75.374710921419734</v>
      </c>
      <c r="K95" s="18">
        <f t="shared" si="21"/>
        <v>97.869830655741225</v>
      </c>
      <c r="L95" s="18">
        <f t="shared" si="18"/>
        <v>70.610117446318867</v>
      </c>
      <c r="M95" s="59">
        <v>4</v>
      </c>
      <c r="N95" s="60" t="s">
        <v>51</v>
      </c>
      <c r="O95" s="4"/>
      <c r="P95" s="4"/>
      <c r="Q95" s="4"/>
    </row>
    <row r="96" spans="1:29" s="5" customFormat="1" ht="128.25" customHeight="1" x14ac:dyDescent="0.5">
      <c r="A96" s="56"/>
      <c r="B96" s="62"/>
      <c r="C96" s="70"/>
      <c r="D96" s="21" t="s">
        <v>22</v>
      </c>
      <c r="E96" s="35">
        <v>0</v>
      </c>
      <c r="F96" s="35">
        <v>0</v>
      </c>
      <c r="G96" s="35">
        <v>0</v>
      </c>
      <c r="H96" s="35">
        <v>0</v>
      </c>
      <c r="I96" s="40">
        <f t="shared" ref="I96:I102" si="25">H96-F96</f>
        <v>0</v>
      </c>
      <c r="J96" s="31">
        <f t="shared" si="22"/>
        <v>0</v>
      </c>
      <c r="K96" s="31">
        <f t="shared" si="21"/>
        <v>0</v>
      </c>
      <c r="L96" s="31">
        <f t="shared" si="18"/>
        <v>0</v>
      </c>
      <c r="M96" s="59"/>
      <c r="N96" s="61"/>
      <c r="O96" s="4"/>
      <c r="P96" s="4"/>
      <c r="Q96" s="4"/>
    </row>
    <row r="97" spans="1:29" s="5" customFormat="1" ht="128.25" customHeight="1" x14ac:dyDescent="0.5">
      <c r="A97" s="56"/>
      <c r="B97" s="62"/>
      <c r="C97" s="70"/>
      <c r="D97" s="21" t="s">
        <v>23</v>
      </c>
      <c r="E97" s="30">
        <v>0</v>
      </c>
      <c r="F97" s="43">
        <v>0</v>
      </c>
      <c r="G97" s="30">
        <v>0</v>
      </c>
      <c r="H97" s="35">
        <v>0</v>
      </c>
      <c r="I97" s="41">
        <f t="shared" si="25"/>
        <v>0</v>
      </c>
      <c r="J97" s="31">
        <f t="shared" si="22"/>
        <v>0</v>
      </c>
      <c r="K97" s="31">
        <f t="shared" si="21"/>
        <v>0</v>
      </c>
      <c r="L97" s="31">
        <f t="shared" si="18"/>
        <v>0</v>
      </c>
      <c r="M97" s="59"/>
      <c r="N97" s="61"/>
      <c r="O97" s="4"/>
      <c r="P97" s="4"/>
      <c r="Q97" s="4"/>
    </row>
    <row r="98" spans="1:29" s="5" customFormat="1" ht="128.25" customHeight="1" x14ac:dyDescent="0.5">
      <c r="A98" s="56"/>
      <c r="B98" s="62"/>
      <c r="C98" s="70"/>
      <c r="D98" s="21" t="s">
        <v>24</v>
      </c>
      <c r="E98" s="30">
        <v>60683.196620000002</v>
      </c>
      <c r="F98" s="43">
        <v>44613.348660000003</v>
      </c>
      <c r="G98" s="43">
        <v>58551.345619999993</v>
      </c>
      <c r="H98" s="43">
        <v>43618.51185000001</v>
      </c>
      <c r="I98" s="44">
        <f t="shared" si="25"/>
        <v>-994.83680999999342</v>
      </c>
      <c r="J98" s="31">
        <f t="shared" si="22"/>
        <v>74.496173210237515</v>
      </c>
      <c r="K98" s="31">
        <f t="shared" si="21"/>
        <v>97.770091598409977</v>
      </c>
      <c r="L98" s="31">
        <f t="shared" si="18"/>
        <v>71.879060892491282</v>
      </c>
      <c r="M98" s="59"/>
      <c r="N98" s="61"/>
      <c r="O98" s="4"/>
      <c r="P98" s="4"/>
      <c r="Q98" s="4"/>
    </row>
    <row r="99" spans="1:29" s="5" customFormat="1" ht="201" customHeight="1" x14ac:dyDescent="0.5">
      <c r="A99" s="56"/>
      <c r="B99" s="62"/>
      <c r="C99" s="70"/>
      <c r="D99" s="25" t="s">
        <v>25</v>
      </c>
      <c r="E99" s="43">
        <v>2088.89183</v>
      </c>
      <c r="F99" s="35">
        <v>2088.89183</v>
      </c>
      <c r="G99" s="35">
        <v>2088.89183</v>
      </c>
      <c r="H99" s="35">
        <v>2088.89183</v>
      </c>
      <c r="I99" s="41">
        <f t="shared" si="25"/>
        <v>0</v>
      </c>
      <c r="J99" s="31">
        <f t="shared" si="22"/>
        <v>100</v>
      </c>
      <c r="K99" s="31">
        <f t="shared" si="21"/>
        <v>100</v>
      </c>
      <c r="L99" s="31">
        <f t="shared" si="18"/>
        <v>100</v>
      </c>
      <c r="M99" s="59"/>
      <c r="N99" s="61"/>
      <c r="O99" s="4"/>
      <c r="P99" s="4"/>
      <c r="Q99" s="4"/>
    </row>
    <row r="100" spans="1:29" s="5" customFormat="1" ht="173.25" customHeight="1" x14ac:dyDescent="0.5">
      <c r="A100" s="56"/>
      <c r="B100" s="62"/>
      <c r="C100" s="70"/>
      <c r="D100" s="25" t="s">
        <v>26</v>
      </c>
      <c r="E100" s="43">
        <v>0</v>
      </c>
      <c r="F100" s="35">
        <v>0</v>
      </c>
      <c r="G100" s="35">
        <v>0</v>
      </c>
      <c r="H100" s="35">
        <v>0</v>
      </c>
      <c r="I100" s="41">
        <f t="shared" si="25"/>
        <v>0</v>
      </c>
      <c r="J100" s="31">
        <f t="shared" si="22"/>
        <v>0</v>
      </c>
      <c r="K100" s="31">
        <f t="shared" si="21"/>
        <v>0</v>
      </c>
      <c r="L100" s="31">
        <f t="shared" si="18"/>
        <v>0</v>
      </c>
      <c r="M100" s="59"/>
      <c r="N100" s="61"/>
      <c r="O100" s="4"/>
      <c r="P100" s="4"/>
      <c r="Q100" s="4"/>
    </row>
    <row r="101" spans="1:29" s="5" customFormat="1" ht="233.25" customHeight="1" x14ac:dyDescent="0.5">
      <c r="A101" s="56"/>
      <c r="B101" s="62"/>
      <c r="C101" s="70"/>
      <c r="D101" s="26" t="s">
        <v>27</v>
      </c>
      <c r="E101" s="29">
        <v>1960</v>
      </c>
      <c r="F101" s="35">
        <v>0</v>
      </c>
      <c r="G101" s="35">
        <v>0</v>
      </c>
      <c r="H101" s="35">
        <v>0</v>
      </c>
      <c r="I101" s="41">
        <f t="shared" si="25"/>
        <v>0</v>
      </c>
      <c r="J101" s="31">
        <f t="shared" si="22"/>
        <v>0</v>
      </c>
      <c r="K101" s="31">
        <f t="shared" si="21"/>
        <v>0</v>
      </c>
      <c r="L101" s="31">
        <f t="shared" si="18"/>
        <v>0</v>
      </c>
      <c r="M101" s="59"/>
      <c r="N101" s="61"/>
      <c r="O101" s="4"/>
      <c r="P101" s="4"/>
      <c r="Q101" s="4"/>
    </row>
    <row r="102" spans="1:29" s="5" customFormat="1" ht="128.25" customHeight="1" x14ac:dyDescent="0.5">
      <c r="A102" s="56"/>
      <c r="B102" s="62"/>
      <c r="C102" s="70"/>
      <c r="D102" s="27" t="s">
        <v>28</v>
      </c>
      <c r="E102" s="35">
        <v>3573.89183</v>
      </c>
      <c r="F102" s="35">
        <v>0</v>
      </c>
      <c r="G102" s="35">
        <v>0</v>
      </c>
      <c r="H102" s="35">
        <v>0</v>
      </c>
      <c r="I102" s="40">
        <f t="shared" si="25"/>
        <v>0</v>
      </c>
      <c r="J102" s="31">
        <f t="shared" si="22"/>
        <v>0</v>
      </c>
      <c r="K102" s="31">
        <f t="shared" si="21"/>
        <v>0</v>
      </c>
      <c r="L102" s="31">
        <f t="shared" si="18"/>
        <v>0</v>
      </c>
      <c r="M102" s="59"/>
      <c r="N102" s="61"/>
      <c r="O102" s="4"/>
      <c r="P102" s="4"/>
      <c r="Q102" s="4"/>
    </row>
    <row r="103" spans="1:29" s="5" customFormat="1" ht="153" customHeight="1" x14ac:dyDescent="0.5">
      <c r="A103" s="56">
        <v>12</v>
      </c>
      <c r="B103" s="57" t="s">
        <v>52</v>
      </c>
      <c r="C103" s="58">
        <v>4</v>
      </c>
      <c r="D103" s="17" t="s">
        <v>21</v>
      </c>
      <c r="E103" s="18">
        <f>E104+E105+E106+E109+E107</f>
        <v>118488.91639</v>
      </c>
      <c r="F103" s="18">
        <f>F104+F105+F106+F109+F107</f>
        <v>61644.032360000012</v>
      </c>
      <c r="G103" s="18">
        <f>G104+G105+G106+G109+G107</f>
        <v>114616.29638999999</v>
      </c>
      <c r="H103" s="18">
        <f>H104+H105+H106+H109+H107</f>
        <v>32551.434969999998</v>
      </c>
      <c r="I103" s="19">
        <f>H103-F103</f>
        <v>-29092.597390000014</v>
      </c>
      <c r="J103" s="18">
        <f t="shared" si="22"/>
        <v>28.400354919198069</v>
      </c>
      <c r="K103" s="18">
        <f t="shared" si="21"/>
        <v>52.805492638606481</v>
      </c>
      <c r="L103" s="18">
        <f t="shared" si="18"/>
        <v>27.472134915014895</v>
      </c>
      <c r="M103" s="59">
        <v>3</v>
      </c>
      <c r="N103" s="67" t="s">
        <v>43</v>
      </c>
      <c r="O103" s="4"/>
      <c r="P103" s="4"/>
      <c r="Q103" s="4"/>
    </row>
    <row r="104" spans="1:29" s="5" customFormat="1" ht="130.5" customHeight="1" x14ac:dyDescent="0.5">
      <c r="A104" s="56"/>
      <c r="B104" s="57"/>
      <c r="C104" s="58"/>
      <c r="D104" s="21" t="s">
        <v>22</v>
      </c>
      <c r="E104" s="52">
        <v>0</v>
      </c>
      <c r="F104" s="52">
        <v>0</v>
      </c>
      <c r="G104" s="52">
        <v>0</v>
      </c>
      <c r="H104" s="52">
        <v>0</v>
      </c>
      <c r="I104" s="53">
        <f t="shared" ref="I104:I110" si="26">H104-F104</f>
        <v>0</v>
      </c>
      <c r="J104" s="54">
        <f t="shared" si="22"/>
        <v>0</v>
      </c>
      <c r="K104" s="54">
        <f t="shared" si="21"/>
        <v>0</v>
      </c>
      <c r="L104" s="54">
        <f t="shared" si="18"/>
        <v>0</v>
      </c>
      <c r="M104" s="59"/>
      <c r="N104" s="68"/>
      <c r="O104" s="4"/>
      <c r="P104" s="4"/>
      <c r="Q104" s="4"/>
    </row>
    <row r="105" spans="1:29" s="5" customFormat="1" ht="130.5" customHeight="1" x14ac:dyDescent="0.5">
      <c r="A105" s="56"/>
      <c r="B105" s="57"/>
      <c r="C105" s="58"/>
      <c r="D105" s="21" t="s">
        <v>23</v>
      </c>
      <c r="E105" s="55">
        <v>108.1</v>
      </c>
      <c r="F105" s="52">
        <v>86.48</v>
      </c>
      <c r="G105" s="52">
        <v>86.48</v>
      </c>
      <c r="H105" s="52">
        <v>86.48</v>
      </c>
      <c r="I105" s="53">
        <f t="shared" si="26"/>
        <v>0</v>
      </c>
      <c r="J105" s="54">
        <f t="shared" si="22"/>
        <v>100</v>
      </c>
      <c r="K105" s="54">
        <f t="shared" si="21"/>
        <v>100</v>
      </c>
      <c r="L105" s="54">
        <f t="shared" si="18"/>
        <v>80</v>
      </c>
      <c r="M105" s="59"/>
      <c r="N105" s="68"/>
      <c r="O105" s="4"/>
      <c r="P105" s="4"/>
      <c r="Q105" s="4"/>
    </row>
    <row r="106" spans="1:29" s="5" customFormat="1" ht="130.5" customHeight="1" x14ac:dyDescent="0.5">
      <c r="A106" s="56"/>
      <c r="B106" s="57"/>
      <c r="C106" s="58"/>
      <c r="D106" s="21" t="s">
        <v>24</v>
      </c>
      <c r="E106" s="55">
        <v>114529.81638999999</v>
      </c>
      <c r="F106" s="52">
        <v>61557.552360000009</v>
      </c>
      <c r="G106" s="52">
        <v>114529.81638999999</v>
      </c>
      <c r="H106" s="52">
        <v>32464.954969999999</v>
      </c>
      <c r="I106" s="52">
        <f t="shared" si="26"/>
        <v>-29092.59739000001</v>
      </c>
      <c r="J106" s="54">
        <f t="shared" si="22"/>
        <v>28.346290942656772</v>
      </c>
      <c r="K106" s="54">
        <f t="shared" si="21"/>
        <v>52.739190765966306</v>
      </c>
      <c r="L106" s="54">
        <f t="shared" si="18"/>
        <v>28.346290942656772</v>
      </c>
      <c r="M106" s="59"/>
      <c r="N106" s="68"/>
      <c r="O106" s="4"/>
      <c r="P106" s="4"/>
      <c r="Q106" s="4"/>
    </row>
    <row r="107" spans="1:29" s="5" customFormat="1" ht="174.75" customHeight="1" x14ac:dyDescent="0.5">
      <c r="A107" s="56"/>
      <c r="B107" s="57"/>
      <c r="C107" s="58"/>
      <c r="D107" s="25" t="s">
        <v>25</v>
      </c>
      <c r="E107" s="52">
        <v>0</v>
      </c>
      <c r="F107" s="52">
        <v>0</v>
      </c>
      <c r="G107" s="52">
        <v>0</v>
      </c>
      <c r="H107" s="52">
        <v>0</v>
      </c>
      <c r="I107" s="53">
        <f>H107-F107</f>
        <v>0</v>
      </c>
      <c r="J107" s="54">
        <f>IF(H107=0, ,H107/G107*100)</f>
        <v>0</v>
      </c>
      <c r="K107" s="54">
        <f>IF(H107=0,0,H107/F107*100)</f>
        <v>0</v>
      </c>
      <c r="L107" s="54">
        <f t="shared" si="18"/>
        <v>0</v>
      </c>
      <c r="M107" s="59"/>
      <c r="N107" s="68"/>
      <c r="O107" s="4"/>
      <c r="P107" s="4"/>
      <c r="Q107" s="4"/>
    </row>
    <row r="108" spans="1:29" s="5" customFormat="1" ht="174.75" customHeight="1" x14ac:dyDescent="0.5">
      <c r="A108" s="56"/>
      <c r="B108" s="57"/>
      <c r="C108" s="58"/>
      <c r="D108" s="25" t="s">
        <v>26</v>
      </c>
      <c r="E108" s="52">
        <v>0</v>
      </c>
      <c r="F108" s="52">
        <v>0</v>
      </c>
      <c r="G108" s="52">
        <v>0</v>
      </c>
      <c r="H108" s="52">
        <v>0</v>
      </c>
      <c r="I108" s="53">
        <f>H108-F108</f>
        <v>0</v>
      </c>
      <c r="J108" s="54">
        <f>IF(H108=0, ,H108/G108*100)</f>
        <v>0</v>
      </c>
      <c r="K108" s="54">
        <f>IF(H108=0,0,H108/F108*100)</f>
        <v>0</v>
      </c>
      <c r="L108" s="54">
        <f t="shared" si="18"/>
        <v>0</v>
      </c>
      <c r="M108" s="59"/>
      <c r="N108" s="68"/>
      <c r="O108" s="4"/>
      <c r="P108" s="4"/>
      <c r="Q108" s="4"/>
    </row>
    <row r="109" spans="1:29" s="5" customFormat="1" ht="130.5" customHeight="1" x14ac:dyDescent="0.5">
      <c r="A109" s="56"/>
      <c r="B109" s="57"/>
      <c r="C109" s="58"/>
      <c r="D109" s="26" t="s">
        <v>27</v>
      </c>
      <c r="E109" s="52">
        <v>3851</v>
      </c>
      <c r="F109" s="52">
        <v>0</v>
      </c>
      <c r="G109" s="52">
        <v>0</v>
      </c>
      <c r="H109" s="52">
        <v>0</v>
      </c>
      <c r="I109" s="53">
        <f t="shared" si="26"/>
        <v>0</v>
      </c>
      <c r="J109" s="54">
        <f t="shared" si="22"/>
        <v>0</v>
      </c>
      <c r="K109" s="54">
        <f t="shared" si="21"/>
        <v>0</v>
      </c>
      <c r="L109" s="54">
        <f t="shared" si="18"/>
        <v>0</v>
      </c>
      <c r="M109" s="59"/>
      <c r="N109" s="68"/>
      <c r="O109" s="4"/>
      <c r="P109" s="4"/>
      <c r="Q109" s="4"/>
    </row>
    <row r="110" spans="1:29" s="5" customFormat="1" ht="130.5" customHeight="1" x14ac:dyDescent="0.5">
      <c r="A110" s="56"/>
      <c r="B110" s="57"/>
      <c r="C110" s="58"/>
      <c r="D110" s="27" t="s">
        <v>28</v>
      </c>
      <c r="E110" s="52">
        <v>0</v>
      </c>
      <c r="F110" s="52">
        <v>0</v>
      </c>
      <c r="G110" s="52">
        <v>0</v>
      </c>
      <c r="H110" s="52">
        <v>0</v>
      </c>
      <c r="I110" s="53">
        <f t="shared" si="26"/>
        <v>0</v>
      </c>
      <c r="J110" s="54">
        <f t="shared" si="22"/>
        <v>0</v>
      </c>
      <c r="K110" s="54">
        <f t="shared" si="21"/>
        <v>0</v>
      </c>
      <c r="L110" s="54">
        <f t="shared" si="18"/>
        <v>0</v>
      </c>
      <c r="M110" s="59"/>
      <c r="N110" s="68"/>
      <c r="O110" s="4"/>
      <c r="P110" s="4"/>
      <c r="Q110" s="4"/>
    </row>
    <row r="111" spans="1:29" ht="130.5" customHeight="1" x14ac:dyDescent="0.5">
      <c r="A111" s="56">
        <v>13</v>
      </c>
      <c r="B111" s="57" t="s">
        <v>53</v>
      </c>
      <c r="C111" s="58">
        <v>2</v>
      </c>
      <c r="D111" s="17" t="s">
        <v>21</v>
      </c>
      <c r="E111" s="18">
        <f>E112+E113+E114+E115+E117</f>
        <v>69059.60067</v>
      </c>
      <c r="F111" s="18">
        <f t="shared" ref="F111:H111" si="27">F112+F113+F114+F115+F117</f>
        <v>48458.579110000006</v>
      </c>
      <c r="G111" s="18">
        <f t="shared" si="27"/>
        <v>56792.60067</v>
      </c>
      <c r="H111" s="18">
        <f t="shared" si="27"/>
        <v>48608.537060000002</v>
      </c>
      <c r="I111" s="19">
        <f>H111-F111</f>
        <v>149.95794999999634</v>
      </c>
      <c r="J111" s="18">
        <f t="shared" si="22"/>
        <v>85.589560059849262</v>
      </c>
      <c r="K111" s="18">
        <f t="shared" si="21"/>
        <v>100.30945593691388</v>
      </c>
      <c r="L111" s="18">
        <f t="shared" si="18"/>
        <v>70.386356984997605</v>
      </c>
      <c r="M111" s="59">
        <v>3</v>
      </c>
      <c r="N111" s="69" t="s">
        <v>54</v>
      </c>
      <c r="O111" s="4"/>
      <c r="P111" s="4"/>
      <c r="Q111" s="4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:29" ht="130.5" customHeight="1" x14ac:dyDescent="0.5">
      <c r="A112" s="56"/>
      <c r="B112" s="57"/>
      <c r="C112" s="58"/>
      <c r="D112" s="21" t="s">
        <v>22</v>
      </c>
      <c r="E112" s="35">
        <v>0</v>
      </c>
      <c r="F112" s="35">
        <v>0</v>
      </c>
      <c r="G112" s="35">
        <v>0</v>
      </c>
      <c r="H112" s="35">
        <v>0</v>
      </c>
      <c r="I112" s="40">
        <f t="shared" ref="I112:I118" si="28">H112-F112</f>
        <v>0</v>
      </c>
      <c r="J112" s="31">
        <f t="shared" si="22"/>
        <v>0</v>
      </c>
      <c r="K112" s="31">
        <f t="shared" si="21"/>
        <v>0</v>
      </c>
      <c r="L112" s="31">
        <f t="shared" si="18"/>
        <v>0</v>
      </c>
      <c r="M112" s="59"/>
      <c r="N112" s="69"/>
      <c r="O112" s="4"/>
      <c r="P112" s="4"/>
      <c r="Q112" s="4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:29" ht="130.5" customHeight="1" x14ac:dyDescent="0.5">
      <c r="A113" s="56"/>
      <c r="B113" s="57"/>
      <c r="C113" s="58"/>
      <c r="D113" s="21" t="s">
        <v>23</v>
      </c>
      <c r="E113" s="35">
        <v>75.3</v>
      </c>
      <c r="F113" s="35">
        <v>75.3</v>
      </c>
      <c r="G113" s="35">
        <v>75.3</v>
      </c>
      <c r="H113" s="35">
        <v>75.3</v>
      </c>
      <c r="I113" s="40">
        <f t="shared" si="28"/>
        <v>0</v>
      </c>
      <c r="J113" s="31">
        <f t="shared" si="22"/>
        <v>100</v>
      </c>
      <c r="K113" s="31">
        <f t="shared" si="21"/>
        <v>100</v>
      </c>
      <c r="L113" s="31">
        <f t="shared" si="18"/>
        <v>100</v>
      </c>
      <c r="M113" s="59"/>
      <c r="N113" s="69"/>
      <c r="O113" s="4"/>
      <c r="P113" s="4"/>
      <c r="Q113" s="4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:29" ht="130.5" customHeight="1" x14ac:dyDescent="0.5">
      <c r="A114" s="56"/>
      <c r="B114" s="57"/>
      <c r="C114" s="58"/>
      <c r="D114" s="21" t="s">
        <v>24</v>
      </c>
      <c r="E114" s="30">
        <v>56717.300669999997</v>
      </c>
      <c r="F114" s="43">
        <v>48383.279110000003</v>
      </c>
      <c r="G114" s="43">
        <v>56717.300669999997</v>
      </c>
      <c r="H114" s="43">
        <v>48533.237059999999</v>
      </c>
      <c r="I114" s="39">
        <f t="shared" si="28"/>
        <v>149.95794999999634</v>
      </c>
      <c r="J114" s="31">
        <f t="shared" si="22"/>
        <v>85.570428223272501</v>
      </c>
      <c r="K114" s="31">
        <f t="shared" si="21"/>
        <v>100.3099375502414</v>
      </c>
      <c r="L114" s="31">
        <f t="shared" si="18"/>
        <v>85.570428223272501</v>
      </c>
      <c r="M114" s="59"/>
      <c r="N114" s="69"/>
      <c r="O114" s="4"/>
      <c r="P114" s="4"/>
      <c r="Q114" s="4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:29" ht="213" customHeight="1" x14ac:dyDescent="0.5">
      <c r="A115" s="56"/>
      <c r="B115" s="57"/>
      <c r="C115" s="58"/>
      <c r="D115" s="25" t="s">
        <v>25</v>
      </c>
      <c r="E115" s="43">
        <v>0</v>
      </c>
      <c r="F115" s="35">
        <v>0</v>
      </c>
      <c r="G115" s="35">
        <v>0</v>
      </c>
      <c r="H115" s="35">
        <v>0</v>
      </c>
      <c r="I115" s="40">
        <f t="shared" si="28"/>
        <v>0</v>
      </c>
      <c r="J115" s="31">
        <f t="shared" si="22"/>
        <v>0</v>
      </c>
      <c r="K115" s="31">
        <f t="shared" si="21"/>
        <v>0</v>
      </c>
      <c r="L115" s="31">
        <f t="shared" si="18"/>
        <v>0</v>
      </c>
      <c r="M115" s="59"/>
      <c r="N115" s="69"/>
      <c r="O115" s="4"/>
      <c r="P115" s="4"/>
      <c r="Q115" s="4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29" ht="165.75" customHeight="1" x14ac:dyDescent="0.5">
      <c r="A116" s="56"/>
      <c r="B116" s="57"/>
      <c r="C116" s="58"/>
      <c r="D116" s="25" t="s">
        <v>26</v>
      </c>
      <c r="E116" s="43">
        <v>0</v>
      </c>
      <c r="F116" s="35">
        <v>0</v>
      </c>
      <c r="G116" s="35">
        <v>0</v>
      </c>
      <c r="H116" s="35">
        <v>0</v>
      </c>
      <c r="I116" s="40">
        <f t="shared" si="28"/>
        <v>0</v>
      </c>
      <c r="J116" s="31">
        <f t="shared" si="22"/>
        <v>0</v>
      </c>
      <c r="K116" s="31">
        <f t="shared" si="21"/>
        <v>0</v>
      </c>
      <c r="L116" s="31">
        <f t="shared" si="18"/>
        <v>0</v>
      </c>
      <c r="M116" s="59"/>
      <c r="N116" s="69"/>
      <c r="O116" s="4"/>
      <c r="P116" s="4"/>
      <c r="Q116" s="4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29" ht="130.5" customHeight="1" x14ac:dyDescent="0.5">
      <c r="A117" s="56"/>
      <c r="B117" s="57"/>
      <c r="C117" s="58"/>
      <c r="D117" s="26" t="s">
        <v>27</v>
      </c>
      <c r="E117" s="45">
        <v>12267</v>
      </c>
      <c r="F117" s="35">
        <v>0</v>
      </c>
      <c r="G117" s="35">
        <v>0</v>
      </c>
      <c r="H117" s="35">
        <v>0</v>
      </c>
      <c r="I117" s="41">
        <f t="shared" si="28"/>
        <v>0</v>
      </c>
      <c r="J117" s="31">
        <f t="shared" si="22"/>
        <v>0</v>
      </c>
      <c r="K117" s="31">
        <f t="shared" si="21"/>
        <v>0</v>
      </c>
      <c r="L117" s="31">
        <f t="shared" si="18"/>
        <v>0</v>
      </c>
      <c r="M117" s="59"/>
      <c r="N117" s="69"/>
      <c r="O117" s="4"/>
      <c r="P117" s="4"/>
      <c r="Q117" s="4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:29" ht="130.5" customHeight="1" x14ac:dyDescent="0.5">
      <c r="A118" s="56"/>
      <c r="B118" s="57"/>
      <c r="C118" s="58"/>
      <c r="D118" s="27" t="s">
        <v>28</v>
      </c>
      <c r="E118" s="35">
        <v>0</v>
      </c>
      <c r="F118" s="35">
        <v>0</v>
      </c>
      <c r="G118" s="35">
        <v>0</v>
      </c>
      <c r="H118" s="35">
        <v>0</v>
      </c>
      <c r="I118" s="40">
        <f t="shared" si="28"/>
        <v>0</v>
      </c>
      <c r="J118" s="31">
        <f t="shared" si="22"/>
        <v>0</v>
      </c>
      <c r="K118" s="31">
        <f t="shared" si="21"/>
        <v>0</v>
      </c>
      <c r="L118" s="31">
        <f t="shared" si="18"/>
        <v>0</v>
      </c>
      <c r="M118" s="59"/>
      <c r="N118" s="69"/>
      <c r="O118" s="4"/>
      <c r="P118" s="4"/>
      <c r="Q118" s="4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:29" ht="128.25" customHeight="1" x14ac:dyDescent="0.5">
      <c r="A119" s="56">
        <v>14</v>
      </c>
      <c r="B119" s="57" t="s">
        <v>55</v>
      </c>
      <c r="C119" s="58">
        <v>3</v>
      </c>
      <c r="D119" s="17" t="s">
        <v>21</v>
      </c>
      <c r="E119" s="18">
        <f>E120+E121+E122+E123+E125+E126</f>
        <v>3346.6</v>
      </c>
      <c r="F119" s="18">
        <f t="shared" ref="F119:H119" si="29">F120+F121+F122+F123+F125+F126</f>
        <v>1278.3589999999999</v>
      </c>
      <c r="G119" s="18">
        <f t="shared" si="29"/>
        <v>1652.0729799999999</v>
      </c>
      <c r="H119" s="18">
        <f t="shared" si="29"/>
        <v>929.81899999999996</v>
      </c>
      <c r="I119" s="34">
        <f>H119-F119</f>
        <v>-348.53999999999996</v>
      </c>
      <c r="J119" s="18">
        <f>IF(H119=0, ,H119/G119*100)</f>
        <v>56.281956745034357</v>
      </c>
      <c r="K119" s="18">
        <f>IF(F119=0,0,H119/F119*100)</f>
        <v>72.7353583774198</v>
      </c>
      <c r="L119" s="18">
        <f t="shared" si="18"/>
        <v>27.783989720910775</v>
      </c>
      <c r="M119" s="59">
        <v>6</v>
      </c>
      <c r="N119" s="62" t="s">
        <v>56</v>
      </c>
      <c r="O119" s="4"/>
      <c r="P119" s="4"/>
      <c r="Q119" s="4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:29" ht="128.25" customHeight="1" x14ac:dyDescent="0.5">
      <c r="A120" s="56"/>
      <c r="B120" s="57"/>
      <c r="C120" s="58"/>
      <c r="D120" s="21" t="s">
        <v>22</v>
      </c>
      <c r="E120" s="35">
        <v>0</v>
      </c>
      <c r="F120" s="35">
        <v>0</v>
      </c>
      <c r="G120" s="35">
        <v>0</v>
      </c>
      <c r="H120" s="35">
        <v>0</v>
      </c>
      <c r="I120" s="40">
        <f>H120-F120</f>
        <v>0</v>
      </c>
      <c r="J120" s="31">
        <f>IF(H120=0, ,H120/G120*100)</f>
        <v>0</v>
      </c>
      <c r="K120" s="31">
        <f t="shared" ref="K120:K122" si="30">IF(F120=0,0,H120/F120*100)</f>
        <v>0</v>
      </c>
      <c r="L120" s="31">
        <f t="shared" si="18"/>
        <v>0</v>
      </c>
      <c r="M120" s="59"/>
      <c r="N120" s="63"/>
      <c r="O120" s="4"/>
      <c r="P120" s="4"/>
      <c r="Q120" s="4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:29" ht="128.25" customHeight="1" x14ac:dyDescent="0.5">
      <c r="A121" s="56"/>
      <c r="B121" s="57"/>
      <c r="C121" s="58"/>
      <c r="D121" s="21" t="s">
        <v>23</v>
      </c>
      <c r="E121" s="30">
        <v>2190.6</v>
      </c>
      <c r="F121" s="45">
        <v>830.45500000000004</v>
      </c>
      <c r="G121" s="43">
        <v>546.07298000000003</v>
      </c>
      <c r="H121" s="43">
        <v>546.07298000000003</v>
      </c>
      <c r="I121" s="38">
        <f t="shared" ref="I121:I126" si="31">H121-F121</f>
        <v>-284.38202000000001</v>
      </c>
      <c r="J121" s="31">
        <f t="shared" ref="J121:J128" si="32">IF(H121=0, ,H121/G121*100)</f>
        <v>100</v>
      </c>
      <c r="K121" s="31">
        <f t="shared" si="30"/>
        <v>65.755878404007433</v>
      </c>
      <c r="L121" s="31">
        <f t="shared" si="18"/>
        <v>24.928009677713874</v>
      </c>
      <c r="M121" s="59"/>
      <c r="N121" s="63"/>
      <c r="O121" s="4"/>
      <c r="P121" s="4"/>
      <c r="Q121" s="4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:29" ht="128.25" customHeight="1" x14ac:dyDescent="0.5">
      <c r="A122" s="56"/>
      <c r="B122" s="57"/>
      <c r="C122" s="58"/>
      <c r="D122" s="21" t="s">
        <v>24</v>
      </c>
      <c r="E122" s="30">
        <v>1106</v>
      </c>
      <c r="F122" s="43">
        <v>447.904</v>
      </c>
      <c r="G122" s="43">
        <v>1106</v>
      </c>
      <c r="H122" s="43">
        <v>383.74601999999999</v>
      </c>
      <c r="I122" s="38">
        <f t="shared" si="31"/>
        <v>-64.157980000000009</v>
      </c>
      <c r="J122" s="31">
        <f>IF(H122=0, ,H122/G122*100)</f>
        <v>34.696746835443037</v>
      </c>
      <c r="K122" s="31">
        <f t="shared" si="30"/>
        <v>85.675952882760583</v>
      </c>
      <c r="L122" s="31">
        <f t="shared" si="18"/>
        <v>34.696746835443037</v>
      </c>
      <c r="M122" s="59"/>
      <c r="N122" s="63"/>
      <c r="O122" s="4"/>
      <c r="P122" s="4"/>
      <c r="Q122" s="4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:29" ht="174.75" customHeight="1" x14ac:dyDescent="0.5">
      <c r="A123" s="56"/>
      <c r="B123" s="57"/>
      <c r="C123" s="58"/>
      <c r="D123" s="25" t="s">
        <v>25</v>
      </c>
      <c r="E123" s="43">
        <v>0</v>
      </c>
      <c r="F123" s="35">
        <v>0</v>
      </c>
      <c r="G123" s="35">
        <v>0</v>
      </c>
      <c r="H123" s="35">
        <v>0</v>
      </c>
      <c r="I123" s="40">
        <f>H123-F123</f>
        <v>0</v>
      </c>
      <c r="J123" s="31">
        <v>0</v>
      </c>
      <c r="K123" s="31">
        <v>0</v>
      </c>
      <c r="L123" s="31">
        <f t="shared" si="18"/>
        <v>0</v>
      </c>
      <c r="M123" s="59"/>
      <c r="N123" s="63"/>
      <c r="O123" s="4"/>
      <c r="P123" s="4"/>
      <c r="Q123" s="4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:29" ht="160.5" customHeight="1" x14ac:dyDescent="0.5">
      <c r="A124" s="56"/>
      <c r="B124" s="57"/>
      <c r="C124" s="58"/>
      <c r="D124" s="25" t="s">
        <v>26</v>
      </c>
      <c r="E124" s="43">
        <v>0</v>
      </c>
      <c r="F124" s="35">
        <v>0</v>
      </c>
      <c r="G124" s="35">
        <v>0</v>
      </c>
      <c r="H124" s="35">
        <v>0</v>
      </c>
      <c r="I124" s="40"/>
      <c r="J124" s="31"/>
      <c r="K124" s="31"/>
      <c r="L124" s="31">
        <f t="shared" si="18"/>
        <v>0</v>
      </c>
      <c r="M124" s="59"/>
      <c r="N124" s="63"/>
      <c r="O124" s="4"/>
      <c r="P124" s="4"/>
      <c r="Q124" s="4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:29" ht="128.25" customHeight="1" x14ac:dyDescent="0.5">
      <c r="A125" s="56"/>
      <c r="B125" s="57"/>
      <c r="C125" s="58"/>
      <c r="D125" s="26" t="s">
        <v>27</v>
      </c>
      <c r="E125" s="35">
        <v>50</v>
      </c>
      <c r="F125" s="35">
        <v>0</v>
      </c>
      <c r="G125" s="35">
        <v>0</v>
      </c>
      <c r="H125" s="35">
        <v>0</v>
      </c>
      <c r="I125" s="40">
        <f t="shared" si="31"/>
        <v>0</v>
      </c>
      <c r="J125" s="31">
        <f t="shared" si="32"/>
        <v>0</v>
      </c>
      <c r="K125" s="31">
        <f t="shared" ref="K125:K128" si="33">IF(H125=0,0,H125/F125*100)</f>
        <v>0</v>
      </c>
      <c r="L125" s="31">
        <f t="shared" si="18"/>
        <v>0</v>
      </c>
      <c r="M125" s="59"/>
      <c r="N125" s="63"/>
      <c r="O125" s="4"/>
      <c r="P125" s="4"/>
      <c r="Q125" s="4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:29" ht="128.25" customHeight="1" x14ac:dyDescent="0.5">
      <c r="A126" s="56"/>
      <c r="B126" s="57"/>
      <c r="C126" s="58"/>
      <c r="D126" s="27" t="s">
        <v>28</v>
      </c>
      <c r="E126" s="35">
        <v>0</v>
      </c>
      <c r="F126" s="35">
        <v>0</v>
      </c>
      <c r="G126" s="35">
        <v>0</v>
      </c>
      <c r="H126" s="35">
        <v>0</v>
      </c>
      <c r="I126" s="40">
        <f t="shared" si="31"/>
        <v>0</v>
      </c>
      <c r="J126" s="31">
        <f t="shared" si="32"/>
        <v>0</v>
      </c>
      <c r="K126" s="31">
        <f t="shared" si="33"/>
        <v>0</v>
      </c>
      <c r="L126" s="31">
        <f t="shared" si="18"/>
        <v>0</v>
      </c>
      <c r="M126" s="59"/>
      <c r="N126" s="63"/>
      <c r="O126" s="4"/>
      <c r="P126" s="4"/>
      <c r="Q126" s="4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:29" s="5" customFormat="1" ht="128.25" customHeight="1" x14ac:dyDescent="0.5">
      <c r="A127" s="56">
        <v>15</v>
      </c>
      <c r="B127" s="57" t="s">
        <v>57</v>
      </c>
      <c r="C127" s="58">
        <v>4</v>
      </c>
      <c r="D127" s="17" t="s">
        <v>21</v>
      </c>
      <c r="E127" s="18">
        <f>E128+E129+E130+E133</f>
        <v>311545.26837999996</v>
      </c>
      <c r="F127" s="18">
        <f t="shared" ref="F127:H127" si="34">F128+F129+F130+F133</f>
        <v>203392.44835999998</v>
      </c>
      <c r="G127" s="18">
        <f t="shared" si="34"/>
        <v>274144.30088</v>
      </c>
      <c r="H127" s="18">
        <f t="shared" si="34"/>
        <v>152974.58184</v>
      </c>
      <c r="I127" s="34">
        <f>H127-F127</f>
        <v>-50417.866519999981</v>
      </c>
      <c r="J127" s="18">
        <f t="shared" si="32"/>
        <v>55.800752140005606</v>
      </c>
      <c r="K127" s="18">
        <f t="shared" si="33"/>
        <v>75.211534682565258</v>
      </c>
      <c r="L127" s="18">
        <f>IF(H127=0,0,H127/E127*100)</f>
        <v>49.101879362652646</v>
      </c>
      <c r="M127" s="59">
        <v>5</v>
      </c>
      <c r="N127" s="60" t="s">
        <v>58</v>
      </c>
      <c r="O127" s="4"/>
      <c r="P127" s="4"/>
      <c r="Q127" s="4"/>
    </row>
    <row r="128" spans="1:29" s="5" customFormat="1" ht="128.25" customHeight="1" x14ac:dyDescent="0.5">
      <c r="A128" s="56"/>
      <c r="B128" s="57"/>
      <c r="C128" s="58"/>
      <c r="D128" s="21" t="s">
        <v>22</v>
      </c>
      <c r="E128" s="32">
        <v>0</v>
      </c>
      <c r="F128" s="32">
        <v>0</v>
      </c>
      <c r="G128" s="32">
        <v>0</v>
      </c>
      <c r="H128" s="32">
        <v>0</v>
      </c>
      <c r="I128" s="46">
        <f t="shared" ref="I128:I134" si="35">H128-F128</f>
        <v>0</v>
      </c>
      <c r="J128" s="31">
        <f t="shared" si="32"/>
        <v>0</v>
      </c>
      <c r="K128" s="31">
        <f t="shared" si="33"/>
        <v>0</v>
      </c>
      <c r="L128" s="31">
        <f t="shared" si="18"/>
        <v>0</v>
      </c>
      <c r="M128" s="59"/>
      <c r="N128" s="61"/>
      <c r="O128" s="4"/>
      <c r="P128" s="4"/>
      <c r="Q128" s="4"/>
    </row>
    <row r="129" spans="1:29" s="5" customFormat="1" ht="128.25" customHeight="1" x14ac:dyDescent="0.5">
      <c r="A129" s="56"/>
      <c r="B129" s="57"/>
      <c r="C129" s="58"/>
      <c r="D129" s="21" t="s">
        <v>23</v>
      </c>
      <c r="E129" s="32">
        <v>119239.7</v>
      </c>
      <c r="F129" s="30">
        <v>111522.8</v>
      </c>
      <c r="G129" s="30">
        <v>113285.7325</v>
      </c>
      <c r="H129" s="30">
        <v>113285.7325</v>
      </c>
      <c r="I129" s="38">
        <f t="shared" si="35"/>
        <v>1762.9324999999953</v>
      </c>
      <c r="J129" s="31">
        <f t="shared" si="22"/>
        <v>100</v>
      </c>
      <c r="K129" s="31">
        <f t="shared" si="21"/>
        <v>101.58078213602957</v>
      </c>
      <c r="L129" s="31">
        <f t="shared" si="18"/>
        <v>95.006723851200576</v>
      </c>
      <c r="M129" s="59"/>
      <c r="N129" s="61"/>
      <c r="O129" s="4"/>
      <c r="P129" s="4"/>
      <c r="Q129" s="4"/>
    </row>
    <row r="130" spans="1:29" s="5" customFormat="1" ht="128.25" customHeight="1" x14ac:dyDescent="0.5">
      <c r="A130" s="56"/>
      <c r="B130" s="57"/>
      <c r="C130" s="58"/>
      <c r="D130" s="21" t="s">
        <v>24</v>
      </c>
      <c r="E130" s="30">
        <v>160858.56837999998</v>
      </c>
      <c r="F130" s="30">
        <v>91869.648359999992</v>
      </c>
      <c r="G130" s="30">
        <v>160858.56837999998</v>
      </c>
      <c r="H130" s="30">
        <v>39688.849340000001</v>
      </c>
      <c r="I130" s="38">
        <f t="shared" si="35"/>
        <v>-52180.799019999991</v>
      </c>
      <c r="J130" s="31">
        <f t="shared" si="22"/>
        <v>24.673133510825547</v>
      </c>
      <c r="K130" s="31">
        <f t="shared" si="21"/>
        <v>43.201264017551757</v>
      </c>
      <c r="L130" s="31">
        <f t="shared" si="18"/>
        <v>24.673133510825547</v>
      </c>
      <c r="M130" s="59"/>
      <c r="N130" s="61"/>
      <c r="O130" s="4"/>
      <c r="P130" s="4"/>
      <c r="Q130" s="4"/>
    </row>
    <row r="131" spans="1:29" s="5" customFormat="1" ht="219" customHeight="1" x14ac:dyDescent="0.5">
      <c r="A131" s="56"/>
      <c r="B131" s="57"/>
      <c r="C131" s="58"/>
      <c r="D131" s="25" t="s">
        <v>25</v>
      </c>
      <c r="E131" s="30">
        <v>0</v>
      </c>
      <c r="F131" s="32">
        <v>0</v>
      </c>
      <c r="G131" s="32">
        <v>0</v>
      </c>
      <c r="H131" s="32">
        <v>0</v>
      </c>
      <c r="I131" s="46">
        <v>0</v>
      </c>
      <c r="J131" s="31">
        <f t="shared" si="22"/>
        <v>0</v>
      </c>
      <c r="K131" s="31">
        <f t="shared" si="21"/>
        <v>0</v>
      </c>
      <c r="L131" s="31">
        <f t="shared" si="18"/>
        <v>0</v>
      </c>
      <c r="M131" s="59"/>
      <c r="N131" s="61"/>
      <c r="O131" s="4"/>
      <c r="P131" s="4"/>
      <c r="Q131" s="4"/>
    </row>
    <row r="132" spans="1:29" s="5" customFormat="1" ht="171" customHeight="1" x14ac:dyDescent="0.5">
      <c r="A132" s="56"/>
      <c r="B132" s="57"/>
      <c r="C132" s="58"/>
      <c r="D132" s="25" t="s">
        <v>26</v>
      </c>
      <c r="E132" s="30">
        <v>2684.9389999999999</v>
      </c>
      <c r="F132" s="32">
        <v>2684.9389999999999</v>
      </c>
      <c r="G132" s="32">
        <v>1070.91011</v>
      </c>
      <c r="H132" s="32">
        <v>2324.5093499999998</v>
      </c>
      <c r="I132" s="38">
        <f t="shared" ref="I132:I133" si="36">H132-F132</f>
        <v>-360.42965000000004</v>
      </c>
      <c r="J132" s="31">
        <f t="shared" si="22"/>
        <v>217.05924038759886</v>
      </c>
      <c r="K132" s="31">
        <f t="shared" si="21"/>
        <v>86.575871928561497</v>
      </c>
      <c r="L132" s="31">
        <f t="shared" si="18"/>
        <v>86.575871928561497</v>
      </c>
      <c r="M132" s="59"/>
      <c r="N132" s="61"/>
      <c r="O132" s="4"/>
      <c r="P132" s="4"/>
      <c r="Q132" s="4"/>
    </row>
    <row r="133" spans="1:29" s="5" customFormat="1" ht="128.25" customHeight="1" x14ac:dyDescent="0.5">
      <c r="A133" s="56"/>
      <c r="B133" s="57"/>
      <c r="C133" s="58"/>
      <c r="D133" s="26" t="s">
        <v>27</v>
      </c>
      <c r="E133" s="32">
        <v>31447</v>
      </c>
      <c r="F133" s="32">
        <v>0</v>
      </c>
      <c r="G133" s="32">
        <v>0</v>
      </c>
      <c r="H133" s="32">
        <v>0</v>
      </c>
      <c r="I133" s="41">
        <f t="shared" si="36"/>
        <v>0</v>
      </c>
      <c r="J133" s="31">
        <f t="shared" si="22"/>
        <v>0</v>
      </c>
      <c r="K133" s="31">
        <f t="shared" si="21"/>
        <v>0</v>
      </c>
      <c r="L133" s="31">
        <f t="shared" si="18"/>
        <v>0</v>
      </c>
      <c r="M133" s="59"/>
      <c r="N133" s="61"/>
      <c r="O133" s="4"/>
      <c r="P133" s="4"/>
      <c r="Q133" s="4"/>
    </row>
    <row r="134" spans="1:29" s="5" customFormat="1" ht="128.25" customHeight="1" x14ac:dyDescent="0.5">
      <c r="A134" s="56"/>
      <c r="B134" s="57"/>
      <c r="C134" s="58"/>
      <c r="D134" s="27" t="s">
        <v>28</v>
      </c>
      <c r="E134" s="32">
        <v>0</v>
      </c>
      <c r="F134" s="32">
        <v>0</v>
      </c>
      <c r="G134" s="32">
        <v>0</v>
      </c>
      <c r="H134" s="32">
        <v>0</v>
      </c>
      <c r="I134" s="46">
        <f t="shared" si="35"/>
        <v>0</v>
      </c>
      <c r="J134" s="31">
        <f t="shared" si="22"/>
        <v>0</v>
      </c>
      <c r="K134" s="31">
        <f t="shared" si="21"/>
        <v>0</v>
      </c>
      <c r="L134" s="31">
        <f t="shared" si="18"/>
        <v>0</v>
      </c>
      <c r="M134" s="59"/>
      <c r="N134" s="61"/>
      <c r="O134" s="4"/>
      <c r="P134" s="4"/>
      <c r="Q134" s="4"/>
    </row>
    <row r="135" spans="1:29" ht="164.25" customHeight="1" x14ac:dyDescent="0.5">
      <c r="A135" s="56">
        <v>16</v>
      </c>
      <c r="B135" s="57" t="s">
        <v>59</v>
      </c>
      <c r="C135" s="58">
        <v>5</v>
      </c>
      <c r="D135" s="17" t="s">
        <v>21</v>
      </c>
      <c r="E135" s="18">
        <f>E136+E137+E138+E139+E141</f>
        <v>59986.824339999992</v>
      </c>
      <c r="F135" s="18">
        <f t="shared" ref="F135:H135" si="37">F136+F137+F138+F141</f>
        <v>43148.434970000002</v>
      </c>
      <c r="G135" s="18">
        <f t="shared" si="37"/>
        <v>55634.178339999999</v>
      </c>
      <c r="H135" s="18">
        <f t="shared" si="37"/>
        <v>43403.064450000005</v>
      </c>
      <c r="I135" s="19">
        <f>H135-F135</f>
        <v>254.62948000000324</v>
      </c>
      <c r="J135" s="18">
        <f t="shared" si="22"/>
        <v>78.015108239306855</v>
      </c>
      <c r="K135" s="18">
        <f t="shared" si="21"/>
        <v>100.59012448580589</v>
      </c>
      <c r="L135" s="18">
        <f t="shared" ref="L135:L190" si="38">IF(H135=0,0,H135/E135*100)</f>
        <v>72.354329350717578</v>
      </c>
      <c r="M135" s="59">
        <v>6</v>
      </c>
      <c r="N135" s="66" t="s">
        <v>60</v>
      </c>
      <c r="O135" s="4"/>
      <c r="P135" s="4"/>
      <c r="Q135" s="4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spans="1:29" ht="130.5" customHeight="1" x14ac:dyDescent="0.5">
      <c r="A136" s="56"/>
      <c r="B136" s="57"/>
      <c r="C136" s="58"/>
      <c r="D136" s="21" t="s">
        <v>22</v>
      </c>
      <c r="E136" s="35">
        <v>0</v>
      </c>
      <c r="F136" s="35">
        <v>0</v>
      </c>
      <c r="G136" s="35">
        <v>0</v>
      </c>
      <c r="H136" s="35">
        <v>0</v>
      </c>
      <c r="I136" s="40">
        <f t="shared" ref="I136:I141" si="39">H136-F136</f>
        <v>0</v>
      </c>
      <c r="J136" s="31">
        <f t="shared" si="22"/>
        <v>0</v>
      </c>
      <c r="K136" s="31">
        <f t="shared" si="21"/>
        <v>0</v>
      </c>
      <c r="L136" s="31">
        <f t="shared" si="38"/>
        <v>0</v>
      </c>
      <c r="M136" s="59"/>
      <c r="N136" s="66"/>
      <c r="O136" s="4"/>
      <c r="P136" s="4"/>
      <c r="Q136" s="4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1:29" ht="130.5" customHeight="1" x14ac:dyDescent="0.5">
      <c r="A137" s="56"/>
      <c r="B137" s="57"/>
      <c r="C137" s="58"/>
      <c r="D137" s="21" t="s">
        <v>23</v>
      </c>
      <c r="E137" s="43">
        <v>0</v>
      </c>
      <c r="F137" s="43">
        <v>0</v>
      </c>
      <c r="G137" s="43">
        <v>0</v>
      </c>
      <c r="H137" s="43">
        <v>0</v>
      </c>
      <c r="I137" s="40">
        <f t="shared" si="39"/>
        <v>0</v>
      </c>
      <c r="J137" s="31">
        <f t="shared" si="22"/>
        <v>0</v>
      </c>
      <c r="K137" s="31">
        <f t="shared" si="21"/>
        <v>0</v>
      </c>
      <c r="L137" s="31">
        <f t="shared" si="38"/>
        <v>0</v>
      </c>
      <c r="M137" s="59"/>
      <c r="N137" s="66"/>
      <c r="O137" s="4"/>
      <c r="P137" s="4"/>
      <c r="Q137" s="4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pans="1:29" ht="130.5" customHeight="1" x14ac:dyDescent="0.5">
      <c r="A138" s="56"/>
      <c r="B138" s="57"/>
      <c r="C138" s="58"/>
      <c r="D138" s="21" t="s">
        <v>24</v>
      </c>
      <c r="E138" s="29">
        <v>56069.824339999992</v>
      </c>
      <c r="F138" s="47">
        <v>43148.434970000002</v>
      </c>
      <c r="G138" s="47">
        <v>55634.178339999999</v>
      </c>
      <c r="H138" s="47">
        <v>43403.064450000005</v>
      </c>
      <c r="I138" s="38">
        <f t="shared" si="39"/>
        <v>254.62948000000324</v>
      </c>
      <c r="J138" s="31">
        <f t="shared" si="22"/>
        <v>78.015108239306855</v>
      </c>
      <c r="K138" s="31">
        <f t="shared" si="21"/>
        <v>100.59012448580589</v>
      </c>
      <c r="L138" s="31">
        <f t="shared" si="38"/>
        <v>77.408953855124579</v>
      </c>
      <c r="M138" s="59"/>
      <c r="N138" s="66"/>
      <c r="O138" s="4"/>
      <c r="P138" s="4"/>
      <c r="Q138" s="4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spans="1:29" ht="219.75" customHeight="1" x14ac:dyDescent="0.5">
      <c r="A139" s="56"/>
      <c r="B139" s="57"/>
      <c r="C139" s="58"/>
      <c r="D139" s="25" t="s">
        <v>25</v>
      </c>
      <c r="E139" s="43">
        <v>0</v>
      </c>
      <c r="F139" s="35">
        <v>0</v>
      </c>
      <c r="G139" s="35">
        <v>0</v>
      </c>
      <c r="H139" s="35">
        <v>0</v>
      </c>
      <c r="I139" s="40">
        <f t="shared" si="39"/>
        <v>0</v>
      </c>
      <c r="J139" s="31">
        <f t="shared" si="22"/>
        <v>0</v>
      </c>
      <c r="K139" s="31">
        <f t="shared" si="21"/>
        <v>0</v>
      </c>
      <c r="L139" s="31">
        <f t="shared" si="38"/>
        <v>0</v>
      </c>
      <c r="M139" s="59"/>
      <c r="N139" s="66"/>
      <c r="O139" s="4"/>
      <c r="P139" s="4"/>
      <c r="Q139" s="4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1:29" ht="153" customHeight="1" x14ac:dyDescent="0.5">
      <c r="A140" s="56"/>
      <c r="B140" s="57"/>
      <c r="C140" s="58"/>
      <c r="D140" s="25" t="s">
        <v>26</v>
      </c>
      <c r="E140" s="43">
        <v>0</v>
      </c>
      <c r="F140" s="35">
        <v>0</v>
      </c>
      <c r="G140" s="35">
        <v>0</v>
      </c>
      <c r="H140" s="35">
        <v>0</v>
      </c>
      <c r="I140" s="40">
        <v>0</v>
      </c>
      <c r="J140" s="31">
        <v>0</v>
      </c>
      <c r="K140" s="31">
        <v>0</v>
      </c>
      <c r="L140" s="31">
        <f t="shared" si="38"/>
        <v>0</v>
      </c>
      <c r="M140" s="59"/>
      <c r="N140" s="66"/>
      <c r="O140" s="4"/>
      <c r="P140" s="4"/>
      <c r="Q140" s="4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:29" ht="130.5" customHeight="1" x14ac:dyDescent="0.5">
      <c r="A141" s="56"/>
      <c r="B141" s="57"/>
      <c r="C141" s="58"/>
      <c r="D141" s="26" t="s">
        <v>27</v>
      </c>
      <c r="E141" s="35">
        <v>3917</v>
      </c>
      <c r="F141" s="35">
        <v>0</v>
      </c>
      <c r="G141" s="35">
        <v>0</v>
      </c>
      <c r="H141" s="35">
        <v>0</v>
      </c>
      <c r="I141" s="40">
        <f t="shared" si="39"/>
        <v>0</v>
      </c>
      <c r="J141" s="31">
        <f t="shared" si="22"/>
        <v>0</v>
      </c>
      <c r="K141" s="31">
        <f t="shared" si="21"/>
        <v>0</v>
      </c>
      <c r="L141" s="31">
        <f>IF(H141=0,0,H141/#REF!*100)</f>
        <v>0</v>
      </c>
      <c r="M141" s="59"/>
      <c r="N141" s="66"/>
      <c r="O141" s="4"/>
      <c r="P141" s="4"/>
      <c r="Q141" s="4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1:29" ht="130.5" customHeight="1" x14ac:dyDescent="0.5">
      <c r="A142" s="56"/>
      <c r="B142" s="57"/>
      <c r="C142" s="58"/>
      <c r="D142" s="27" t="s">
        <v>28</v>
      </c>
      <c r="E142" s="48">
        <v>0</v>
      </c>
      <c r="F142" s="35">
        <v>0</v>
      </c>
      <c r="G142" s="35">
        <v>0</v>
      </c>
      <c r="H142" s="35">
        <v>0</v>
      </c>
      <c r="I142" s="40">
        <v>0</v>
      </c>
      <c r="J142" s="31">
        <f t="shared" si="22"/>
        <v>0</v>
      </c>
      <c r="K142" s="31">
        <f t="shared" si="21"/>
        <v>0</v>
      </c>
      <c r="L142" s="31">
        <f>IF(H142=0,0,H142/E141*100)</f>
        <v>0</v>
      </c>
      <c r="M142" s="59"/>
      <c r="N142" s="66"/>
      <c r="O142" s="4"/>
      <c r="P142" s="4"/>
      <c r="Q142" s="4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1:29" ht="130.5" customHeight="1" x14ac:dyDescent="0.5">
      <c r="A143" s="56">
        <v>17</v>
      </c>
      <c r="B143" s="66" t="s">
        <v>61</v>
      </c>
      <c r="C143" s="58">
        <v>4</v>
      </c>
      <c r="D143" s="17" t="s">
        <v>21</v>
      </c>
      <c r="E143" s="18">
        <f>E144+E145+E146+E147+E149</f>
        <v>461362.22778000002</v>
      </c>
      <c r="F143" s="18">
        <f t="shared" ref="F143:H143" si="40">F144+F145+F146+F147+F149</f>
        <v>373786.48</v>
      </c>
      <c r="G143" s="18">
        <f t="shared" si="40"/>
        <v>438511.82777999999</v>
      </c>
      <c r="H143" s="18">
        <f t="shared" si="40"/>
        <v>377868.37782999995</v>
      </c>
      <c r="I143" s="18">
        <f>H143-F143</f>
        <v>4081.8978299999726</v>
      </c>
      <c r="J143" s="18">
        <f t="shared" si="22"/>
        <v>86.170623890121234</v>
      </c>
      <c r="K143" s="18">
        <f>IF(H143=0,0,H143/F143*100)</f>
        <v>101.09203998764214</v>
      </c>
      <c r="L143" s="18">
        <f>IF(H143=0,0,H143/E143*100)</f>
        <v>81.902755595801835</v>
      </c>
      <c r="M143" s="59">
        <v>13</v>
      </c>
      <c r="N143" s="62" t="s">
        <v>62</v>
      </c>
      <c r="O143" s="4"/>
      <c r="P143" s="4"/>
      <c r="Q143" s="4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1:29" ht="130.5" customHeight="1" x14ac:dyDescent="0.5">
      <c r="A144" s="56"/>
      <c r="B144" s="66"/>
      <c r="C144" s="58"/>
      <c r="D144" s="21" t="s">
        <v>22</v>
      </c>
      <c r="E144" s="29">
        <v>0</v>
      </c>
      <c r="F144" s="29">
        <v>0</v>
      </c>
      <c r="G144" s="29">
        <v>0</v>
      </c>
      <c r="H144" s="29">
        <v>0</v>
      </c>
      <c r="I144" s="49">
        <f t="shared" ref="I144:I150" si="41">H144-F144</f>
        <v>0</v>
      </c>
      <c r="J144" s="36">
        <f t="shared" si="22"/>
        <v>0</v>
      </c>
      <c r="K144" s="36">
        <f t="shared" ref="K144:K190" si="42">IF(H144=0,0,H144/F144*100)</f>
        <v>0</v>
      </c>
      <c r="L144" s="36">
        <f t="shared" ref="L144:L151" si="43">IF(H144=0,0,H144/E144*100)</f>
        <v>0</v>
      </c>
      <c r="M144" s="59"/>
      <c r="N144" s="63"/>
      <c r="O144" s="4"/>
      <c r="P144" s="4"/>
      <c r="Q144" s="4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:29" ht="130.5" customHeight="1" x14ac:dyDescent="0.5">
      <c r="A145" s="56"/>
      <c r="B145" s="66"/>
      <c r="C145" s="58"/>
      <c r="D145" s="21" t="s">
        <v>23</v>
      </c>
      <c r="E145" s="30">
        <v>104252.2</v>
      </c>
      <c r="F145" s="45">
        <v>83401.600000000006</v>
      </c>
      <c r="G145" s="45">
        <v>83401.8</v>
      </c>
      <c r="H145" s="45">
        <v>83401.8</v>
      </c>
      <c r="I145" s="50">
        <f t="shared" si="41"/>
        <v>0.19999999999708962</v>
      </c>
      <c r="J145" s="36">
        <f t="shared" si="22"/>
        <v>100</v>
      </c>
      <c r="K145" s="36">
        <f t="shared" si="42"/>
        <v>100.00023980355293</v>
      </c>
      <c r="L145" s="36">
        <f t="shared" si="43"/>
        <v>80.00003836849487</v>
      </c>
      <c r="M145" s="59"/>
      <c r="N145" s="63"/>
      <c r="O145" s="4"/>
      <c r="P145" s="4"/>
      <c r="Q145" s="4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spans="1:29" ht="130.5" customHeight="1" x14ac:dyDescent="0.5">
      <c r="A146" s="56"/>
      <c r="B146" s="66"/>
      <c r="C146" s="58"/>
      <c r="D146" s="21" t="s">
        <v>24</v>
      </c>
      <c r="E146" s="30">
        <v>355110.02778</v>
      </c>
      <c r="F146" s="29">
        <v>290384.88</v>
      </c>
      <c r="G146" s="29">
        <v>355110.02778</v>
      </c>
      <c r="H146" s="45">
        <v>294466.57782999997</v>
      </c>
      <c r="I146" s="49">
        <f t="shared" si="41"/>
        <v>4081.697829999961</v>
      </c>
      <c r="J146" s="36">
        <f t="shared" si="22"/>
        <v>82.922630957757619</v>
      </c>
      <c r="K146" s="36">
        <f t="shared" si="42"/>
        <v>101.40561651488188</v>
      </c>
      <c r="L146" s="36">
        <f t="shared" si="43"/>
        <v>82.922630957757619</v>
      </c>
      <c r="M146" s="59"/>
      <c r="N146" s="63"/>
      <c r="O146" s="4"/>
      <c r="P146" s="4"/>
      <c r="Q146" s="4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spans="1:29" ht="247.5" customHeight="1" x14ac:dyDescent="0.5">
      <c r="A147" s="56"/>
      <c r="B147" s="66"/>
      <c r="C147" s="58"/>
      <c r="D147" s="25" t="s">
        <v>25</v>
      </c>
      <c r="E147" s="29">
        <v>0</v>
      </c>
      <c r="F147" s="29">
        <v>0</v>
      </c>
      <c r="G147" s="29">
        <v>0</v>
      </c>
      <c r="H147" s="29">
        <v>0</v>
      </c>
      <c r="I147" s="49">
        <f t="shared" si="41"/>
        <v>0</v>
      </c>
      <c r="J147" s="36">
        <f t="shared" si="22"/>
        <v>0</v>
      </c>
      <c r="K147" s="36">
        <f t="shared" si="42"/>
        <v>0</v>
      </c>
      <c r="L147" s="36">
        <f t="shared" si="43"/>
        <v>0</v>
      </c>
      <c r="M147" s="59"/>
      <c r="N147" s="63"/>
      <c r="O147" s="4"/>
      <c r="P147" s="4"/>
      <c r="Q147" s="4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1:29" ht="195.75" customHeight="1" x14ac:dyDescent="0.5">
      <c r="A148" s="56"/>
      <c r="B148" s="66"/>
      <c r="C148" s="58"/>
      <c r="D148" s="25" t="s">
        <v>26</v>
      </c>
      <c r="E148" s="29">
        <v>0</v>
      </c>
      <c r="F148" s="29">
        <v>0</v>
      </c>
      <c r="G148" s="29">
        <v>0</v>
      </c>
      <c r="H148" s="29">
        <v>0</v>
      </c>
      <c r="I148" s="49">
        <f t="shared" si="41"/>
        <v>0</v>
      </c>
      <c r="J148" s="36">
        <f t="shared" si="22"/>
        <v>0</v>
      </c>
      <c r="K148" s="36">
        <f t="shared" si="42"/>
        <v>0</v>
      </c>
      <c r="L148" s="36">
        <f t="shared" si="43"/>
        <v>0</v>
      </c>
      <c r="M148" s="59"/>
      <c r="N148" s="63"/>
      <c r="O148" s="4"/>
      <c r="P148" s="4"/>
      <c r="Q148" s="4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:29" ht="130.5" customHeight="1" x14ac:dyDescent="0.5">
      <c r="A149" s="56"/>
      <c r="B149" s="66"/>
      <c r="C149" s="58"/>
      <c r="D149" s="26" t="s">
        <v>27</v>
      </c>
      <c r="E149" s="29">
        <v>2000</v>
      </c>
      <c r="F149" s="29">
        <v>0</v>
      </c>
      <c r="G149" s="29">
        <v>0</v>
      </c>
      <c r="H149" s="29">
        <v>0</v>
      </c>
      <c r="I149" s="49">
        <f t="shared" si="41"/>
        <v>0</v>
      </c>
      <c r="J149" s="36">
        <f t="shared" si="22"/>
        <v>0</v>
      </c>
      <c r="K149" s="36">
        <f t="shared" si="42"/>
        <v>0</v>
      </c>
      <c r="L149" s="36">
        <f t="shared" si="43"/>
        <v>0</v>
      </c>
      <c r="M149" s="59"/>
      <c r="N149" s="63"/>
      <c r="O149" s="4"/>
      <c r="P149" s="4"/>
      <c r="Q149" s="4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 spans="1:29" ht="130.5" customHeight="1" x14ac:dyDescent="0.5">
      <c r="A150" s="56"/>
      <c r="B150" s="66"/>
      <c r="C150" s="58"/>
      <c r="D150" s="27" t="s">
        <v>28</v>
      </c>
      <c r="E150" s="29">
        <v>0</v>
      </c>
      <c r="F150" s="29">
        <v>0</v>
      </c>
      <c r="G150" s="29">
        <v>0</v>
      </c>
      <c r="H150" s="29">
        <v>0</v>
      </c>
      <c r="I150" s="49">
        <f t="shared" si="41"/>
        <v>0</v>
      </c>
      <c r="J150" s="36">
        <f t="shared" si="22"/>
        <v>0</v>
      </c>
      <c r="K150" s="36">
        <f t="shared" si="42"/>
        <v>0</v>
      </c>
      <c r="L150" s="36">
        <f t="shared" si="43"/>
        <v>0</v>
      </c>
      <c r="M150" s="59"/>
      <c r="N150" s="63"/>
      <c r="O150" s="4"/>
      <c r="P150" s="4"/>
      <c r="Q150" s="4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 spans="1:29" ht="131.25" customHeight="1" x14ac:dyDescent="0.5">
      <c r="A151" s="56">
        <v>18</v>
      </c>
      <c r="B151" s="57" t="s">
        <v>63</v>
      </c>
      <c r="C151" s="58">
        <v>2</v>
      </c>
      <c r="D151" s="17" t="s">
        <v>21</v>
      </c>
      <c r="E151" s="18">
        <f>E152+E153+E154+E155+E157</f>
        <v>3567.1</v>
      </c>
      <c r="F151" s="18">
        <f t="shared" ref="F151:H151" si="44">F152+F153+F154+F155+F157</f>
        <v>2520.65</v>
      </c>
      <c r="G151" s="18">
        <f t="shared" si="44"/>
        <v>2432.5</v>
      </c>
      <c r="H151" s="18">
        <f t="shared" si="44"/>
        <v>2393.6968299999999</v>
      </c>
      <c r="I151" s="19">
        <f>H151-F151</f>
        <v>-126.95317000000023</v>
      </c>
      <c r="J151" s="18">
        <f t="shared" si="22"/>
        <v>98.404802877697833</v>
      </c>
      <c r="K151" s="18">
        <f t="shared" si="42"/>
        <v>94.963474897347893</v>
      </c>
      <c r="L151" s="18">
        <f t="shared" si="43"/>
        <v>67.104842308878361</v>
      </c>
      <c r="M151" s="59">
        <v>6</v>
      </c>
      <c r="N151" s="64" t="s">
        <v>64</v>
      </c>
      <c r="O151" s="4"/>
      <c r="P151" s="4"/>
      <c r="Q151" s="4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:29" ht="131.25" customHeight="1" x14ac:dyDescent="0.5">
      <c r="A152" s="56"/>
      <c r="B152" s="57"/>
      <c r="C152" s="58"/>
      <c r="D152" s="21" t="s">
        <v>22</v>
      </c>
      <c r="E152" s="35">
        <v>0</v>
      </c>
      <c r="F152" s="35">
        <v>0</v>
      </c>
      <c r="G152" s="35">
        <v>0</v>
      </c>
      <c r="H152" s="35">
        <v>0</v>
      </c>
      <c r="I152" s="36">
        <f t="shared" ref="I152:I158" si="45">H152-F152</f>
        <v>0</v>
      </c>
      <c r="J152" s="35">
        <f t="shared" si="22"/>
        <v>0</v>
      </c>
      <c r="K152" s="35">
        <f t="shared" si="42"/>
        <v>0</v>
      </c>
      <c r="L152" s="35">
        <f t="shared" si="38"/>
        <v>0</v>
      </c>
      <c r="M152" s="59"/>
      <c r="N152" s="65"/>
      <c r="O152" s="4"/>
      <c r="P152" s="4"/>
      <c r="Q152" s="4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:29" ht="131.25" customHeight="1" x14ac:dyDescent="0.5">
      <c r="A153" s="56"/>
      <c r="B153" s="57"/>
      <c r="C153" s="58"/>
      <c r="D153" s="21" t="s">
        <v>23</v>
      </c>
      <c r="E153" s="45">
        <v>3299.6</v>
      </c>
      <c r="F153" s="43">
        <v>2503.15</v>
      </c>
      <c r="G153" s="43">
        <v>2386</v>
      </c>
      <c r="H153" s="43">
        <v>2355.7768299999998</v>
      </c>
      <c r="I153" s="37">
        <f t="shared" si="45"/>
        <v>-147.3731700000003</v>
      </c>
      <c r="J153" s="84">
        <f t="shared" ref="J153" si="46">IF(H153=0, ,H153/G153*100)</f>
        <v>98.733312238055319</v>
      </c>
      <c r="K153" s="84">
        <f t="shared" si="42"/>
        <v>94.112491460759429</v>
      </c>
      <c r="L153" s="84">
        <f t="shared" si="38"/>
        <v>71.395830706752321</v>
      </c>
      <c r="M153" s="59"/>
      <c r="N153" s="65"/>
      <c r="O153" s="4"/>
      <c r="P153" s="4"/>
      <c r="Q153" s="4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 spans="1:29" ht="131.25" customHeight="1" x14ac:dyDescent="0.5">
      <c r="A154" s="56"/>
      <c r="B154" s="57"/>
      <c r="C154" s="58"/>
      <c r="D154" s="21" t="s">
        <v>24</v>
      </c>
      <c r="E154" s="30">
        <v>17.5</v>
      </c>
      <c r="F154" s="43">
        <v>17.5</v>
      </c>
      <c r="G154" s="43">
        <v>46.5</v>
      </c>
      <c r="H154" s="43">
        <v>37.92</v>
      </c>
      <c r="I154" s="51">
        <f t="shared" si="45"/>
        <v>20.420000000000002</v>
      </c>
      <c r="J154" s="84">
        <f>IF(H154=0, ,H154/G154*100)</f>
        <v>81.548387096774206</v>
      </c>
      <c r="K154" s="84">
        <f t="shared" si="42"/>
        <v>216.68571428571428</v>
      </c>
      <c r="L154" s="84">
        <f t="shared" si="38"/>
        <v>216.68571428571428</v>
      </c>
      <c r="M154" s="59"/>
      <c r="N154" s="65"/>
      <c r="O154" s="4"/>
      <c r="P154" s="4"/>
      <c r="Q154" s="4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1:29" ht="237.75" customHeight="1" x14ac:dyDescent="0.5">
      <c r="A155" s="56"/>
      <c r="B155" s="57"/>
      <c r="C155" s="58"/>
      <c r="D155" s="25" t="s">
        <v>25</v>
      </c>
      <c r="E155" s="43">
        <v>0</v>
      </c>
      <c r="F155" s="43">
        <v>0</v>
      </c>
      <c r="G155" s="43">
        <v>0</v>
      </c>
      <c r="H155" s="43">
        <v>0</v>
      </c>
      <c r="I155" s="36">
        <f t="shared" si="45"/>
        <v>0</v>
      </c>
      <c r="J155" s="35">
        <f t="shared" ref="J155:J190" si="47">IF(H155=0, ,H155/G155*100)</f>
        <v>0</v>
      </c>
      <c r="K155" s="35">
        <f t="shared" si="42"/>
        <v>0</v>
      </c>
      <c r="L155" s="35">
        <f t="shared" si="38"/>
        <v>0</v>
      </c>
      <c r="M155" s="59"/>
      <c r="N155" s="65"/>
      <c r="O155" s="4"/>
      <c r="P155" s="4"/>
      <c r="Q155" s="4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1:29" ht="174" customHeight="1" x14ac:dyDescent="0.5">
      <c r="A156" s="56"/>
      <c r="B156" s="57"/>
      <c r="C156" s="58"/>
      <c r="D156" s="25" t="s">
        <v>26</v>
      </c>
      <c r="E156" s="43">
        <v>0</v>
      </c>
      <c r="F156" s="43">
        <v>0</v>
      </c>
      <c r="G156" s="43">
        <v>0</v>
      </c>
      <c r="H156" s="43">
        <v>0</v>
      </c>
      <c r="I156" s="36">
        <f t="shared" si="45"/>
        <v>0</v>
      </c>
      <c r="J156" s="35">
        <f t="shared" si="47"/>
        <v>0</v>
      </c>
      <c r="K156" s="35">
        <f t="shared" si="42"/>
        <v>0</v>
      </c>
      <c r="L156" s="35">
        <f t="shared" si="38"/>
        <v>0</v>
      </c>
      <c r="M156" s="59"/>
      <c r="N156" s="65"/>
      <c r="O156" s="4"/>
      <c r="P156" s="4"/>
      <c r="Q156" s="4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 spans="1:29" ht="131.25" customHeight="1" x14ac:dyDescent="0.5">
      <c r="A157" s="56"/>
      <c r="B157" s="57"/>
      <c r="C157" s="58"/>
      <c r="D157" s="26" t="s">
        <v>27</v>
      </c>
      <c r="E157" s="35">
        <v>250</v>
      </c>
      <c r="F157" s="35">
        <v>0</v>
      </c>
      <c r="G157" s="35">
        <v>0</v>
      </c>
      <c r="H157" s="35">
        <v>0</v>
      </c>
      <c r="I157" s="50">
        <f t="shared" si="45"/>
        <v>0</v>
      </c>
      <c r="J157" s="35">
        <f t="shared" si="47"/>
        <v>0</v>
      </c>
      <c r="K157" s="35">
        <f t="shared" si="42"/>
        <v>0</v>
      </c>
      <c r="L157" s="35">
        <f t="shared" si="38"/>
        <v>0</v>
      </c>
      <c r="M157" s="59"/>
      <c r="N157" s="65"/>
      <c r="O157" s="4"/>
      <c r="P157" s="4"/>
      <c r="Q157" s="4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1:29" ht="131.25" customHeight="1" x14ac:dyDescent="0.5">
      <c r="A158" s="56"/>
      <c r="B158" s="57"/>
      <c r="C158" s="58"/>
      <c r="D158" s="27" t="s">
        <v>28</v>
      </c>
      <c r="E158" s="35">
        <v>0</v>
      </c>
      <c r="F158" s="35">
        <v>0</v>
      </c>
      <c r="G158" s="35">
        <v>0</v>
      </c>
      <c r="H158" s="35">
        <v>0</v>
      </c>
      <c r="I158" s="36">
        <f t="shared" si="45"/>
        <v>0</v>
      </c>
      <c r="J158" s="35">
        <f t="shared" si="47"/>
        <v>0</v>
      </c>
      <c r="K158" s="35">
        <f t="shared" si="42"/>
        <v>0</v>
      </c>
      <c r="L158" s="35">
        <f t="shared" si="38"/>
        <v>0</v>
      </c>
      <c r="M158" s="59"/>
      <c r="N158" s="65"/>
      <c r="O158" s="4"/>
      <c r="P158" s="4"/>
      <c r="Q158" s="4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spans="1:29" ht="131.25" customHeight="1" x14ac:dyDescent="0.5">
      <c r="A159" s="56">
        <v>19</v>
      </c>
      <c r="B159" s="57" t="s">
        <v>65</v>
      </c>
      <c r="C159" s="58">
        <v>4</v>
      </c>
      <c r="D159" s="17" t="s">
        <v>21</v>
      </c>
      <c r="E159" s="18">
        <f t="shared" ref="E159:H159" si="48">E160+E161+E162+E165</f>
        <v>92420.070999999996</v>
      </c>
      <c r="F159" s="18">
        <f t="shared" si="48"/>
        <v>65116.160619999995</v>
      </c>
      <c r="G159" s="18">
        <f>G160+G161+G162+G165</f>
        <v>47220.132000000005</v>
      </c>
      <c r="H159" s="18">
        <f t="shared" si="48"/>
        <v>42221.963159999999</v>
      </c>
      <c r="I159" s="19">
        <f>H159-F159</f>
        <v>-22894.197459999996</v>
      </c>
      <c r="J159" s="18">
        <f t="shared" si="47"/>
        <v>89.415173934710722</v>
      </c>
      <c r="K159" s="18">
        <f t="shared" si="42"/>
        <v>64.840989944717052</v>
      </c>
      <c r="L159" s="18">
        <f t="shared" si="38"/>
        <v>45.684841726641821</v>
      </c>
      <c r="M159" s="59">
        <v>4</v>
      </c>
      <c r="N159" s="62" t="s">
        <v>66</v>
      </c>
      <c r="O159" s="4"/>
      <c r="P159" s="4"/>
      <c r="Q159" s="4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 spans="1:29" ht="131.25" customHeight="1" x14ac:dyDescent="0.5">
      <c r="A160" s="56"/>
      <c r="B160" s="57"/>
      <c r="C160" s="58"/>
      <c r="D160" s="21" t="s">
        <v>22</v>
      </c>
      <c r="E160" s="43">
        <v>0</v>
      </c>
      <c r="F160" s="43">
        <v>0</v>
      </c>
      <c r="G160" s="43">
        <v>0</v>
      </c>
      <c r="H160" s="43">
        <v>0</v>
      </c>
      <c r="I160" s="29">
        <f>H160-F160</f>
        <v>0</v>
      </c>
      <c r="J160" s="31">
        <f t="shared" si="47"/>
        <v>0</v>
      </c>
      <c r="K160" s="31">
        <f t="shared" si="42"/>
        <v>0</v>
      </c>
      <c r="L160" s="31">
        <f t="shared" si="38"/>
        <v>0</v>
      </c>
      <c r="M160" s="59"/>
      <c r="N160" s="63"/>
      <c r="O160" s="4"/>
      <c r="P160" s="4"/>
      <c r="Q160" s="4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spans="1:29" ht="131.25" customHeight="1" x14ac:dyDescent="0.5">
      <c r="A161" s="56"/>
      <c r="B161" s="57"/>
      <c r="C161" s="58"/>
      <c r="D161" s="21" t="s">
        <v>23</v>
      </c>
      <c r="E161" s="45">
        <v>88494.565000000002</v>
      </c>
      <c r="F161" s="30">
        <v>61816.160619999995</v>
      </c>
      <c r="G161" s="30">
        <v>43294.626000000004</v>
      </c>
      <c r="H161" s="30">
        <v>42221.963159999999</v>
      </c>
      <c r="I161" s="37">
        <f t="shared" ref="I161:I166" si="49">H161-F161</f>
        <v>-19594.197459999996</v>
      </c>
      <c r="J161" s="31">
        <f t="shared" si="47"/>
        <v>97.522411118645522</v>
      </c>
      <c r="K161" s="31">
        <f t="shared" si="42"/>
        <v>68.302467730969866</v>
      </c>
      <c r="L161" s="31">
        <f t="shared" si="38"/>
        <v>47.71136301986455</v>
      </c>
      <c r="M161" s="59"/>
      <c r="N161" s="63"/>
      <c r="O161" s="4"/>
      <c r="P161" s="4"/>
      <c r="Q161" s="4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1:29" ht="131.25" customHeight="1" x14ac:dyDescent="0.5">
      <c r="A162" s="56"/>
      <c r="B162" s="57"/>
      <c r="C162" s="58"/>
      <c r="D162" s="21" t="s">
        <v>24</v>
      </c>
      <c r="E162" s="45">
        <v>3925.5059999999999</v>
      </c>
      <c r="F162" s="43">
        <v>3300</v>
      </c>
      <c r="G162" s="43">
        <v>3925.5059999999999</v>
      </c>
      <c r="H162" s="43">
        <v>0</v>
      </c>
      <c r="I162" s="37">
        <f>H162-F162</f>
        <v>-3300</v>
      </c>
      <c r="J162" s="31">
        <f t="shared" si="47"/>
        <v>0</v>
      </c>
      <c r="K162" s="31">
        <f>IF(H162=0,0,H162/F162*100)</f>
        <v>0</v>
      </c>
      <c r="L162" s="31">
        <f>IF(H162=0,0,H162/E162*100)</f>
        <v>0</v>
      </c>
      <c r="M162" s="59"/>
      <c r="N162" s="63"/>
      <c r="O162" s="4"/>
      <c r="P162" s="4"/>
      <c r="Q162" s="4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spans="1:29" ht="245.25" customHeight="1" x14ac:dyDescent="0.5">
      <c r="A163" s="56"/>
      <c r="B163" s="57"/>
      <c r="C163" s="58"/>
      <c r="D163" s="25" t="s">
        <v>25</v>
      </c>
      <c r="E163" s="43">
        <v>0</v>
      </c>
      <c r="F163" s="43">
        <v>0</v>
      </c>
      <c r="G163" s="43">
        <v>0</v>
      </c>
      <c r="H163" s="43">
        <v>0</v>
      </c>
      <c r="I163" s="29">
        <f t="shared" si="49"/>
        <v>0</v>
      </c>
      <c r="J163" s="31">
        <f t="shared" si="47"/>
        <v>0</v>
      </c>
      <c r="K163" s="31">
        <f t="shared" si="42"/>
        <v>0</v>
      </c>
      <c r="L163" s="31">
        <f t="shared" si="38"/>
        <v>0</v>
      </c>
      <c r="M163" s="59"/>
      <c r="N163" s="63"/>
      <c r="O163" s="4"/>
      <c r="P163" s="4"/>
      <c r="Q163" s="4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 spans="1:29" ht="191.25" customHeight="1" x14ac:dyDescent="0.5">
      <c r="A164" s="56"/>
      <c r="B164" s="57"/>
      <c r="C164" s="58"/>
      <c r="D164" s="25" t="s">
        <v>26</v>
      </c>
      <c r="E164" s="43">
        <v>0</v>
      </c>
      <c r="F164" s="43">
        <v>0</v>
      </c>
      <c r="G164" s="43">
        <v>0</v>
      </c>
      <c r="H164" s="43">
        <v>0</v>
      </c>
      <c r="I164" s="29">
        <f t="shared" si="49"/>
        <v>0</v>
      </c>
      <c r="J164" s="31">
        <f t="shared" si="47"/>
        <v>0</v>
      </c>
      <c r="K164" s="31">
        <f t="shared" si="42"/>
        <v>0</v>
      </c>
      <c r="L164" s="31">
        <f t="shared" si="38"/>
        <v>0</v>
      </c>
      <c r="M164" s="59"/>
      <c r="N164" s="63"/>
      <c r="O164" s="4"/>
      <c r="P164" s="4"/>
      <c r="Q164" s="4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 spans="1:29" ht="131.25" customHeight="1" x14ac:dyDescent="0.5">
      <c r="A165" s="56"/>
      <c r="B165" s="57"/>
      <c r="C165" s="58"/>
      <c r="D165" s="26" t="s">
        <v>27</v>
      </c>
      <c r="E165" s="35">
        <v>0</v>
      </c>
      <c r="F165" s="35">
        <v>0</v>
      </c>
      <c r="G165" s="35">
        <v>0</v>
      </c>
      <c r="H165" s="35">
        <v>0</v>
      </c>
      <c r="I165" s="50">
        <f t="shared" si="49"/>
        <v>0</v>
      </c>
      <c r="J165" s="31">
        <f t="shared" si="47"/>
        <v>0</v>
      </c>
      <c r="K165" s="31">
        <f t="shared" si="42"/>
        <v>0</v>
      </c>
      <c r="L165" s="31">
        <f t="shared" si="38"/>
        <v>0</v>
      </c>
      <c r="M165" s="59"/>
      <c r="N165" s="63"/>
      <c r="O165" s="4"/>
      <c r="P165" s="4"/>
      <c r="Q165" s="4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:29" ht="131.25" customHeight="1" x14ac:dyDescent="0.5">
      <c r="A166" s="56"/>
      <c r="B166" s="57"/>
      <c r="C166" s="58"/>
      <c r="D166" s="27" t="s">
        <v>28</v>
      </c>
      <c r="E166" s="35">
        <v>0</v>
      </c>
      <c r="F166" s="35">
        <v>0</v>
      </c>
      <c r="G166" s="35">
        <v>0</v>
      </c>
      <c r="H166" s="35">
        <v>0</v>
      </c>
      <c r="I166" s="29">
        <f t="shared" si="49"/>
        <v>0</v>
      </c>
      <c r="J166" s="31">
        <f t="shared" si="47"/>
        <v>0</v>
      </c>
      <c r="K166" s="31">
        <f t="shared" si="42"/>
        <v>0</v>
      </c>
      <c r="L166" s="31">
        <f t="shared" si="38"/>
        <v>0</v>
      </c>
      <c r="M166" s="59"/>
      <c r="N166" s="63"/>
      <c r="O166" s="4"/>
      <c r="P166" s="4"/>
      <c r="Q166" s="4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:29" s="5" customFormat="1" ht="128.25" customHeight="1" x14ac:dyDescent="0.5">
      <c r="A167" s="56">
        <v>20</v>
      </c>
      <c r="B167" s="57" t="s">
        <v>67</v>
      </c>
      <c r="C167" s="58">
        <v>8</v>
      </c>
      <c r="D167" s="17" t="s">
        <v>21</v>
      </c>
      <c r="E167" s="18">
        <f>E168+E169+E170+E171+E173</f>
        <v>597701.91225000005</v>
      </c>
      <c r="F167" s="18">
        <f t="shared" ref="F167:H167" si="50">F168+F169+F170+F171+F173</f>
        <v>437461.63231999998</v>
      </c>
      <c r="G167" s="18">
        <f t="shared" si="50"/>
        <v>566127.04512000002</v>
      </c>
      <c r="H167" s="18">
        <f t="shared" si="50"/>
        <v>441745.51240999997</v>
      </c>
      <c r="I167" s="19">
        <f>H167-F167</f>
        <v>4283.8800899999915</v>
      </c>
      <c r="J167" s="18">
        <f t="shared" si="47"/>
        <v>78.029395736846425</v>
      </c>
      <c r="K167" s="18">
        <f t="shared" si="42"/>
        <v>100.97925847057287</v>
      </c>
      <c r="L167" s="18">
        <f t="shared" si="38"/>
        <v>73.907327943302874</v>
      </c>
      <c r="M167" s="59">
        <v>10</v>
      </c>
      <c r="N167" s="62" t="s">
        <v>68</v>
      </c>
      <c r="O167" s="4"/>
      <c r="P167" s="4"/>
      <c r="Q167" s="4"/>
    </row>
    <row r="168" spans="1:29" s="5" customFormat="1" ht="128.25" customHeight="1" x14ac:dyDescent="0.5">
      <c r="A168" s="56"/>
      <c r="B168" s="57"/>
      <c r="C168" s="58"/>
      <c r="D168" s="21" t="s">
        <v>22</v>
      </c>
      <c r="E168" s="30">
        <v>5608.4</v>
      </c>
      <c r="F168" s="43">
        <v>4425.692</v>
      </c>
      <c r="G168" s="43">
        <v>4282.1336599999995</v>
      </c>
      <c r="H168" s="43">
        <v>4209.8008399999999</v>
      </c>
      <c r="I168" s="51">
        <f>H168-F168</f>
        <v>-215.89116000000013</v>
      </c>
      <c r="J168" s="31">
        <f t="shared" si="47"/>
        <v>98.310822927465566</v>
      </c>
      <c r="K168" s="31">
        <f t="shared" si="42"/>
        <v>95.1218665917104</v>
      </c>
      <c r="L168" s="31">
        <f t="shared" si="38"/>
        <v>75.06242136794809</v>
      </c>
      <c r="M168" s="59"/>
      <c r="N168" s="63"/>
      <c r="O168" s="4"/>
      <c r="P168" s="4"/>
      <c r="Q168" s="4"/>
    </row>
    <row r="169" spans="1:29" s="5" customFormat="1" ht="128.25" customHeight="1" x14ac:dyDescent="0.5">
      <c r="A169" s="56"/>
      <c r="B169" s="57"/>
      <c r="C169" s="58"/>
      <c r="D169" s="21" t="s">
        <v>23</v>
      </c>
      <c r="E169" s="30">
        <v>88497</v>
      </c>
      <c r="F169" s="43">
        <v>76613.920880000005</v>
      </c>
      <c r="G169" s="43">
        <v>76972.30618</v>
      </c>
      <c r="H169" s="43">
        <v>76927.987760000004</v>
      </c>
      <c r="I169" s="51">
        <f t="shared" ref="I169:I174" si="51">H169-F169</f>
        <v>314.06687999999849</v>
      </c>
      <c r="J169" s="31">
        <f t="shared" si="47"/>
        <v>99.942422902210623</v>
      </c>
      <c r="K169" s="31">
        <f t="shared" si="42"/>
        <v>100.40993448239246</v>
      </c>
      <c r="L169" s="31">
        <f t="shared" si="38"/>
        <v>86.927226640451096</v>
      </c>
      <c r="M169" s="59"/>
      <c r="N169" s="63"/>
      <c r="O169" s="4"/>
      <c r="P169" s="4"/>
      <c r="Q169" s="4"/>
    </row>
    <row r="170" spans="1:29" s="5" customFormat="1" ht="128.25" customHeight="1" x14ac:dyDescent="0.5">
      <c r="A170" s="56"/>
      <c r="B170" s="57"/>
      <c r="C170" s="58"/>
      <c r="D170" s="21" t="s">
        <v>24</v>
      </c>
      <c r="E170" s="30">
        <v>484901.60528000002</v>
      </c>
      <c r="F170" s="43">
        <v>349908.03027999995</v>
      </c>
      <c r="G170" s="43">
        <v>484872.60528000002</v>
      </c>
      <c r="H170" s="43">
        <v>360607.72381</v>
      </c>
      <c r="I170" s="29">
        <f t="shared" si="51"/>
        <v>10699.693530000048</v>
      </c>
      <c r="J170" s="31">
        <f t="shared" si="47"/>
        <v>74.371643166303315</v>
      </c>
      <c r="K170" s="31">
        <f t="shared" si="42"/>
        <v>103.05785880976725</v>
      </c>
      <c r="L170" s="31">
        <f t="shared" si="38"/>
        <v>74.367195299708655</v>
      </c>
      <c r="M170" s="59"/>
      <c r="N170" s="63"/>
      <c r="O170" s="4"/>
      <c r="P170" s="4"/>
      <c r="Q170" s="4"/>
    </row>
    <row r="171" spans="1:29" s="5" customFormat="1" ht="230.25" customHeight="1" x14ac:dyDescent="0.5">
      <c r="A171" s="56"/>
      <c r="B171" s="57"/>
      <c r="C171" s="58"/>
      <c r="D171" s="25" t="s">
        <v>25</v>
      </c>
      <c r="E171" s="43">
        <v>0</v>
      </c>
      <c r="F171" s="35">
        <v>0</v>
      </c>
      <c r="G171" s="35">
        <v>0</v>
      </c>
      <c r="H171" s="35">
        <v>0</v>
      </c>
      <c r="I171" s="29">
        <f t="shared" si="51"/>
        <v>0</v>
      </c>
      <c r="J171" s="31">
        <f t="shared" si="47"/>
        <v>0</v>
      </c>
      <c r="K171" s="31">
        <f t="shared" si="42"/>
        <v>0</v>
      </c>
      <c r="L171" s="31">
        <f t="shared" si="38"/>
        <v>0</v>
      </c>
      <c r="M171" s="59"/>
      <c r="N171" s="63"/>
      <c r="O171" s="4"/>
      <c r="P171" s="4"/>
      <c r="Q171" s="4"/>
    </row>
    <row r="172" spans="1:29" s="5" customFormat="1" ht="201" customHeight="1" x14ac:dyDescent="0.5">
      <c r="A172" s="56"/>
      <c r="B172" s="57"/>
      <c r="C172" s="58"/>
      <c r="D172" s="25" t="s">
        <v>26</v>
      </c>
      <c r="E172" s="43">
        <v>0</v>
      </c>
      <c r="F172" s="35">
        <v>0</v>
      </c>
      <c r="G172" s="35">
        <v>0</v>
      </c>
      <c r="H172" s="35">
        <v>0</v>
      </c>
      <c r="I172" s="29">
        <f t="shared" si="51"/>
        <v>0</v>
      </c>
      <c r="J172" s="31">
        <f t="shared" si="47"/>
        <v>0</v>
      </c>
      <c r="K172" s="31">
        <f t="shared" si="42"/>
        <v>0</v>
      </c>
      <c r="L172" s="31">
        <f t="shared" si="38"/>
        <v>0</v>
      </c>
      <c r="M172" s="59"/>
      <c r="N172" s="63"/>
      <c r="O172" s="4"/>
      <c r="P172" s="4"/>
      <c r="Q172" s="4"/>
    </row>
    <row r="173" spans="1:29" s="5" customFormat="1" ht="128.25" customHeight="1" x14ac:dyDescent="0.5">
      <c r="A173" s="56"/>
      <c r="B173" s="57"/>
      <c r="C173" s="58"/>
      <c r="D173" s="26" t="s">
        <v>27</v>
      </c>
      <c r="E173" s="43">
        <v>18694.90697</v>
      </c>
      <c r="F173" s="43">
        <v>6513.9891600000001</v>
      </c>
      <c r="G173" s="43">
        <v>0</v>
      </c>
      <c r="H173" s="43">
        <v>0</v>
      </c>
      <c r="I173" s="37">
        <f t="shared" si="51"/>
        <v>-6513.9891600000001</v>
      </c>
      <c r="J173" s="31">
        <f t="shared" si="47"/>
        <v>0</v>
      </c>
      <c r="K173" s="31">
        <f t="shared" si="42"/>
        <v>0</v>
      </c>
      <c r="L173" s="31">
        <f t="shared" si="38"/>
        <v>0</v>
      </c>
      <c r="M173" s="59"/>
      <c r="N173" s="63"/>
      <c r="O173" s="4"/>
      <c r="P173" s="4"/>
      <c r="Q173" s="4"/>
    </row>
    <row r="174" spans="1:29" ht="128.25" customHeight="1" x14ac:dyDescent="0.5">
      <c r="A174" s="56"/>
      <c r="B174" s="57"/>
      <c r="C174" s="58"/>
      <c r="D174" s="27" t="s">
        <v>28</v>
      </c>
      <c r="E174" s="43">
        <v>0</v>
      </c>
      <c r="F174" s="43">
        <v>0</v>
      </c>
      <c r="G174" s="43">
        <v>0</v>
      </c>
      <c r="H174" s="43">
        <v>0</v>
      </c>
      <c r="I174" s="29">
        <f t="shared" si="51"/>
        <v>0</v>
      </c>
      <c r="J174" s="31">
        <f t="shared" si="47"/>
        <v>0</v>
      </c>
      <c r="K174" s="31">
        <f t="shared" si="42"/>
        <v>0</v>
      </c>
      <c r="L174" s="31">
        <f t="shared" si="38"/>
        <v>0</v>
      </c>
      <c r="M174" s="59"/>
      <c r="N174" s="63"/>
      <c r="O174" s="4"/>
      <c r="P174" s="4"/>
      <c r="Q174" s="4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:29" ht="128.25" customHeight="1" x14ac:dyDescent="0.5">
      <c r="A175" s="56">
        <v>21</v>
      </c>
      <c r="B175" s="57" t="s">
        <v>69</v>
      </c>
      <c r="C175" s="58">
        <v>3</v>
      </c>
      <c r="D175" s="17" t="s">
        <v>21</v>
      </c>
      <c r="E175" s="18">
        <f>E176+E177+E178+E179+E181</f>
        <v>3058.8920200000002</v>
      </c>
      <c r="F175" s="18">
        <f t="shared" ref="F175:H175" si="52">F176+F177+F178+F179+F181</f>
        <v>2564.8920200000002</v>
      </c>
      <c r="G175" s="18">
        <f t="shared" si="52"/>
        <v>3058.8920200000002</v>
      </c>
      <c r="H175" s="18">
        <f t="shared" si="52"/>
        <v>2565.9460200000003</v>
      </c>
      <c r="I175" s="34">
        <f>H175-F175</f>
        <v>1.0540000000000873</v>
      </c>
      <c r="J175" s="18">
        <f t="shared" si="47"/>
        <v>83.884818529815249</v>
      </c>
      <c r="K175" s="18">
        <f t="shared" si="42"/>
        <v>100.04109334785953</v>
      </c>
      <c r="L175" s="18">
        <f t="shared" si="38"/>
        <v>83.884818529815249</v>
      </c>
      <c r="M175" s="59">
        <v>5</v>
      </c>
      <c r="N175" s="60" t="s">
        <v>70</v>
      </c>
      <c r="O175" s="4"/>
      <c r="P175" s="4"/>
      <c r="Q175" s="4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1:29" ht="128.25" customHeight="1" x14ac:dyDescent="0.5">
      <c r="A176" s="56"/>
      <c r="B176" s="57"/>
      <c r="C176" s="58"/>
      <c r="D176" s="21" t="s">
        <v>22</v>
      </c>
      <c r="E176" s="35">
        <v>0</v>
      </c>
      <c r="F176" s="35">
        <v>0</v>
      </c>
      <c r="G176" s="35">
        <v>0</v>
      </c>
      <c r="H176" s="35">
        <v>0</v>
      </c>
      <c r="I176" s="40">
        <f t="shared" ref="I176:I182" si="53">H176-F176</f>
        <v>0</v>
      </c>
      <c r="J176" s="31">
        <f t="shared" si="47"/>
        <v>0</v>
      </c>
      <c r="K176" s="31">
        <f t="shared" si="42"/>
        <v>0</v>
      </c>
      <c r="L176" s="31">
        <f t="shared" si="38"/>
        <v>0</v>
      </c>
      <c r="M176" s="59"/>
      <c r="N176" s="61"/>
      <c r="O176" s="4"/>
      <c r="P176" s="4"/>
      <c r="Q176" s="4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 spans="1:29" ht="128.25" customHeight="1" x14ac:dyDescent="0.5">
      <c r="A177" s="56"/>
      <c r="B177" s="57"/>
      <c r="C177" s="58"/>
      <c r="D177" s="21" t="s">
        <v>23</v>
      </c>
      <c r="E177" s="35">
        <v>80</v>
      </c>
      <c r="F177" s="35">
        <v>80</v>
      </c>
      <c r="G177" s="35">
        <v>80</v>
      </c>
      <c r="H177" s="35">
        <v>80</v>
      </c>
      <c r="I177" s="40">
        <f t="shared" si="53"/>
        <v>0</v>
      </c>
      <c r="J177" s="31">
        <f t="shared" si="47"/>
        <v>100</v>
      </c>
      <c r="K177" s="31">
        <f t="shared" si="42"/>
        <v>100</v>
      </c>
      <c r="L177" s="31">
        <f t="shared" si="38"/>
        <v>100</v>
      </c>
      <c r="M177" s="59"/>
      <c r="N177" s="61"/>
      <c r="O177" s="4"/>
      <c r="P177" s="4"/>
      <c r="Q177" s="4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:29" ht="128.25" customHeight="1" x14ac:dyDescent="0.5">
      <c r="A178" s="56"/>
      <c r="B178" s="57"/>
      <c r="C178" s="58"/>
      <c r="D178" s="21" t="s">
        <v>24</v>
      </c>
      <c r="E178" s="30">
        <v>2978.8920200000002</v>
      </c>
      <c r="F178" s="43">
        <v>2484.8920200000002</v>
      </c>
      <c r="G178" s="35">
        <v>2978.8920200000002</v>
      </c>
      <c r="H178" s="35">
        <v>2485.9460200000003</v>
      </c>
      <c r="I178" s="38">
        <f t="shared" si="53"/>
        <v>1.0540000000000873</v>
      </c>
      <c r="J178" s="31">
        <f t="shared" si="47"/>
        <v>83.452035297338512</v>
      </c>
      <c r="K178" s="31">
        <f t="shared" si="42"/>
        <v>100.04241633002628</v>
      </c>
      <c r="L178" s="31">
        <f t="shared" si="38"/>
        <v>83.452035297338512</v>
      </c>
      <c r="M178" s="59"/>
      <c r="N178" s="61"/>
      <c r="O178" s="4"/>
      <c r="P178" s="4"/>
      <c r="Q178" s="4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 spans="1:29" ht="240" customHeight="1" x14ac:dyDescent="0.5">
      <c r="A179" s="56"/>
      <c r="B179" s="57"/>
      <c r="C179" s="58"/>
      <c r="D179" s="25" t="s">
        <v>25</v>
      </c>
      <c r="E179" s="43">
        <v>0</v>
      </c>
      <c r="F179" s="35">
        <v>0</v>
      </c>
      <c r="G179" s="35">
        <v>0</v>
      </c>
      <c r="H179" s="35">
        <v>0</v>
      </c>
      <c r="I179" s="40">
        <f t="shared" si="53"/>
        <v>0</v>
      </c>
      <c r="J179" s="31">
        <f t="shared" si="47"/>
        <v>0</v>
      </c>
      <c r="K179" s="31">
        <f t="shared" si="42"/>
        <v>0</v>
      </c>
      <c r="L179" s="31">
        <f t="shared" si="38"/>
        <v>0</v>
      </c>
      <c r="M179" s="59"/>
      <c r="N179" s="61"/>
      <c r="O179" s="4"/>
      <c r="P179" s="4"/>
      <c r="Q179" s="4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1:29" ht="183" customHeight="1" x14ac:dyDescent="0.5">
      <c r="A180" s="56"/>
      <c r="B180" s="57"/>
      <c r="C180" s="58"/>
      <c r="D180" s="25" t="s">
        <v>26</v>
      </c>
      <c r="E180" s="43">
        <v>0</v>
      </c>
      <c r="F180" s="35">
        <v>0</v>
      </c>
      <c r="G180" s="35">
        <v>0</v>
      </c>
      <c r="H180" s="35">
        <v>0</v>
      </c>
      <c r="I180" s="40">
        <f t="shared" si="53"/>
        <v>0</v>
      </c>
      <c r="J180" s="31">
        <f t="shared" si="47"/>
        <v>0</v>
      </c>
      <c r="K180" s="31">
        <f t="shared" si="42"/>
        <v>0</v>
      </c>
      <c r="L180" s="31">
        <f t="shared" si="38"/>
        <v>0</v>
      </c>
      <c r="M180" s="59"/>
      <c r="N180" s="61"/>
      <c r="O180" s="4"/>
      <c r="P180" s="4"/>
      <c r="Q180" s="4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 spans="1:29" ht="128.25" customHeight="1" x14ac:dyDescent="0.5">
      <c r="A181" s="56"/>
      <c r="B181" s="57"/>
      <c r="C181" s="58"/>
      <c r="D181" s="26" t="s">
        <v>27</v>
      </c>
      <c r="E181" s="45">
        <v>0</v>
      </c>
      <c r="F181" s="35">
        <v>0</v>
      </c>
      <c r="G181" s="35">
        <v>0</v>
      </c>
      <c r="H181" s="35">
        <v>0</v>
      </c>
      <c r="I181" s="40">
        <f t="shared" si="53"/>
        <v>0</v>
      </c>
      <c r="J181" s="31">
        <f t="shared" si="47"/>
        <v>0</v>
      </c>
      <c r="K181" s="31">
        <f t="shared" si="42"/>
        <v>0</v>
      </c>
      <c r="L181" s="31">
        <f t="shared" si="38"/>
        <v>0</v>
      </c>
      <c r="M181" s="59"/>
      <c r="N181" s="61"/>
      <c r="O181" s="4"/>
      <c r="P181" s="4"/>
      <c r="Q181" s="4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1:29" ht="128.25" customHeight="1" x14ac:dyDescent="0.5">
      <c r="A182" s="56"/>
      <c r="B182" s="57"/>
      <c r="C182" s="58"/>
      <c r="D182" s="27" t="s">
        <v>28</v>
      </c>
      <c r="E182" s="35">
        <v>0</v>
      </c>
      <c r="F182" s="35">
        <v>0</v>
      </c>
      <c r="G182" s="35">
        <v>0</v>
      </c>
      <c r="H182" s="35">
        <v>0</v>
      </c>
      <c r="I182" s="40">
        <f t="shared" si="53"/>
        <v>0</v>
      </c>
      <c r="J182" s="31">
        <f t="shared" si="47"/>
        <v>0</v>
      </c>
      <c r="K182" s="31">
        <f t="shared" si="42"/>
        <v>0</v>
      </c>
      <c r="L182" s="31">
        <f t="shared" si="38"/>
        <v>0</v>
      </c>
      <c r="M182" s="59"/>
      <c r="N182" s="61"/>
      <c r="O182" s="4"/>
      <c r="P182" s="4"/>
      <c r="Q182" s="4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 spans="1:29" ht="144" customHeight="1" x14ac:dyDescent="0.5">
      <c r="A183" s="56">
        <v>22</v>
      </c>
      <c r="B183" s="57" t="s">
        <v>71</v>
      </c>
      <c r="C183" s="58">
        <v>3</v>
      </c>
      <c r="D183" s="17" t="s">
        <v>21</v>
      </c>
      <c r="E183" s="18">
        <f>E184+E185+E186+E187+E189</f>
        <v>130945.39461</v>
      </c>
      <c r="F183" s="18">
        <f t="shared" ref="F183:G183" si="54">F184+F185+F186+F187+F189</f>
        <v>37345.561159999997</v>
      </c>
      <c r="G183" s="18">
        <f t="shared" si="54"/>
        <v>66449.917430000001</v>
      </c>
      <c r="H183" s="18">
        <f>H184+H185+H186+H187+H189</f>
        <v>17211.10657</v>
      </c>
      <c r="I183" s="34">
        <f>H183-F183</f>
        <v>-20134.454589999998</v>
      </c>
      <c r="J183" s="18">
        <f t="shared" si="47"/>
        <v>25.900869761246291</v>
      </c>
      <c r="K183" s="18">
        <f t="shared" si="42"/>
        <v>46.086083688131687</v>
      </c>
      <c r="L183" s="18">
        <f t="shared" si="38"/>
        <v>13.14372805646242</v>
      </c>
      <c r="M183" s="59">
        <v>12</v>
      </c>
      <c r="N183" s="60" t="s">
        <v>72</v>
      </c>
      <c r="O183" s="4"/>
      <c r="P183" s="4"/>
      <c r="Q183" s="4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 spans="1:29" ht="111.75" customHeight="1" x14ac:dyDescent="0.5">
      <c r="A184" s="56"/>
      <c r="B184" s="57"/>
      <c r="C184" s="58"/>
      <c r="D184" s="21" t="s">
        <v>22</v>
      </c>
      <c r="E184" s="29">
        <v>1545.9</v>
      </c>
      <c r="F184" s="35">
        <v>1545.9</v>
      </c>
      <c r="G184" s="35">
        <v>0</v>
      </c>
      <c r="H184" s="35">
        <v>0</v>
      </c>
      <c r="I184" s="41">
        <v>0</v>
      </c>
      <c r="J184" s="31">
        <f t="shared" si="47"/>
        <v>0</v>
      </c>
      <c r="K184" s="31">
        <f t="shared" si="42"/>
        <v>0</v>
      </c>
      <c r="L184" s="31">
        <f t="shared" si="38"/>
        <v>0</v>
      </c>
      <c r="M184" s="59"/>
      <c r="N184" s="61"/>
      <c r="O184" s="4"/>
      <c r="P184" s="4"/>
      <c r="Q184" s="4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 spans="1:29" ht="111.75" customHeight="1" x14ac:dyDescent="0.5">
      <c r="A185" s="56"/>
      <c r="B185" s="57"/>
      <c r="C185" s="58"/>
      <c r="D185" s="21" t="s">
        <v>23</v>
      </c>
      <c r="E185" s="29">
        <v>22876.9</v>
      </c>
      <c r="F185" s="35">
        <v>9236.5</v>
      </c>
      <c r="G185" s="35">
        <v>6436.5</v>
      </c>
      <c r="H185" s="35">
        <v>5436.5</v>
      </c>
      <c r="I185" s="39">
        <f>H185-F185</f>
        <v>-3800</v>
      </c>
      <c r="J185" s="31">
        <f>IF(H185=0, ,H185/G185*100)</f>
        <v>84.463605997048091</v>
      </c>
      <c r="K185" s="31">
        <f t="shared" si="42"/>
        <v>58.858875115032752</v>
      </c>
      <c r="L185" s="31">
        <f t="shared" si="38"/>
        <v>23.764146365984899</v>
      </c>
      <c r="M185" s="59"/>
      <c r="N185" s="61"/>
      <c r="O185" s="4"/>
      <c r="P185" s="4"/>
      <c r="Q185" s="4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 spans="1:29" ht="111.75" customHeight="1" x14ac:dyDescent="0.5">
      <c r="A186" s="56"/>
      <c r="B186" s="57"/>
      <c r="C186" s="58"/>
      <c r="D186" s="21" t="s">
        <v>24</v>
      </c>
      <c r="E186" s="45">
        <v>60010.490239999999</v>
      </c>
      <c r="F186" s="43">
        <v>26563.16116</v>
      </c>
      <c r="G186" s="35">
        <v>60013.417430000001</v>
      </c>
      <c r="H186" s="35">
        <v>11774.60657</v>
      </c>
      <c r="I186" s="39">
        <f t="shared" ref="I186:I188" si="55">H186-F186</f>
        <v>-14788.55459</v>
      </c>
      <c r="J186" s="31">
        <f t="shared" si="47"/>
        <v>19.619956793385363</v>
      </c>
      <c r="K186" s="31">
        <f t="shared" si="42"/>
        <v>44.326827289406843</v>
      </c>
      <c r="L186" s="31">
        <f t="shared" si="38"/>
        <v>19.620913815084339</v>
      </c>
      <c r="M186" s="59"/>
      <c r="N186" s="61"/>
      <c r="O186" s="4"/>
      <c r="P186" s="4"/>
      <c r="Q186" s="4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 spans="1:29" ht="213.75" customHeight="1" x14ac:dyDescent="0.5">
      <c r="A187" s="56"/>
      <c r="B187" s="57"/>
      <c r="C187" s="58"/>
      <c r="D187" s="25" t="s">
        <v>25</v>
      </c>
      <c r="E187" s="43">
        <v>0</v>
      </c>
      <c r="F187" s="35">
        <v>0</v>
      </c>
      <c r="G187" s="35">
        <v>0</v>
      </c>
      <c r="H187" s="35">
        <v>0</v>
      </c>
      <c r="I187" s="41">
        <f t="shared" si="55"/>
        <v>0</v>
      </c>
      <c r="J187" s="31">
        <f t="shared" si="47"/>
        <v>0</v>
      </c>
      <c r="K187" s="31">
        <f t="shared" si="42"/>
        <v>0</v>
      </c>
      <c r="L187" s="31">
        <f t="shared" si="38"/>
        <v>0</v>
      </c>
      <c r="M187" s="59"/>
      <c r="N187" s="61"/>
      <c r="O187" s="4"/>
      <c r="P187" s="4"/>
      <c r="Q187" s="4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 spans="1:29" ht="194.25" customHeight="1" x14ac:dyDescent="0.5">
      <c r="A188" s="56"/>
      <c r="B188" s="57"/>
      <c r="C188" s="58"/>
      <c r="D188" s="25" t="s">
        <v>26</v>
      </c>
      <c r="E188" s="43">
        <v>38352.82028</v>
      </c>
      <c r="F188" s="35">
        <v>0</v>
      </c>
      <c r="G188" s="35">
        <v>144.57</v>
      </c>
      <c r="H188" s="35">
        <v>144.57</v>
      </c>
      <c r="I188" s="35">
        <f t="shared" si="55"/>
        <v>144.57</v>
      </c>
      <c r="J188" s="31">
        <f t="shared" si="47"/>
        <v>100</v>
      </c>
      <c r="K188" s="31">
        <v>0</v>
      </c>
      <c r="L188" s="31">
        <f t="shared" si="38"/>
        <v>0.3769475072355748</v>
      </c>
      <c r="M188" s="59"/>
      <c r="N188" s="61"/>
      <c r="O188" s="4"/>
      <c r="P188" s="4"/>
      <c r="Q188" s="4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 spans="1:29" ht="144" customHeight="1" x14ac:dyDescent="0.5">
      <c r="A189" s="56"/>
      <c r="B189" s="57"/>
      <c r="C189" s="58"/>
      <c r="D189" s="26" t="s">
        <v>27</v>
      </c>
      <c r="E189" s="45">
        <v>46512.104370000001</v>
      </c>
      <c r="F189" s="35">
        <v>0</v>
      </c>
      <c r="G189" s="35">
        <v>0</v>
      </c>
      <c r="H189" s="35">
        <v>0</v>
      </c>
      <c r="I189" s="41">
        <v>0</v>
      </c>
      <c r="J189" s="31">
        <f t="shared" si="47"/>
        <v>0</v>
      </c>
      <c r="K189" s="31">
        <f t="shared" si="42"/>
        <v>0</v>
      </c>
      <c r="L189" s="31">
        <f t="shared" si="38"/>
        <v>0</v>
      </c>
      <c r="M189" s="59"/>
      <c r="N189" s="61"/>
      <c r="O189" s="4"/>
      <c r="P189" s="4"/>
      <c r="Q189" s="4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spans="1:29" ht="144" customHeight="1" x14ac:dyDescent="0.5">
      <c r="A190" s="56"/>
      <c r="B190" s="57"/>
      <c r="C190" s="58"/>
      <c r="D190" s="27" t="s">
        <v>28</v>
      </c>
      <c r="E190" s="35"/>
      <c r="F190" s="35">
        <v>0</v>
      </c>
      <c r="G190" s="35">
        <v>0</v>
      </c>
      <c r="H190" s="35">
        <v>0</v>
      </c>
      <c r="I190" s="40">
        <v>0</v>
      </c>
      <c r="J190" s="31">
        <f t="shared" si="47"/>
        <v>0</v>
      </c>
      <c r="K190" s="31">
        <f t="shared" si="42"/>
        <v>0</v>
      </c>
      <c r="L190" s="31">
        <f t="shared" si="38"/>
        <v>0</v>
      </c>
      <c r="M190" s="59"/>
      <c r="N190" s="61"/>
      <c r="O190" s="4"/>
      <c r="P190" s="4"/>
      <c r="Q190" s="4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</sheetData>
  <mergeCells count="123">
    <mergeCell ref="A2:N2"/>
    <mergeCell ref="A4:A5"/>
    <mergeCell ref="B4:B5"/>
    <mergeCell ref="C4:C5"/>
    <mergeCell ref="D4:D5"/>
    <mergeCell ref="E4:L4"/>
    <mergeCell ref="M4:M5"/>
    <mergeCell ref="N4:N5"/>
    <mergeCell ref="A7:A14"/>
    <mergeCell ref="B7:B14"/>
    <mergeCell ref="C7:C14"/>
    <mergeCell ref="M7:M14"/>
    <mergeCell ref="N7:N14"/>
    <mergeCell ref="A15:A22"/>
    <mergeCell ref="B15:B22"/>
    <mergeCell ref="C15:C22"/>
    <mergeCell ref="M15:M22"/>
    <mergeCell ref="N15:N22"/>
    <mergeCell ref="A23:A30"/>
    <mergeCell ref="B23:B30"/>
    <mergeCell ref="C23:C30"/>
    <mergeCell ref="M23:M30"/>
    <mergeCell ref="N23:N30"/>
    <mergeCell ref="A31:A38"/>
    <mergeCell ref="B31:B38"/>
    <mergeCell ref="C31:C38"/>
    <mergeCell ref="M31:M38"/>
    <mergeCell ref="N31:N38"/>
    <mergeCell ref="A39:A46"/>
    <mergeCell ref="B39:B46"/>
    <mergeCell ref="C39:C46"/>
    <mergeCell ref="M39:M46"/>
    <mergeCell ref="N39:N46"/>
    <mergeCell ref="A47:A54"/>
    <mergeCell ref="B47:B54"/>
    <mergeCell ref="C47:C54"/>
    <mergeCell ref="M47:M54"/>
    <mergeCell ref="N47:N54"/>
    <mergeCell ref="A55:A62"/>
    <mergeCell ref="B55:B62"/>
    <mergeCell ref="C55:C62"/>
    <mergeCell ref="M55:M62"/>
    <mergeCell ref="N55:N62"/>
    <mergeCell ref="A63:A70"/>
    <mergeCell ref="B63:B70"/>
    <mergeCell ref="C63:C70"/>
    <mergeCell ref="M63:M70"/>
    <mergeCell ref="N63:N70"/>
    <mergeCell ref="A71:A78"/>
    <mergeCell ref="B71:B78"/>
    <mergeCell ref="C71:C78"/>
    <mergeCell ref="M71:M78"/>
    <mergeCell ref="N71:N78"/>
    <mergeCell ref="A79:A86"/>
    <mergeCell ref="B79:B86"/>
    <mergeCell ref="C79:C86"/>
    <mergeCell ref="M79:M86"/>
    <mergeCell ref="N79:N86"/>
    <mergeCell ref="A87:A94"/>
    <mergeCell ref="B87:B94"/>
    <mergeCell ref="C87:C94"/>
    <mergeCell ref="M87:M94"/>
    <mergeCell ref="N87:N94"/>
    <mergeCell ref="A95:A102"/>
    <mergeCell ref="B95:B102"/>
    <mergeCell ref="C95:C102"/>
    <mergeCell ref="M95:M102"/>
    <mergeCell ref="N95:N102"/>
    <mergeCell ref="A103:A110"/>
    <mergeCell ref="B103:B110"/>
    <mergeCell ref="C103:C110"/>
    <mergeCell ref="M103:M110"/>
    <mergeCell ref="N103:N110"/>
    <mergeCell ref="A111:A118"/>
    <mergeCell ref="B111:B118"/>
    <mergeCell ref="C111:C118"/>
    <mergeCell ref="M111:M118"/>
    <mergeCell ref="N111:N118"/>
    <mergeCell ref="A119:A126"/>
    <mergeCell ref="B119:B126"/>
    <mergeCell ref="C119:C126"/>
    <mergeCell ref="M119:M126"/>
    <mergeCell ref="N119:N126"/>
    <mergeCell ref="A127:A134"/>
    <mergeCell ref="B127:B134"/>
    <mergeCell ref="C127:C134"/>
    <mergeCell ref="M127:M134"/>
    <mergeCell ref="N127:N134"/>
    <mergeCell ref="A135:A142"/>
    <mergeCell ref="B135:B142"/>
    <mergeCell ref="C135:C142"/>
    <mergeCell ref="M135:M142"/>
    <mergeCell ref="N135:N142"/>
    <mergeCell ref="A143:A150"/>
    <mergeCell ref="B143:B150"/>
    <mergeCell ref="C143:C150"/>
    <mergeCell ref="M143:M150"/>
    <mergeCell ref="N143:N150"/>
    <mergeCell ref="A151:A158"/>
    <mergeCell ref="B151:B158"/>
    <mergeCell ref="C151:C158"/>
    <mergeCell ref="M151:M158"/>
    <mergeCell ref="N151:N158"/>
    <mergeCell ref="A159:A166"/>
    <mergeCell ref="B159:B166"/>
    <mergeCell ref="C159:C166"/>
    <mergeCell ref="M159:M166"/>
    <mergeCell ref="N159:N166"/>
    <mergeCell ref="A183:A190"/>
    <mergeCell ref="B183:B190"/>
    <mergeCell ref="C183:C190"/>
    <mergeCell ref="M183:M190"/>
    <mergeCell ref="N183:N190"/>
    <mergeCell ref="A167:A174"/>
    <mergeCell ref="B167:B174"/>
    <mergeCell ref="C167:C174"/>
    <mergeCell ref="M167:M174"/>
    <mergeCell ref="N167:N174"/>
    <mergeCell ref="A175:A182"/>
    <mergeCell ref="B175:B182"/>
    <mergeCell ref="C175:C182"/>
    <mergeCell ref="M175:M182"/>
    <mergeCell ref="N175:N182"/>
  </mergeCells>
  <pageMargins left="0.39370078740157483" right="0" top="0" bottom="0" header="0" footer="0"/>
  <pageSetup paperSize="9" scale="20" orientation="landscape" r:id="rId1"/>
  <rowBreaks count="11" manualBreakCount="11">
    <brk id="22" min="1" max="13" man="1"/>
    <brk id="38" min="1" max="13" man="1"/>
    <brk id="54" min="1" max="13" man="1"/>
    <brk id="70" min="1" max="13" man="1"/>
    <brk id="86" min="1" max="13" man="1"/>
    <brk id="102" min="1" max="13" man="1"/>
    <brk id="118" min="1" max="13" man="1"/>
    <brk id="134" min="1" max="13" man="1"/>
    <brk id="150" min="1" max="13" man="1"/>
    <brk id="166" min="1" max="13" man="1"/>
    <brk id="182" min="1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СВОД(сентябрь)</vt:lpstr>
      <vt:lpstr>'СВОД(сентябрь)'!Заголовки_для_печати</vt:lpstr>
      <vt:lpstr>'СВОД(сентябрь)'!Область_печати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2018-10-08T06:25:35Z</dcterms:modified>
</cp:coreProperties>
</file>