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65" windowWidth="14805" windowHeight="6450"/>
  </bookViews>
  <sheets>
    <sheet name="СВОД(июль)" sheetId="22" r:id="rId1"/>
  </sheets>
  <definedNames>
    <definedName name="_xlnm._FilterDatabase" localSheetId="0" hidden="1">'СВОД(июль)'!$A$6:$AC$182</definedName>
    <definedName name="_xlnm.Print_Titles" localSheetId="0">'СВОД(июль)'!$4:$6</definedName>
    <definedName name="_xlnm.Print_Area" localSheetId="0">'СВОД(июль)'!$A$1:$N$190</definedName>
  </definedNames>
  <calcPr calcId="144525"/>
</workbook>
</file>

<file path=xl/calcChain.xml><?xml version="1.0" encoding="utf-8"?>
<calcChain xmlns="http://schemas.openxmlformats.org/spreadsheetml/2006/main">
  <c r="I186" i="22" l="1"/>
  <c r="I187" i="22"/>
  <c r="I188" i="22"/>
  <c r="I185" i="22"/>
  <c r="J185" i="22"/>
  <c r="L162" i="22" l="1"/>
  <c r="K162" i="22"/>
  <c r="I162" i="22"/>
  <c r="I138" i="22" l="1"/>
  <c r="L190" i="22" l="1"/>
  <c r="K190" i="22"/>
  <c r="J190" i="22"/>
  <c r="L189" i="22"/>
  <c r="K189" i="22"/>
  <c r="J189" i="22"/>
  <c r="L188" i="22"/>
  <c r="J188" i="22"/>
  <c r="L187" i="22"/>
  <c r="K187" i="22"/>
  <c r="J187" i="22"/>
  <c r="L186" i="22"/>
  <c r="K186" i="22"/>
  <c r="J186" i="22"/>
  <c r="L185" i="22"/>
  <c r="L184" i="22"/>
  <c r="K184" i="22"/>
  <c r="J184" i="22"/>
  <c r="H183" i="22"/>
  <c r="G183" i="22"/>
  <c r="F183" i="22"/>
  <c r="E183" i="22"/>
  <c r="L182" i="22"/>
  <c r="K182" i="22"/>
  <c r="J182" i="22"/>
  <c r="I182" i="22"/>
  <c r="L181" i="22"/>
  <c r="K181" i="22"/>
  <c r="J181" i="22"/>
  <c r="I181" i="22"/>
  <c r="L180" i="22"/>
  <c r="K180" i="22"/>
  <c r="J180" i="22"/>
  <c r="I180" i="22"/>
  <c r="L179" i="22"/>
  <c r="K179" i="22"/>
  <c r="J179" i="22"/>
  <c r="I179" i="22"/>
  <c r="L178" i="22"/>
  <c r="K178" i="22"/>
  <c r="J178" i="22"/>
  <c r="I178" i="22"/>
  <c r="L177" i="22"/>
  <c r="K177" i="22"/>
  <c r="J177" i="22"/>
  <c r="I177" i="22"/>
  <c r="L176" i="22"/>
  <c r="K176" i="22"/>
  <c r="J176" i="22"/>
  <c r="I176" i="22"/>
  <c r="H175" i="22"/>
  <c r="G175" i="22"/>
  <c r="F175" i="22"/>
  <c r="E175" i="22"/>
  <c r="L174" i="22"/>
  <c r="K174" i="22"/>
  <c r="J174" i="22"/>
  <c r="I174" i="22"/>
  <c r="L173" i="22"/>
  <c r="K173" i="22"/>
  <c r="J173" i="22"/>
  <c r="I173" i="22"/>
  <c r="L172" i="22"/>
  <c r="K172" i="22"/>
  <c r="J172" i="22"/>
  <c r="I172" i="22"/>
  <c r="L171" i="22"/>
  <c r="K171" i="22"/>
  <c r="J171" i="22"/>
  <c r="I171" i="22"/>
  <c r="L170" i="22"/>
  <c r="K170" i="22"/>
  <c r="J170" i="22"/>
  <c r="I170" i="22"/>
  <c r="L169" i="22"/>
  <c r="K169" i="22"/>
  <c r="J169" i="22"/>
  <c r="I169" i="22"/>
  <c r="L168" i="22"/>
  <c r="K168" i="22"/>
  <c r="J168" i="22"/>
  <c r="I168" i="22"/>
  <c r="H167" i="22"/>
  <c r="G167" i="22"/>
  <c r="F167" i="22"/>
  <c r="E167" i="22"/>
  <c r="L166" i="22"/>
  <c r="K166" i="22"/>
  <c r="J166" i="22"/>
  <c r="I166" i="22"/>
  <c r="L165" i="22"/>
  <c r="K165" i="22"/>
  <c r="J165" i="22"/>
  <c r="I165" i="22"/>
  <c r="L164" i="22"/>
  <c r="K164" i="22"/>
  <c r="J164" i="22"/>
  <c r="I164" i="22"/>
  <c r="L163" i="22"/>
  <c r="K163" i="22"/>
  <c r="J163" i="22"/>
  <c r="I163" i="22"/>
  <c r="J162" i="22"/>
  <c r="L161" i="22"/>
  <c r="K161" i="22"/>
  <c r="J161" i="22"/>
  <c r="I161" i="22"/>
  <c r="L160" i="22"/>
  <c r="K160" i="22"/>
  <c r="J160" i="22"/>
  <c r="I160" i="22"/>
  <c r="H159" i="22"/>
  <c r="G159" i="22"/>
  <c r="F159" i="22"/>
  <c r="E159" i="22"/>
  <c r="L158" i="22"/>
  <c r="K158" i="22"/>
  <c r="J158" i="22"/>
  <c r="I158" i="22"/>
  <c r="L157" i="22"/>
  <c r="K157" i="22"/>
  <c r="J157" i="22"/>
  <c r="I157" i="22"/>
  <c r="L156" i="22"/>
  <c r="K156" i="22"/>
  <c r="J156" i="22"/>
  <c r="I156" i="22"/>
  <c r="L155" i="22"/>
  <c r="K155" i="22"/>
  <c r="J155" i="22"/>
  <c r="I155" i="22"/>
  <c r="L154" i="22"/>
  <c r="K154" i="22"/>
  <c r="J154" i="22"/>
  <c r="I154" i="22"/>
  <c r="L153" i="22"/>
  <c r="K153" i="22"/>
  <c r="J153" i="22"/>
  <c r="I153" i="22"/>
  <c r="L152" i="22"/>
  <c r="K152" i="22"/>
  <c r="J152" i="22"/>
  <c r="I152" i="22"/>
  <c r="H151" i="22"/>
  <c r="G151" i="22"/>
  <c r="F151" i="22"/>
  <c r="E151" i="22"/>
  <c r="L150" i="22"/>
  <c r="K150" i="22"/>
  <c r="J150" i="22"/>
  <c r="I150" i="22"/>
  <c r="L149" i="22"/>
  <c r="K149" i="22"/>
  <c r="J149" i="22"/>
  <c r="I149" i="22"/>
  <c r="L148" i="22"/>
  <c r="K148" i="22"/>
  <c r="J148" i="22"/>
  <c r="I148" i="22"/>
  <c r="L147" i="22"/>
  <c r="K147" i="22"/>
  <c r="J147" i="22"/>
  <c r="I147" i="22"/>
  <c r="L146" i="22"/>
  <c r="K146" i="22"/>
  <c r="J146" i="22"/>
  <c r="I146" i="22"/>
  <c r="L145" i="22"/>
  <c r="K145" i="22"/>
  <c r="J145" i="22"/>
  <c r="I145" i="22"/>
  <c r="L144" i="22"/>
  <c r="K144" i="22"/>
  <c r="J144" i="22"/>
  <c r="I144" i="22"/>
  <c r="H143" i="22"/>
  <c r="G143" i="22"/>
  <c r="F143" i="22"/>
  <c r="E143" i="22"/>
  <c r="L142" i="22"/>
  <c r="K142" i="22"/>
  <c r="J142" i="22"/>
  <c r="L141" i="22"/>
  <c r="K141" i="22"/>
  <c r="J141" i="22"/>
  <c r="I141" i="22"/>
  <c r="L140" i="22"/>
  <c r="L139" i="22"/>
  <c r="K139" i="22"/>
  <c r="J139" i="22"/>
  <c r="I139" i="22"/>
  <c r="L138" i="22"/>
  <c r="K138" i="22"/>
  <c r="J138" i="22"/>
  <c r="L137" i="22"/>
  <c r="K137" i="22"/>
  <c r="J137" i="22"/>
  <c r="I137" i="22"/>
  <c r="L136" i="22"/>
  <c r="K136" i="22"/>
  <c r="J136" i="22"/>
  <c r="I136" i="22"/>
  <c r="H135" i="22"/>
  <c r="G135" i="22"/>
  <c r="F135" i="22"/>
  <c r="E135" i="22"/>
  <c r="L134" i="22"/>
  <c r="K134" i="22"/>
  <c r="J134" i="22"/>
  <c r="I134" i="22"/>
  <c r="L133" i="22"/>
  <c r="K133" i="22"/>
  <c r="J133" i="22"/>
  <c r="I133" i="22"/>
  <c r="L132" i="22"/>
  <c r="J132" i="22"/>
  <c r="I132" i="22"/>
  <c r="L131" i="22"/>
  <c r="K131" i="22"/>
  <c r="J131" i="22"/>
  <c r="L130" i="22"/>
  <c r="K130" i="22"/>
  <c r="J130" i="22"/>
  <c r="I130" i="22"/>
  <c r="L129" i="22"/>
  <c r="K129" i="22"/>
  <c r="J129" i="22"/>
  <c r="I129" i="22"/>
  <c r="L128" i="22"/>
  <c r="K128" i="22"/>
  <c r="J128" i="22"/>
  <c r="I128" i="22"/>
  <c r="H127" i="22"/>
  <c r="G127" i="22"/>
  <c r="F127" i="22"/>
  <c r="E127" i="22"/>
  <c r="L126" i="22"/>
  <c r="K126" i="22"/>
  <c r="J126" i="22"/>
  <c r="I126" i="22"/>
  <c r="L125" i="22"/>
  <c r="K125" i="22"/>
  <c r="J125" i="22"/>
  <c r="I125" i="22"/>
  <c r="L124" i="22"/>
  <c r="L123" i="22"/>
  <c r="I123" i="22"/>
  <c r="L122" i="22"/>
  <c r="K122" i="22"/>
  <c r="J122" i="22"/>
  <c r="I122" i="22"/>
  <c r="L121" i="22"/>
  <c r="K121" i="22"/>
  <c r="J121" i="22"/>
  <c r="I121" i="22"/>
  <c r="L120" i="22"/>
  <c r="K120" i="22"/>
  <c r="J120" i="22"/>
  <c r="I120" i="22"/>
  <c r="H119" i="22"/>
  <c r="G119" i="22"/>
  <c r="F119" i="22"/>
  <c r="K119" i="22" s="1"/>
  <c r="E119" i="22"/>
  <c r="L118" i="22"/>
  <c r="K118" i="22"/>
  <c r="J118" i="22"/>
  <c r="I118" i="22"/>
  <c r="L117" i="22"/>
  <c r="K117" i="22"/>
  <c r="J117" i="22"/>
  <c r="I117" i="22"/>
  <c r="L116" i="22"/>
  <c r="L115" i="22"/>
  <c r="K115" i="22"/>
  <c r="J115" i="22"/>
  <c r="I115" i="22"/>
  <c r="L114" i="22"/>
  <c r="K114" i="22"/>
  <c r="J114" i="22"/>
  <c r="I114" i="22"/>
  <c r="J113" i="22"/>
  <c r="I113" i="22"/>
  <c r="L112" i="22"/>
  <c r="K112" i="22"/>
  <c r="J112" i="22"/>
  <c r="I112" i="22"/>
  <c r="H111" i="22"/>
  <c r="G111" i="22"/>
  <c r="F111" i="22"/>
  <c r="E111" i="22"/>
  <c r="L110" i="22"/>
  <c r="K110" i="22"/>
  <c r="J110" i="22"/>
  <c r="I110" i="22"/>
  <c r="L109" i="22"/>
  <c r="K109" i="22"/>
  <c r="J109" i="22"/>
  <c r="I109" i="22"/>
  <c r="L108" i="22"/>
  <c r="K108" i="22"/>
  <c r="J108" i="22"/>
  <c r="I108" i="22"/>
  <c r="L107" i="22"/>
  <c r="K107" i="22"/>
  <c r="J107" i="22"/>
  <c r="I107" i="22"/>
  <c r="L106" i="22"/>
  <c r="K106" i="22"/>
  <c r="J106" i="22"/>
  <c r="I106" i="22"/>
  <c r="L105" i="22"/>
  <c r="K105" i="22"/>
  <c r="J105" i="22"/>
  <c r="I105" i="22"/>
  <c r="L104" i="22"/>
  <c r="K104" i="22"/>
  <c r="J104" i="22"/>
  <c r="I104" i="22"/>
  <c r="H103" i="22"/>
  <c r="G103" i="22"/>
  <c r="F103" i="22"/>
  <c r="E103" i="22"/>
  <c r="L102" i="22"/>
  <c r="K102" i="22"/>
  <c r="J102" i="22"/>
  <c r="I102" i="22"/>
  <c r="L101" i="22"/>
  <c r="K101" i="22"/>
  <c r="J101" i="22"/>
  <c r="I101" i="22"/>
  <c r="L100" i="22"/>
  <c r="K100" i="22"/>
  <c r="J100" i="22"/>
  <c r="I100" i="22"/>
  <c r="L99" i="22"/>
  <c r="K99" i="22"/>
  <c r="J99" i="22"/>
  <c r="I99" i="22"/>
  <c r="L98" i="22"/>
  <c r="K98" i="22"/>
  <c r="J98" i="22"/>
  <c r="I98" i="22"/>
  <c r="L97" i="22"/>
  <c r="K97" i="22"/>
  <c r="J97" i="22"/>
  <c r="I97" i="22"/>
  <c r="L96" i="22"/>
  <c r="K96" i="22"/>
  <c r="J96" i="22"/>
  <c r="I96" i="22"/>
  <c r="H95" i="22"/>
  <c r="L95" i="22" s="1"/>
  <c r="G95" i="22"/>
  <c r="F95" i="22"/>
  <c r="E95" i="22"/>
  <c r="L94" i="22"/>
  <c r="K94" i="22"/>
  <c r="J94" i="22"/>
  <c r="L93" i="22"/>
  <c r="K93" i="22"/>
  <c r="J93" i="22"/>
  <c r="L92" i="22"/>
  <c r="K92" i="22"/>
  <c r="J92" i="22"/>
  <c r="L91" i="22"/>
  <c r="K91" i="22"/>
  <c r="J91" i="22"/>
  <c r="L90" i="22"/>
  <c r="K90" i="22"/>
  <c r="J90" i="22"/>
  <c r="L89" i="22"/>
  <c r="K89" i="22"/>
  <c r="J89" i="22"/>
  <c r="L88" i="22"/>
  <c r="K88" i="22"/>
  <c r="J88" i="22"/>
  <c r="H87" i="22"/>
  <c r="G87" i="22"/>
  <c r="F87" i="22"/>
  <c r="E87" i="22"/>
  <c r="L86" i="22"/>
  <c r="K86" i="22"/>
  <c r="J86" i="22"/>
  <c r="L85" i="22"/>
  <c r="K85" i="22"/>
  <c r="L84" i="22"/>
  <c r="K84" i="22"/>
  <c r="J84" i="22"/>
  <c r="L83" i="22"/>
  <c r="K83" i="22"/>
  <c r="J83" i="22"/>
  <c r="L82" i="22"/>
  <c r="K82" i="22"/>
  <c r="J82" i="22"/>
  <c r="I82" i="22"/>
  <c r="L81" i="22"/>
  <c r="K81" i="22"/>
  <c r="J81" i="22"/>
  <c r="I81" i="22"/>
  <c r="L80" i="22"/>
  <c r="K80" i="22"/>
  <c r="J80" i="22"/>
  <c r="H79" i="22"/>
  <c r="K79" i="22" s="1"/>
  <c r="G79" i="22"/>
  <c r="F79" i="22"/>
  <c r="E79" i="22"/>
  <c r="L78" i="22"/>
  <c r="L77" i="22"/>
  <c r="K77" i="22"/>
  <c r="J77" i="22"/>
  <c r="L76" i="22"/>
  <c r="K76" i="22"/>
  <c r="J76" i="22"/>
  <c r="L75" i="22"/>
  <c r="K75" i="22"/>
  <c r="J75" i="22"/>
  <c r="L74" i="22"/>
  <c r="K74" i="22"/>
  <c r="J74" i="22"/>
  <c r="I74" i="22"/>
  <c r="L73" i="22"/>
  <c r="J73" i="22"/>
  <c r="I73" i="22"/>
  <c r="L72" i="22"/>
  <c r="K72" i="22"/>
  <c r="J72" i="22"/>
  <c r="I72" i="22"/>
  <c r="H71" i="22"/>
  <c r="G71" i="22"/>
  <c r="F71" i="22"/>
  <c r="E71" i="22"/>
  <c r="L70" i="22"/>
  <c r="K70" i="22"/>
  <c r="J70" i="22"/>
  <c r="I70" i="22"/>
  <c r="L69" i="22"/>
  <c r="K69" i="22"/>
  <c r="J69" i="22"/>
  <c r="I69" i="22"/>
  <c r="L68" i="22"/>
  <c r="L67" i="22"/>
  <c r="K67" i="22"/>
  <c r="J67" i="22"/>
  <c r="L66" i="22"/>
  <c r="K66" i="22"/>
  <c r="J66" i="22"/>
  <c r="I66" i="22"/>
  <c r="L65" i="22"/>
  <c r="K65" i="22"/>
  <c r="J65" i="22"/>
  <c r="I65" i="22"/>
  <c r="L64" i="22"/>
  <c r="K64" i="22"/>
  <c r="J64" i="22"/>
  <c r="I64" i="22"/>
  <c r="H63" i="22"/>
  <c r="G63" i="22"/>
  <c r="F63" i="22"/>
  <c r="E63" i="22"/>
  <c r="L62" i="22"/>
  <c r="K62" i="22"/>
  <c r="J62" i="22"/>
  <c r="I62" i="22"/>
  <c r="L61" i="22"/>
  <c r="K61" i="22"/>
  <c r="J61" i="22"/>
  <c r="I61" i="22"/>
  <c r="L60" i="22"/>
  <c r="K60" i="22"/>
  <c r="J60" i="22"/>
  <c r="I60" i="22"/>
  <c r="L59" i="22"/>
  <c r="K59" i="22"/>
  <c r="J59" i="22"/>
  <c r="I59" i="22"/>
  <c r="L58" i="22"/>
  <c r="K58" i="22"/>
  <c r="J58" i="22"/>
  <c r="I58" i="22"/>
  <c r="L57" i="22"/>
  <c r="K57" i="22"/>
  <c r="J57" i="22"/>
  <c r="I57" i="22"/>
  <c r="L56" i="22"/>
  <c r="K56" i="22"/>
  <c r="J56" i="22"/>
  <c r="I56" i="22"/>
  <c r="H55" i="22"/>
  <c r="L55" i="22" s="1"/>
  <c r="G55" i="22"/>
  <c r="F55" i="22"/>
  <c r="E55" i="22"/>
  <c r="L54" i="22"/>
  <c r="K54" i="22"/>
  <c r="J54" i="22"/>
  <c r="I54" i="22"/>
  <c r="L53" i="22"/>
  <c r="K53" i="22"/>
  <c r="J53" i="22"/>
  <c r="I53" i="22"/>
  <c r="L52" i="22"/>
  <c r="I52" i="22"/>
  <c r="L51" i="22"/>
  <c r="K51" i="22"/>
  <c r="J51" i="22"/>
  <c r="I51" i="22"/>
  <c r="L50" i="22"/>
  <c r="K50" i="22"/>
  <c r="J50" i="22"/>
  <c r="I50" i="22"/>
  <c r="L49" i="22"/>
  <c r="K49" i="22"/>
  <c r="J49" i="22"/>
  <c r="I49" i="22"/>
  <c r="L48" i="22"/>
  <c r="K48" i="22"/>
  <c r="J48" i="22"/>
  <c r="I48" i="22"/>
  <c r="H47" i="22"/>
  <c r="G47" i="22"/>
  <c r="F47" i="22"/>
  <c r="E47" i="22"/>
  <c r="L46" i="22"/>
  <c r="K46" i="22"/>
  <c r="J46" i="22"/>
  <c r="I46" i="22"/>
  <c r="L45" i="22"/>
  <c r="K45" i="22"/>
  <c r="J45" i="22"/>
  <c r="I45" i="22"/>
  <c r="L44" i="22"/>
  <c r="L43" i="22"/>
  <c r="K43" i="22"/>
  <c r="J43" i="22"/>
  <c r="I43" i="22"/>
  <c r="L42" i="22"/>
  <c r="K42" i="22"/>
  <c r="J42" i="22"/>
  <c r="I42" i="22"/>
  <c r="L41" i="22"/>
  <c r="K41" i="22"/>
  <c r="J41" i="22"/>
  <c r="I41" i="22"/>
  <c r="L40" i="22"/>
  <c r="K40" i="22"/>
  <c r="J40" i="22"/>
  <c r="I40" i="22"/>
  <c r="H39" i="22"/>
  <c r="G39" i="22"/>
  <c r="F39" i="22"/>
  <c r="E39" i="22"/>
  <c r="L38" i="22"/>
  <c r="K38" i="22"/>
  <c r="J38" i="22"/>
  <c r="I38" i="22"/>
  <c r="L37" i="22"/>
  <c r="K37" i="22"/>
  <c r="J37" i="22"/>
  <c r="I37" i="22"/>
  <c r="L36" i="22"/>
  <c r="K36" i="22"/>
  <c r="J36" i="22"/>
  <c r="I36" i="22"/>
  <c r="L35" i="22"/>
  <c r="K35" i="22"/>
  <c r="J35" i="22"/>
  <c r="I35" i="22"/>
  <c r="L34" i="22"/>
  <c r="K34" i="22"/>
  <c r="J34" i="22"/>
  <c r="I34" i="22"/>
  <c r="L33" i="22"/>
  <c r="K33" i="22"/>
  <c r="J33" i="22"/>
  <c r="I33" i="22"/>
  <c r="L32" i="22"/>
  <c r="K32" i="22"/>
  <c r="J32" i="22"/>
  <c r="I32" i="22"/>
  <c r="H31" i="22"/>
  <c r="K31" i="22" s="1"/>
  <c r="G31" i="22"/>
  <c r="F31" i="22"/>
  <c r="E31" i="22"/>
  <c r="L30" i="22"/>
  <c r="K30" i="22"/>
  <c r="J30" i="22"/>
  <c r="I30" i="22"/>
  <c r="L29" i="22"/>
  <c r="K29" i="22"/>
  <c r="J29" i="22"/>
  <c r="L28" i="22"/>
  <c r="K28" i="22"/>
  <c r="J28" i="22"/>
  <c r="L27" i="22"/>
  <c r="K27" i="22"/>
  <c r="J27" i="22"/>
  <c r="L26" i="22"/>
  <c r="K26" i="22"/>
  <c r="J26" i="22"/>
  <c r="I26" i="22"/>
  <c r="L25" i="22"/>
  <c r="K25" i="22"/>
  <c r="J25" i="22"/>
  <c r="I25" i="22"/>
  <c r="L24" i="22"/>
  <c r="K24" i="22"/>
  <c r="J24" i="22"/>
  <c r="I24" i="22"/>
  <c r="H23" i="22"/>
  <c r="G23" i="22"/>
  <c r="F23" i="22"/>
  <c r="E23" i="22"/>
  <c r="L22" i="22"/>
  <c r="K22" i="22"/>
  <c r="J22" i="22"/>
  <c r="I22" i="22"/>
  <c r="L21" i="22"/>
  <c r="K21" i="22"/>
  <c r="L20" i="22"/>
  <c r="K20" i="22"/>
  <c r="J20" i="22"/>
  <c r="I20" i="22"/>
  <c r="L19" i="22"/>
  <c r="K19" i="22"/>
  <c r="J19" i="22"/>
  <c r="I19" i="22"/>
  <c r="L18" i="22"/>
  <c r="K18" i="22"/>
  <c r="J18" i="22"/>
  <c r="I18" i="22"/>
  <c r="L17" i="22"/>
  <c r="K17" i="22"/>
  <c r="J17" i="22"/>
  <c r="I17" i="22"/>
  <c r="K16" i="22"/>
  <c r="J16" i="22"/>
  <c r="I16" i="22"/>
  <c r="H15" i="22"/>
  <c r="G15" i="22"/>
  <c r="F15" i="22"/>
  <c r="E15" i="22"/>
  <c r="H14" i="22"/>
  <c r="G14" i="22"/>
  <c r="F14" i="22"/>
  <c r="E14" i="22"/>
  <c r="H13" i="22"/>
  <c r="L13" i="22" s="1"/>
  <c r="G13" i="22"/>
  <c r="F13" i="22"/>
  <c r="E13" i="22"/>
  <c r="H12" i="22"/>
  <c r="G12" i="22"/>
  <c r="F12" i="22"/>
  <c r="E12" i="22"/>
  <c r="H11" i="22"/>
  <c r="G11" i="22"/>
  <c r="F11" i="22"/>
  <c r="E11" i="22"/>
  <c r="H10" i="22"/>
  <c r="G10" i="22"/>
  <c r="F10" i="22"/>
  <c r="E10" i="22"/>
  <c r="H9" i="22"/>
  <c r="G9" i="22"/>
  <c r="F9" i="22"/>
  <c r="E9" i="22"/>
  <c r="H8" i="22"/>
  <c r="G8" i="22"/>
  <c r="F8" i="22"/>
  <c r="E8" i="22"/>
  <c r="M7" i="22"/>
  <c r="C7" i="22"/>
  <c r="J71" i="22" l="1"/>
  <c r="J103" i="22"/>
  <c r="J111" i="22"/>
  <c r="L119" i="22"/>
  <c r="K63" i="22"/>
  <c r="E7" i="22"/>
  <c r="K127" i="22"/>
  <c r="L127" i="22"/>
  <c r="K39" i="22"/>
  <c r="L111" i="22"/>
  <c r="L103" i="22"/>
  <c r="L63" i="22"/>
  <c r="L23" i="22"/>
  <c r="J79" i="22"/>
  <c r="J95" i="22"/>
  <c r="J143" i="22"/>
  <c r="J151" i="22"/>
  <c r="J159" i="22"/>
  <c r="J167" i="22"/>
  <c r="J175" i="22"/>
  <c r="J183" i="22"/>
  <c r="K23" i="22"/>
  <c r="J39" i="22"/>
  <c r="J55" i="22"/>
  <c r="I79" i="22"/>
  <c r="K95" i="22"/>
  <c r="I135" i="22"/>
  <c r="J23" i="22"/>
  <c r="I39" i="22"/>
  <c r="K55" i="22"/>
  <c r="J63" i="22"/>
  <c r="I87" i="22"/>
  <c r="K103" i="22"/>
  <c r="K111" i="22"/>
  <c r="J119" i="22"/>
  <c r="J127" i="22"/>
  <c r="F7" i="22"/>
  <c r="K8" i="22"/>
  <c r="K9" i="22"/>
  <c r="K11" i="22"/>
  <c r="K12" i="22"/>
  <c r="I14" i="22"/>
  <c r="I15" i="22"/>
  <c r="K135" i="22"/>
  <c r="I12" i="22"/>
  <c r="I13" i="22"/>
  <c r="K71" i="22"/>
  <c r="G7" i="22"/>
  <c r="L71" i="22"/>
  <c r="J47" i="22"/>
  <c r="I31" i="22"/>
  <c r="I11" i="22"/>
  <c r="K10" i="22"/>
  <c r="J31" i="22"/>
  <c r="L8" i="22"/>
  <c r="L9" i="22"/>
  <c r="L10" i="22"/>
  <c r="L11" i="22"/>
  <c r="L12" i="22"/>
  <c r="J14" i="22"/>
  <c r="J15" i="22"/>
  <c r="I23" i="22"/>
  <c r="L31" i="22"/>
  <c r="L39" i="22"/>
  <c r="K47" i="22"/>
  <c r="I55" i="22"/>
  <c r="I63" i="22"/>
  <c r="I71" i="22"/>
  <c r="L79" i="22"/>
  <c r="J87" i="22"/>
  <c r="I95" i="22"/>
  <c r="I103" i="22"/>
  <c r="I111" i="22"/>
  <c r="I127" i="22"/>
  <c r="J135" i="22"/>
  <c r="K143" i="22"/>
  <c r="K151" i="22"/>
  <c r="K159" i="22"/>
  <c r="K167" i="22"/>
  <c r="K175" i="22"/>
  <c r="K183" i="22"/>
  <c r="I9" i="22"/>
  <c r="I10" i="22"/>
  <c r="K14" i="22"/>
  <c r="K15" i="22"/>
  <c r="L47" i="22"/>
  <c r="K87" i="22"/>
  <c r="I119" i="22"/>
  <c r="L143" i="22"/>
  <c r="L151" i="22"/>
  <c r="L159" i="22"/>
  <c r="L167" i="22"/>
  <c r="L175" i="22"/>
  <c r="L183" i="22"/>
  <c r="I8" i="22"/>
  <c r="J8" i="22"/>
  <c r="J10" i="22"/>
  <c r="J11" i="22"/>
  <c r="J12" i="22"/>
  <c r="L14" i="22"/>
  <c r="L15" i="22"/>
  <c r="I47" i="22"/>
  <c r="L87" i="22"/>
  <c r="L135" i="22"/>
  <c r="I143" i="22"/>
  <c r="I151" i="22"/>
  <c r="I159" i="22"/>
  <c r="I167" i="22"/>
  <c r="I175" i="22"/>
  <c r="I183" i="22"/>
  <c r="J9" i="22"/>
  <c r="H7" i="22"/>
  <c r="L7" i="22" l="1"/>
  <c r="K7" i="22"/>
  <c r="J7" i="22"/>
  <c r="I7" i="22"/>
</calcChain>
</file>

<file path=xl/comments1.xml><?xml version="1.0" encoding="utf-8"?>
<comments xmlns="http://schemas.openxmlformats.org/spreadsheetml/2006/main">
  <authors>
    <author>Автор</author>
  </authors>
  <commentList>
    <comment ref="H138" authorId="0">
      <text>
        <r>
          <rPr>
            <sz val="28"/>
            <color indexed="81"/>
            <rFont val="Tahoma"/>
            <family val="2"/>
            <charset val="204"/>
          </rPr>
          <t>Касса 32438,01046 по своду.
Разница по кассовому исполнению  на сумму 3373,70949 тыс.руб. сложилась: -1423,16949 тыс.руб. переданные межбюджетные трансферты п.Сингапай; 1950,54 тыс.руб. переданные межбюджетные трансферты пгт.Пойковский</t>
        </r>
      </text>
    </comment>
    <comment ref="E159" authorId="0">
      <text>
        <r>
          <rPr>
            <b/>
            <sz val="24"/>
            <color indexed="81"/>
            <rFont val="Tahoma"/>
            <family val="2"/>
            <charset val="204"/>
          </rPr>
          <t>Дополнительно выделены средства БАО в размере 3 754,9 т.р. На мероприятие:
1. +60 т.р. (отдых и оздоровление), 
2. +3 694,9 т.р. (соц.гарантии отдельным категориям).</t>
        </r>
      </text>
    </comment>
  </commentList>
</comments>
</file>

<file path=xl/sharedStrings.xml><?xml version="1.0" encoding="utf-8"?>
<sst xmlns="http://schemas.openxmlformats.org/spreadsheetml/2006/main" count="250" uniqueCount="73">
  <si>
    <t>№ п/п</t>
  </si>
  <si>
    <t>Источники финансирования</t>
  </si>
  <si>
    <t xml:space="preserve">Лимит финансирования </t>
  </si>
  <si>
    <t>Кассовое исполнение</t>
  </si>
  <si>
    <t>% исполнения к  лимиту финансированию</t>
  </si>
  <si>
    <t>всего:</t>
  </si>
  <si>
    <t>ФБ</t>
  </si>
  <si>
    <t>БАО</t>
  </si>
  <si>
    <t>МБ</t>
  </si>
  <si>
    <t>средства по Соглашениям по передаче полномочий</t>
  </si>
  <si>
    <t>ИИ</t>
  </si>
  <si>
    <t>в т.ч.
КАПы</t>
  </si>
  <si>
    <t>Председатель комитета ФКиС 
М.А.Смирнов 
278107</t>
  </si>
  <si>
    <t>Начальник отдела по сельскому хозяйству
Березецкая Ю.Н.
250-242</t>
  </si>
  <si>
    <t>Начальник управления по связям с общественностью
А.Н.Федорова
256815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</si>
  <si>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</si>
  <si>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Утвержденный/уточненный  план на 2017 год</t>
  </si>
  <si>
    <t>План (согласно комплексного плана)</t>
  </si>
  <si>
    <t>Отклонение от комплексного  плана
 (тыс. руб.)</t>
  </si>
  <si>
    <t>% исполнения к плану (согласно комплексного плана)</t>
  </si>
  <si>
    <t>9
= гр.8 - гр.6</t>
  </si>
  <si>
    <t>10
= гр.8/гр.7*100</t>
  </si>
  <si>
    <t>11
= гр.8/гр.6*100</t>
  </si>
  <si>
    <t>«Профилактика экстремизма, гармонизация межэтнических и межкультурных отношений в Нефтеюганском районе на 2017-2020 годы»</t>
  </si>
  <si>
    <t>Количество целевых показателей</t>
  </si>
  <si>
    <t>Совершенствование муниципального управления  в Нефтеюганском районе на 2017 - 2020 годы</t>
  </si>
  <si>
    <t>средства поселений*</t>
  </si>
  <si>
    <t>"Социальная поддержка жителей  Нефтеюганского района  на 2017-2020 годы"</t>
  </si>
  <si>
    <t xml:space="preserve">Количество основных мероприятий  </t>
  </si>
  <si>
    <t xml:space="preserve">Наименование и количество  муниципальных  программ </t>
  </si>
  <si>
    <t>"Социально-экономическое развитие населения района из числа коренных малочисленных народов Севера Нефтеюганского района на 2017–2020 годы"</t>
  </si>
  <si>
    <t>«Обеспечение экологической безопасности Нефтеюганского района на 2017-2020 годы»</t>
  </si>
  <si>
    <t>Председатель комитета по делам народов Севера, охраны окружающей среды и водных ресурсов,
Воронова О.Ю.
 250229</t>
  </si>
  <si>
    <t>"Защита населения и территорий от чрезвычайных ситуаций, обеспечение пожарной безопасности в Нефтеюганском районе на 2017-2020 годы"</t>
  </si>
  <si>
    <t>"Развитие транспортной системы Нефтеюганского   района на период 2017 -2020 годы"</t>
  </si>
  <si>
    <t>"Улучшение условий и охраны труда в муниципальном образовании Нефтеюганский район на 2017-2020 годы"</t>
  </si>
  <si>
    <t>«Управление муниципальными финансами в Нефтеюганском районе  на 2017-2020 годы»</t>
  </si>
  <si>
    <t>Начальник отдела профилактики терроризма и правонарушений, Белоус В.П. 256898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</si>
  <si>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2017 - 2020 годы"</t>
  </si>
  <si>
    <t>"Образование 21 века на 2017 - 2020 годы"</t>
  </si>
  <si>
    <t>"Доступная среда Нефтеюганского района на 2017-2020 годы"</t>
  </si>
  <si>
    <t>«Развитие гражданского общества Нефтеюганского района на 2017-2020 годы»</t>
  </si>
  <si>
    <t>"Обеспечение доступным и комфортным жильем жителей Нефтеюганского района в 2017-2020 годах"</t>
  </si>
  <si>
    <t>"Развитие агропромышленного комплекса и рынков сельскохозяйственной продукции, сырья и продовольствия Нефтеюганского района в 2017-2020 годах"</t>
  </si>
  <si>
    <t>"Развитие культуры Нефтеюганского района на 2017 -2020 годы"</t>
  </si>
  <si>
    <t>«Развитие информационного общества Нефтеюганского района на 2017-2020 годы»</t>
  </si>
  <si>
    <t>"Развитие физической  культуры  и  спорта в Нефтеюганском  районе на  2017 - 2020 годы"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</si>
  <si>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2017-2020 годы"</t>
  </si>
  <si>
    <t xml:space="preserve"> </t>
  </si>
  <si>
    <t>Начальник отдела  социально-трудовых отношений
Рошка И.В.
238014</t>
  </si>
  <si>
    <t xml:space="preserve">Председатель комитета по жилищной политике
Абрагимова В.Н.
256851
</t>
  </si>
  <si>
    <t>Начальник ОРИМП 
Горячева О.К.
250202</t>
  </si>
  <si>
    <t>Отчет о ходе реализации  муниципальных программ  и ведомственных  целевых программ   Нефтеюганского района</t>
  </si>
  <si>
    <t>Председатель комитета гражданской защиты населения Нефтеюганского района, 
Сычёв А.М. 
250162</t>
  </si>
  <si>
    <t xml:space="preserve">Председатель комитета по экономической политике и предпринимательству,
Шумейко И.М.
250179
</t>
  </si>
  <si>
    <t>Заместитель директора ДСиЖКК
Любиев Н.А.
250144
Начальник отдела по транспорту и дорогам,
Юношева К.В.
250194</t>
  </si>
  <si>
    <t>Председатель комитета по управлению муниципальным имуществом,
 Большакова О.Н.
290043</t>
  </si>
  <si>
    <t>Начальник отдела социально-трудовых отношений,
Рошка И.В.
238014</t>
  </si>
  <si>
    <t xml:space="preserve">Начальник отдела  по опеке и попечительству,
Лобанкова В.В.
247606
</t>
  </si>
  <si>
    <t xml:space="preserve">Начальник управления по учету и отчетности – главный бухгалтер АНР,
Раздрогина Т.П.
250152
</t>
  </si>
  <si>
    <t>Начальник управления по связям с 
общественностью,
А.Н.Федорова
256815</t>
  </si>
  <si>
    <t>Начальник ОРИМП, 
Горячева О.К.
250202</t>
  </si>
  <si>
    <t>Ответственные исполнители              (Ф.И.О. телефон)</t>
  </si>
  <si>
    <t>12
= гр.8/гр.5*100</t>
  </si>
  <si>
    <t xml:space="preserve"> "Обеспечение прав и законных интересов населения Нефтеюганского района в отдельных сферах жизнедеятельности в 2017-2020 годах" </t>
  </si>
  <si>
    <t>Всего 22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</si>
  <si>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</si>
  <si>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Начальник УИТиАР
И.М.Гимазетдинов
250177</t>
  </si>
  <si>
    <t xml:space="preserve">% исполнения к утвержденному/уточненному  плану на 2018 год </t>
  </si>
  <si>
    <t xml:space="preserve"> Председатель комитета по культуре
Ковалевская Е.А.
277379</t>
  </si>
  <si>
    <t>"Формирование современной  городской среды в муниципальном образовании  Нефтеюганский  район на 2018-2022"</t>
  </si>
  <si>
    <t>"Управление имуществом муниципального образования Нефтеюганский район на 2017-2020 годы"</t>
  </si>
  <si>
    <t>на "01" августа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</si>
</sst>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.0\ _₽_-;\-* #,##0.0\ _₽_-;_-* &quot;-&quot;?\ _₽_-;_-@_-"/>
    <numFmt numFmtId="169" formatCode="_-* #,##0.000_р_._-;\-* #,##0.000_р_._-;_-* &quot;-&quot;???_р_._-;_-@_-"/>
    <numFmt numFmtId="170" formatCode="_-* #,##0.00\ _р_._-;\-* #,##0.00\ _р_._-;_-* &quot;-&quot;??\ _р_._-;_-@_-"/>
    <numFmt numFmtId="171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20"/>
      <name val="Times New Roman"/>
      <family val="1"/>
      <charset val="204"/>
    </font>
    <font>
      <sz val="20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38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sz val="34"/>
      <color theme="1"/>
      <name val="Calibri"/>
      <family val="2"/>
      <scheme val="minor"/>
    </font>
    <font>
      <b/>
      <sz val="24"/>
      <color indexed="81"/>
      <name val="Tahoma"/>
      <family val="2"/>
      <charset val="204"/>
    </font>
    <font>
      <sz val="32"/>
      <name val="Times New Roman"/>
      <family val="1"/>
      <charset val="204"/>
    </font>
    <font>
      <b/>
      <sz val="32"/>
      <name val="Times New Roman"/>
      <family val="1"/>
      <charset val="204"/>
    </font>
    <font>
      <sz val="30"/>
      <color indexed="8"/>
      <name val="Times New Roman"/>
      <family val="1"/>
      <charset val="204"/>
    </font>
    <font>
      <sz val="30"/>
      <name val="Times New Roman"/>
      <family val="1"/>
      <charset val="204"/>
    </font>
    <font>
      <sz val="32"/>
      <color rgb="FFFF0000"/>
      <name val="Times New Roman"/>
      <family val="1"/>
      <charset val="204"/>
    </font>
    <font>
      <sz val="36"/>
      <name val="Times New Roman"/>
      <family val="1"/>
      <charset val="204"/>
    </font>
    <font>
      <sz val="28"/>
      <color indexed="81"/>
      <name val="Tahoma"/>
      <family val="2"/>
      <charset val="204"/>
    </font>
    <font>
      <b/>
      <sz val="36"/>
      <name val="Times New Roman"/>
      <family val="1"/>
      <charset val="204"/>
    </font>
    <font>
      <sz val="3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86">
    <xf numFmtId="0" fontId="0" fillId="0" borderId="0"/>
    <xf numFmtId="0" fontId="5" fillId="0" borderId="0"/>
    <xf numFmtId="0" fontId="10" fillId="0" borderId="0"/>
    <xf numFmtId="166" fontId="10" fillId="0" borderId="0" applyFont="0" applyFill="0" applyBorder="0" applyAlignment="0" applyProtection="0"/>
    <xf numFmtId="0" fontId="5" fillId="0" borderId="0"/>
    <xf numFmtId="166" fontId="6" fillId="0" borderId="0" applyFont="0" applyFill="0" applyBorder="0" applyAlignment="0" applyProtection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4" fillId="0" borderId="0"/>
    <xf numFmtId="166" fontId="10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171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1" fillId="0" borderId="0"/>
  </cellStyleXfs>
  <cellXfs count="82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0" xfId="1" applyFont="1"/>
    <xf numFmtId="0" fontId="9" fillId="0" borderId="0" xfId="1" applyFont="1"/>
    <xf numFmtId="0" fontId="5" fillId="0" borderId="0" xfId="1"/>
    <xf numFmtId="0" fontId="11" fillId="0" borderId="0" xfId="1" applyFont="1"/>
    <xf numFmtId="0" fontId="12" fillId="0" borderId="0" xfId="1" applyFont="1"/>
    <xf numFmtId="0" fontId="13" fillId="0" borderId="0" xfId="1" applyFont="1"/>
    <xf numFmtId="0" fontId="14" fillId="0" borderId="0" xfId="1" applyFont="1"/>
    <xf numFmtId="0" fontId="18" fillId="0" borderId="0" xfId="0" applyFont="1" applyAlignment="1">
      <alignment vertical="center"/>
    </xf>
    <xf numFmtId="0" fontId="19" fillId="0" borderId="0" xfId="0" applyFont="1"/>
    <xf numFmtId="0" fontId="22" fillId="0" borderId="1" xfId="1" applyFont="1" applyFill="1" applyBorder="1" applyAlignment="1">
      <alignment horizontal="center" vertical="center" textRotation="90" wrapText="1"/>
    </xf>
    <xf numFmtId="16" fontId="21" fillId="5" borderId="1" xfId="1" applyNumberFormat="1" applyFont="1" applyFill="1" applyBorder="1" applyAlignment="1">
      <alignment horizontal="center" vertical="center" textRotation="90" wrapText="1"/>
    </xf>
    <xf numFmtId="0" fontId="21" fillId="5" borderId="1" xfId="4" applyFont="1" applyFill="1" applyBorder="1" applyAlignment="1">
      <alignment horizontal="center" vertical="center" textRotation="90" wrapText="1"/>
    </xf>
    <xf numFmtId="0" fontId="21" fillId="5" borderId="1" xfId="1" applyFont="1" applyFill="1" applyBorder="1" applyAlignment="1">
      <alignment horizontal="center" vertical="center" textRotation="90" wrapText="1"/>
    </xf>
    <xf numFmtId="0" fontId="23" fillId="2" borderId="2" xfId="9" applyFont="1" applyFill="1" applyBorder="1" applyAlignment="1">
      <alignment horizontal="center" vertical="center" wrapText="1"/>
    </xf>
    <xf numFmtId="0" fontId="23" fillId="0" borderId="2" xfId="9" applyFont="1" applyBorder="1" applyAlignment="1">
      <alignment horizontal="center" vertical="center" wrapText="1"/>
    </xf>
    <xf numFmtId="0" fontId="23" fillId="0" borderId="1" xfId="9" applyFont="1" applyBorder="1" applyAlignment="1">
      <alignment horizontal="center" vertical="center" wrapText="1"/>
    </xf>
    <xf numFmtId="0" fontId="23" fillId="0" borderId="4" xfId="9" applyFont="1" applyBorder="1" applyAlignment="1">
      <alignment horizontal="center" vertical="center" wrapText="1"/>
    </xf>
    <xf numFmtId="49" fontId="23" fillId="2" borderId="2" xfId="9" applyNumberFormat="1" applyFont="1" applyFill="1" applyBorder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/>
    </xf>
    <xf numFmtId="16" fontId="8" fillId="5" borderId="1" xfId="4" applyNumberFormat="1" applyFont="1" applyFill="1" applyBorder="1" applyAlignment="1">
      <alignment horizontal="center" vertical="center" textRotation="90" wrapText="1"/>
    </xf>
    <xf numFmtId="167" fontId="26" fillId="0" borderId="1" xfId="3" applyNumberFormat="1" applyFont="1" applyFill="1" applyBorder="1" applyAlignment="1">
      <alignment horizontal="center" vertical="center" wrapText="1"/>
    </xf>
    <xf numFmtId="167" fontId="28" fillId="4" borderId="1" xfId="3" applyNumberFormat="1" applyFont="1" applyFill="1" applyBorder="1" applyAlignment="1">
      <alignment horizontal="right" vertical="center" wrapText="1"/>
    </xf>
    <xf numFmtId="167" fontId="26" fillId="3" borderId="1" xfId="3" applyNumberFormat="1" applyFont="1" applyFill="1" applyBorder="1" applyAlignment="1">
      <alignment horizontal="right" vertical="center" wrapText="1"/>
    </xf>
    <xf numFmtId="167" fontId="26" fillId="0" borderId="1" xfId="1" applyNumberFormat="1" applyFont="1" applyFill="1" applyBorder="1" applyAlignment="1">
      <alignment horizontal="right" vertical="center" wrapText="1"/>
    </xf>
    <xf numFmtId="167" fontId="28" fillId="0" borderId="1" xfId="3" applyNumberFormat="1" applyFont="1" applyFill="1" applyBorder="1" applyAlignment="1">
      <alignment horizontal="right" vertical="center" wrapText="1"/>
    </xf>
    <xf numFmtId="167" fontId="26" fillId="0" borderId="1" xfId="3" applyNumberFormat="1" applyFont="1" applyFill="1" applyBorder="1" applyAlignment="1">
      <alignment horizontal="right" vertical="center" wrapText="1"/>
    </xf>
    <xf numFmtId="167" fontId="26" fillId="5" borderId="1" xfId="3" applyNumberFormat="1" applyFont="1" applyFill="1" applyBorder="1" applyAlignment="1">
      <alignment horizontal="right" vertical="center" wrapText="1"/>
    </xf>
    <xf numFmtId="167" fontId="26" fillId="5" borderId="1" xfId="5" applyNumberFormat="1" applyFont="1" applyFill="1" applyBorder="1" applyAlignment="1">
      <alignment horizontal="right" vertical="center" wrapText="1"/>
    </xf>
    <xf numFmtId="167" fontId="26" fillId="5" borderId="1" xfId="564" applyNumberFormat="1" applyFont="1" applyFill="1" applyBorder="1" applyAlignment="1">
      <alignment horizontal="right" vertical="center" wrapText="1"/>
    </xf>
    <xf numFmtId="167" fontId="26" fillId="5" borderId="1" xfId="1" applyNumberFormat="1" applyFont="1" applyFill="1" applyBorder="1" applyAlignment="1">
      <alignment horizontal="right" vertical="center" wrapText="1"/>
    </xf>
    <xf numFmtId="167" fontId="29" fillId="0" borderId="0" xfId="0" applyNumberFormat="1" applyFont="1" applyAlignment="1">
      <alignment vertical="center"/>
    </xf>
    <xf numFmtId="167" fontId="26" fillId="3" borderId="1" xfId="1" applyNumberFormat="1" applyFont="1" applyFill="1" applyBorder="1" applyAlignment="1">
      <alignment horizontal="right" vertical="center" wrapText="1"/>
    </xf>
    <xf numFmtId="167" fontId="28" fillId="3" borderId="1" xfId="3" applyNumberFormat="1" applyFont="1" applyFill="1" applyBorder="1" applyAlignment="1">
      <alignment horizontal="right" vertical="center" wrapText="1"/>
    </xf>
    <xf numFmtId="167" fontId="26" fillId="3" borderId="1" xfId="564" applyNumberFormat="1" applyFont="1" applyFill="1" applyBorder="1" applyAlignment="1">
      <alignment horizontal="right" vertical="center" wrapText="1"/>
    </xf>
    <xf numFmtId="167" fontId="28" fillId="4" borderId="1" xfId="564" applyNumberFormat="1" applyFont="1" applyFill="1" applyBorder="1" applyAlignment="1">
      <alignment horizontal="right" vertical="center" wrapText="1"/>
    </xf>
    <xf numFmtId="167" fontId="26" fillId="3" borderId="1" xfId="5" applyNumberFormat="1" applyFont="1" applyFill="1" applyBorder="1" applyAlignment="1">
      <alignment horizontal="right" vertical="center" wrapText="1"/>
    </xf>
    <xf numFmtId="167" fontId="26" fillId="3" borderId="3" xfId="3" applyNumberFormat="1" applyFont="1" applyFill="1" applyBorder="1" applyAlignment="1">
      <alignment horizontal="right" vertical="center" wrapText="1"/>
    </xf>
    <xf numFmtId="167" fontId="26" fillId="0" borderId="1" xfId="564" applyNumberFormat="1" applyFont="1" applyFill="1" applyBorder="1" applyAlignment="1">
      <alignment horizontal="right" vertical="center" wrapText="1"/>
    </xf>
    <xf numFmtId="167" fontId="26" fillId="0" borderId="1" xfId="5" applyNumberFormat="1" applyFont="1" applyFill="1" applyBorder="1" applyAlignment="1">
      <alignment horizontal="right" vertical="center" wrapText="1"/>
    </xf>
    <xf numFmtId="167" fontId="26" fillId="2" borderId="1" xfId="1" applyNumberFormat="1" applyFont="1" applyFill="1" applyBorder="1" applyAlignment="1">
      <alignment horizontal="right" vertical="center" wrapText="1"/>
    </xf>
    <xf numFmtId="167" fontId="28" fillId="2" borderId="1" xfId="1" applyNumberFormat="1" applyFont="1" applyFill="1" applyBorder="1" applyAlignment="1">
      <alignment horizontal="right" vertical="center" wrapText="1"/>
    </xf>
    <xf numFmtId="0" fontId="23" fillId="0" borderId="1" xfId="1" applyFont="1" applyBorder="1" applyAlignment="1">
      <alignment horizontal="center" vertical="center" wrapText="1"/>
    </xf>
    <xf numFmtId="167" fontId="26" fillId="2" borderId="1" xfId="564" applyNumberFormat="1" applyFont="1" applyFill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/>
    </xf>
    <xf numFmtId="0" fontId="21" fillId="5" borderId="1" xfId="1" applyFont="1" applyFill="1" applyBorder="1" applyAlignment="1">
      <alignment horizontal="center" vertical="center" wrapText="1"/>
    </xf>
    <xf numFmtId="164" fontId="21" fillId="5" borderId="1" xfId="1" applyNumberFormat="1" applyFont="1" applyFill="1" applyBorder="1" applyAlignment="1">
      <alignment horizontal="center" vertical="center"/>
    </xf>
    <xf numFmtId="1" fontId="21" fillId="3" borderId="1" xfId="3" applyNumberFormat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169" fontId="21" fillId="0" borderId="1" xfId="2" applyNumberFormat="1" applyFont="1" applyFill="1" applyBorder="1" applyAlignment="1">
      <alignment horizontal="center" vertical="center" wrapText="1"/>
    </xf>
    <xf numFmtId="169" fontId="21" fillId="0" borderId="1" xfId="2" applyNumberFormat="1" applyFont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center" vertical="center" wrapText="1"/>
    </xf>
    <xf numFmtId="0" fontId="21" fillId="0" borderId="1" xfId="6" applyFont="1" applyFill="1" applyBorder="1" applyAlignment="1">
      <alignment horizontal="center" vertical="center" wrapText="1"/>
    </xf>
    <xf numFmtId="0" fontId="21" fillId="0" borderId="1" xfId="6" applyFont="1" applyBorder="1" applyAlignment="1">
      <alignment horizontal="center" vertical="center" wrapText="1"/>
    </xf>
    <xf numFmtId="0" fontId="21" fillId="3" borderId="1" xfId="4" applyFont="1" applyFill="1" applyBorder="1" applyAlignment="1">
      <alignment horizontal="center" vertical="center" wrapText="1"/>
    </xf>
    <xf numFmtId="164" fontId="21" fillId="0" borderId="1" xfId="1" applyNumberFormat="1" applyFont="1" applyFill="1" applyBorder="1" applyAlignment="1">
      <alignment horizontal="center" vertical="center"/>
    </xf>
    <xf numFmtId="0" fontId="21" fillId="0" borderId="1" xfId="7" applyFont="1" applyFill="1" applyBorder="1" applyAlignment="1">
      <alignment horizontal="center" vertical="center" wrapText="1"/>
    </xf>
    <xf numFmtId="0" fontId="21" fillId="0" borderId="1" xfId="7" applyFont="1" applyBorder="1" applyAlignment="1">
      <alignment horizontal="center" vertical="center" wrapText="1"/>
    </xf>
    <xf numFmtId="1" fontId="21" fillId="3" borderId="1" xfId="1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4" fontId="21" fillId="5" borderId="2" xfId="1" applyNumberFormat="1" applyFont="1" applyFill="1" applyBorder="1" applyAlignment="1">
      <alignment horizontal="center" vertical="center"/>
    </xf>
    <xf numFmtId="164" fontId="21" fillId="5" borderId="3" xfId="1" applyNumberFormat="1" applyFont="1" applyFill="1" applyBorder="1" applyAlignment="1">
      <alignment horizontal="center" vertical="center"/>
    </xf>
    <xf numFmtId="164" fontId="21" fillId="5" borderId="4" xfId="1" applyNumberFormat="1" applyFont="1" applyFill="1" applyBorder="1" applyAlignment="1">
      <alignment horizontal="center" vertical="center"/>
    </xf>
    <xf numFmtId="0" fontId="21" fillId="5" borderId="1" xfId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3" fillId="0" borderId="1" xfId="1" applyFont="1" applyBorder="1" applyAlignment="1">
      <alignment horizontal="center" vertical="center" wrapText="1"/>
    </xf>
    <xf numFmtId="0" fontId="24" fillId="2" borderId="5" xfId="2" applyFont="1" applyFill="1" applyBorder="1" applyAlignment="1">
      <alignment horizontal="center" vertical="center"/>
    </xf>
    <xf numFmtId="0" fontId="24" fillId="2" borderId="6" xfId="2" applyFont="1" applyFill="1" applyBorder="1" applyAlignment="1">
      <alignment horizontal="center" vertical="center"/>
    </xf>
    <xf numFmtId="0" fontId="24" fillId="2" borderId="7" xfId="2" applyFont="1" applyFill="1" applyBorder="1" applyAlignment="1">
      <alignment horizontal="center" vertical="center"/>
    </xf>
    <xf numFmtId="0" fontId="23" fillId="3" borderId="1" xfId="1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164" fontId="22" fillId="0" borderId="2" xfId="1" applyNumberFormat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 wrapText="1"/>
    </xf>
    <xf numFmtId="1" fontId="22" fillId="3" borderId="1" xfId="1" applyNumberFormat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 wrapText="1"/>
    </xf>
  </cellXfs>
  <cellStyles count="586">
    <cellStyle name="Денежный 2" xfId="559"/>
    <cellStyle name="Обычный" xfId="0" builtinId="0"/>
    <cellStyle name="Обычный 2" xfId="8"/>
    <cellStyle name="Обычный 2 2" xfId="9"/>
    <cellStyle name="Обычный 2 2 10" xfId="10"/>
    <cellStyle name="Обычный 2 2 10 2" xfId="11"/>
    <cellStyle name="Обычный 2 2 10_МП №15 Развитие транспортной системы" xfId="12"/>
    <cellStyle name="Обычный 2 2 11" xfId="13"/>
    <cellStyle name="Обычный 2 2 11 2" xfId="14"/>
    <cellStyle name="Обычный 2 2 11 3" xfId="7"/>
    <cellStyle name="Обычный 2 2 12" xfId="15"/>
    <cellStyle name="Обычный 2 2 12 2 2" xfId="557"/>
    <cellStyle name="Обычный 2 2 13" xfId="16"/>
    <cellStyle name="Обычный 2 2 14" xfId="1"/>
    <cellStyle name="Обычный 2 2 15" xfId="17"/>
    <cellStyle name="Обычный 2 2 16" xfId="560"/>
    <cellStyle name="Обычный 2 2 17" xfId="565"/>
    <cellStyle name="Обычный 2 2 2" xfId="18"/>
    <cellStyle name="Обычный 2 2 2 10" xfId="566"/>
    <cellStyle name="Обычный 2 2 2 2" xfId="19"/>
    <cellStyle name="Обычный 2 2 2 2 2" xfId="20"/>
    <cellStyle name="Обычный 2 2 2 2 2 2" xfId="21"/>
    <cellStyle name="Обычный 2 2 2 2 2 2 2" xfId="22"/>
    <cellStyle name="Обычный 2 2 2 2 2 2 2 2" xfId="23"/>
    <cellStyle name="Обычный 2 2 2 2 2 2 2 3" xfId="24"/>
    <cellStyle name="Обычный 2 2 2 2 2 2 3" xfId="25"/>
    <cellStyle name="Обычный 2 2 2 2 2 2 4" xfId="26"/>
    <cellStyle name="Обычный 2 2 2 2 2 3" xfId="27"/>
    <cellStyle name="Обычный 2 2 2 2 2 3 2" xfId="28"/>
    <cellStyle name="Обычный 2 2 2 2 2 3 3" xfId="29"/>
    <cellStyle name="Обычный 2 2 2 2 2 4" xfId="30"/>
    <cellStyle name="Обычный 2 2 2 2 2 5" xfId="31"/>
    <cellStyle name="Обычный 2 2 2 2 2 6" xfId="32"/>
    <cellStyle name="Обычный 2 2 2 2 2 7" xfId="33"/>
    <cellStyle name="Обычный 2 2 2 2 3" xfId="34"/>
    <cellStyle name="Обычный 2 2 2 2 3 2" xfId="35"/>
    <cellStyle name="Обычный 2 2 2 2 3 2 2" xfId="36"/>
    <cellStyle name="Обычный 2 2 2 2 3 2 3" xfId="37"/>
    <cellStyle name="Обычный 2 2 2 2 3 3" xfId="38"/>
    <cellStyle name="Обычный 2 2 2 2 3 4" xfId="39"/>
    <cellStyle name="Обычный 2 2 2 2 3 5" xfId="40"/>
    <cellStyle name="Обычный 2 2 2 2 3 6" xfId="41"/>
    <cellStyle name="Обычный 2 2 2 2 4" xfId="42"/>
    <cellStyle name="Обычный 2 2 2 2 4 2" xfId="43"/>
    <cellStyle name="Обычный 2 2 2 2 4 3" xfId="44"/>
    <cellStyle name="Обычный 2 2 2 2 4 4" xfId="45"/>
    <cellStyle name="Обычный 2 2 2 2 5" xfId="46"/>
    <cellStyle name="Обычный 2 2 2 2 5 2" xfId="47"/>
    <cellStyle name="Обычный 2 2 2 2 6" xfId="48"/>
    <cellStyle name="Обычный 2 2 2 2 6 2" xfId="49"/>
    <cellStyle name="Обычный 2 2 2 2 7" xfId="50"/>
    <cellStyle name="Обычный 2 2 2 2 8" xfId="51"/>
    <cellStyle name="Обычный 2 2 2 2 9" xfId="567"/>
    <cellStyle name="Обычный 2 2 2 3" xfId="52"/>
    <cellStyle name="Обычный 2 2 2 3 2" xfId="53"/>
    <cellStyle name="Обычный 2 2 2 3 2 2" xfId="54"/>
    <cellStyle name="Обычный 2 2 2 3 2 2 2" xfId="55"/>
    <cellStyle name="Обычный 2 2 2 3 2 2 3" xfId="56"/>
    <cellStyle name="Обычный 2 2 2 3 2 3" xfId="57"/>
    <cellStyle name="Обычный 2 2 2 3 2 4" xfId="58"/>
    <cellStyle name="Обычный 2 2 2 3 3" xfId="59"/>
    <cellStyle name="Обычный 2 2 2 3 3 2" xfId="60"/>
    <cellStyle name="Обычный 2 2 2 3 3 3" xfId="61"/>
    <cellStyle name="Обычный 2 2 2 3 4" xfId="62"/>
    <cellStyle name="Обычный 2 2 2 3 5" xfId="63"/>
    <cellStyle name="Обычный 2 2 2 3 6" xfId="64"/>
    <cellStyle name="Обычный 2 2 2 3 7" xfId="65"/>
    <cellStyle name="Обычный 2 2 2 4" xfId="66"/>
    <cellStyle name="Обычный 2 2 2 4 2" xfId="67"/>
    <cellStyle name="Обычный 2 2 2 4 2 2" xfId="68"/>
    <cellStyle name="Обычный 2 2 2 4 2 3" xfId="69"/>
    <cellStyle name="Обычный 2 2 2 4 3" xfId="70"/>
    <cellStyle name="Обычный 2 2 2 4 4" xfId="71"/>
    <cellStyle name="Обычный 2 2 2 4 5" xfId="72"/>
    <cellStyle name="Обычный 2 2 2 4 6" xfId="73"/>
    <cellStyle name="Обычный 2 2 2 5" xfId="74"/>
    <cellStyle name="Обычный 2 2 2 5 2" xfId="75"/>
    <cellStyle name="Обычный 2 2 2 5 3" xfId="76"/>
    <cellStyle name="Обычный 2 2 2 5 4" xfId="77"/>
    <cellStyle name="Обычный 2 2 2 6" xfId="78"/>
    <cellStyle name="Обычный 2 2 2 6 2" xfId="79"/>
    <cellStyle name="Обычный 2 2 2 6 3 2" xfId="585"/>
    <cellStyle name="Обычный 2 2 2 7" xfId="80"/>
    <cellStyle name="Обычный 2 2 2 7 2" xfId="81"/>
    <cellStyle name="Обычный 2 2 2 8" xfId="82"/>
    <cellStyle name="Обычный 2 2 2 9" xfId="83"/>
    <cellStyle name="Обычный 2 2 3" xfId="84"/>
    <cellStyle name="Обычный 2 2 3 10" xfId="568"/>
    <cellStyle name="Обычный 2 2 3 2" xfId="85"/>
    <cellStyle name="Обычный 2 2 3 2 2" xfId="86"/>
    <cellStyle name="Обычный 2 2 3 2 2 2" xfId="87"/>
    <cellStyle name="Обычный 2 2 3 2 2 2 2" xfId="88"/>
    <cellStyle name="Обычный 2 2 3 2 2 2 2 2" xfId="89"/>
    <cellStyle name="Обычный 2 2 3 2 2 2 2 3" xfId="90"/>
    <cellStyle name="Обычный 2 2 3 2 2 2 3" xfId="91"/>
    <cellStyle name="Обычный 2 2 3 2 2 2 4" xfId="92"/>
    <cellStyle name="Обычный 2 2 3 2 2 3" xfId="93"/>
    <cellStyle name="Обычный 2 2 3 2 2 3 2" xfId="94"/>
    <cellStyle name="Обычный 2 2 3 2 2 3 3" xfId="95"/>
    <cellStyle name="Обычный 2 2 3 2 2 4" xfId="96"/>
    <cellStyle name="Обычный 2 2 3 2 2 5" xfId="97"/>
    <cellStyle name="Обычный 2 2 3 2 2 6" xfId="98"/>
    <cellStyle name="Обычный 2 2 3 2 2 7" xfId="99"/>
    <cellStyle name="Обычный 2 2 3 2 3" xfId="100"/>
    <cellStyle name="Обычный 2 2 3 2 3 2" xfId="101"/>
    <cellStyle name="Обычный 2 2 3 2 3 2 2" xfId="102"/>
    <cellStyle name="Обычный 2 2 3 2 3 2 3" xfId="103"/>
    <cellStyle name="Обычный 2 2 3 2 3 3" xfId="104"/>
    <cellStyle name="Обычный 2 2 3 2 3 4" xfId="105"/>
    <cellStyle name="Обычный 2 2 3 2 3 5" xfId="106"/>
    <cellStyle name="Обычный 2 2 3 2 3 6" xfId="107"/>
    <cellStyle name="Обычный 2 2 3 2 4" xfId="108"/>
    <cellStyle name="Обычный 2 2 3 2 4 2" xfId="109"/>
    <cellStyle name="Обычный 2 2 3 2 4 3" xfId="110"/>
    <cellStyle name="Обычный 2 2 3 2 4 4" xfId="111"/>
    <cellStyle name="Обычный 2 2 3 2 5" xfId="112"/>
    <cellStyle name="Обычный 2 2 3 2 5 2" xfId="113"/>
    <cellStyle name="Обычный 2 2 3 2 6" xfId="114"/>
    <cellStyle name="Обычный 2 2 3 2 6 2" xfId="115"/>
    <cellStyle name="Обычный 2 2 3 2 7" xfId="116"/>
    <cellStyle name="Обычный 2 2 3 2 8" xfId="117"/>
    <cellStyle name="Обычный 2 2 3 2 9" xfId="569"/>
    <cellStyle name="Обычный 2 2 3 3" xfId="118"/>
    <cellStyle name="Обычный 2 2 3 3 2" xfId="119"/>
    <cellStyle name="Обычный 2 2 3 3 2 2" xfId="120"/>
    <cellStyle name="Обычный 2 2 3 3 2 2 2" xfId="121"/>
    <cellStyle name="Обычный 2 2 3 3 2 2 3" xfId="122"/>
    <cellStyle name="Обычный 2 2 3 3 2 3" xfId="123"/>
    <cellStyle name="Обычный 2 2 3 3 2 4" xfId="124"/>
    <cellStyle name="Обычный 2 2 3 3 3" xfId="125"/>
    <cellStyle name="Обычный 2 2 3 3 3 2" xfId="126"/>
    <cellStyle name="Обычный 2 2 3 3 3 3" xfId="127"/>
    <cellStyle name="Обычный 2 2 3 3 4" xfId="128"/>
    <cellStyle name="Обычный 2 2 3 3 5" xfId="129"/>
    <cellStyle name="Обычный 2 2 3 3 6" xfId="130"/>
    <cellStyle name="Обычный 2 2 3 3 7" xfId="131"/>
    <cellStyle name="Обычный 2 2 3 4" xfId="132"/>
    <cellStyle name="Обычный 2 2 3 4 2" xfId="133"/>
    <cellStyle name="Обычный 2 2 3 4 2 2" xfId="134"/>
    <cellStyle name="Обычный 2 2 3 4 2 3" xfId="135"/>
    <cellStyle name="Обычный 2 2 3 4 3" xfId="136"/>
    <cellStyle name="Обычный 2 2 3 4 4" xfId="137"/>
    <cellStyle name="Обычный 2 2 3 4 5" xfId="138"/>
    <cellStyle name="Обычный 2 2 3 4 6" xfId="139"/>
    <cellStyle name="Обычный 2 2 3 5" xfId="140"/>
    <cellStyle name="Обычный 2 2 3 5 2" xfId="141"/>
    <cellStyle name="Обычный 2 2 3 5 3" xfId="142"/>
    <cellStyle name="Обычный 2 2 3 5 4" xfId="143"/>
    <cellStyle name="Обычный 2 2 3 6" xfId="144"/>
    <cellStyle name="Обычный 2 2 3 6 2" xfId="145"/>
    <cellStyle name="Обычный 2 2 3 7" xfId="146"/>
    <cellStyle name="Обычный 2 2 3 7 2" xfId="147"/>
    <cellStyle name="Обычный 2 2 3 8" xfId="148"/>
    <cellStyle name="Обычный 2 2 3 9" xfId="149"/>
    <cellStyle name="Обычный 2 2 4" xfId="150"/>
    <cellStyle name="Обычный 2 2 4 10" xfId="570"/>
    <cellStyle name="Обычный 2 2 4 2" xfId="151"/>
    <cellStyle name="Обычный 2 2 4 2 2" xfId="152"/>
    <cellStyle name="Обычный 2 2 4 2 2 2" xfId="153"/>
    <cellStyle name="Обычный 2 2 4 2 2 2 2" xfId="154"/>
    <cellStyle name="Обычный 2 2 4 2 2 2 2 2" xfId="155"/>
    <cellStyle name="Обычный 2 2 4 2 2 2 2 3" xfId="156"/>
    <cellStyle name="Обычный 2 2 4 2 2 2 3" xfId="157"/>
    <cellStyle name="Обычный 2 2 4 2 2 2 4" xfId="158"/>
    <cellStyle name="Обычный 2 2 4 2 2 3" xfId="159"/>
    <cellStyle name="Обычный 2 2 4 2 2 3 2" xfId="160"/>
    <cellStyle name="Обычный 2 2 4 2 2 3 3" xfId="161"/>
    <cellStyle name="Обычный 2 2 4 2 2 4" xfId="162"/>
    <cellStyle name="Обычный 2 2 4 2 2 5" xfId="163"/>
    <cellStyle name="Обычный 2 2 4 2 2 6" xfId="164"/>
    <cellStyle name="Обычный 2 2 4 2 2 7" xfId="165"/>
    <cellStyle name="Обычный 2 2 4 2 3" xfId="166"/>
    <cellStyle name="Обычный 2 2 4 2 3 2" xfId="167"/>
    <cellStyle name="Обычный 2 2 4 2 3 2 2" xfId="168"/>
    <cellStyle name="Обычный 2 2 4 2 3 2 3" xfId="169"/>
    <cellStyle name="Обычный 2 2 4 2 3 3" xfId="170"/>
    <cellStyle name="Обычный 2 2 4 2 3 4" xfId="171"/>
    <cellStyle name="Обычный 2 2 4 2 3 5" xfId="172"/>
    <cellStyle name="Обычный 2 2 4 2 3 6" xfId="173"/>
    <cellStyle name="Обычный 2 2 4 2 4" xfId="174"/>
    <cellStyle name="Обычный 2 2 4 2 4 2" xfId="175"/>
    <cellStyle name="Обычный 2 2 4 2 4 3" xfId="176"/>
    <cellStyle name="Обычный 2 2 4 2 4 4" xfId="177"/>
    <cellStyle name="Обычный 2 2 4 2 5" xfId="178"/>
    <cellStyle name="Обычный 2 2 4 2 5 2" xfId="179"/>
    <cellStyle name="Обычный 2 2 4 2 6" xfId="180"/>
    <cellStyle name="Обычный 2 2 4 2 6 2" xfId="181"/>
    <cellStyle name="Обычный 2 2 4 2 7" xfId="182"/>
    <cellStyle name="Обычный 2 2 4 2 8" xfId="183"/>
    <cellStyle name="Обычный 2 2 4 2 9" xfId="571"/>
    <cellStyle name="Обычный 2 2 4 3" xfId="184"/>
    <cellStyle name="Обычный 2 2 4 3 2" xfId="185"/>
    <cellStyle name="Обычный 2 2 4 3 2 2" xfId="186"/>
    <cellStyle name="Обычный 2 2 4 3 2 2 2" xfId="187"/>
    <cellStyle name="Обычный 2 2 4 3 2 2 3" xfId="188"/>
    <cellStyle name="Обычный 2 2 4 3 2 3" xfId="189"/>
    <cellStyle name="Обычный 2 2 4 3 2 4" xfId="190"/>
    <cellStyle name="Обычный 2 2 4 3 3" xfId="191"/>
    <cellStyle name="Обычный 2 2 4 3 3 2" xfId="192"/>
    <cellStyle name="Обычный 2 2 4 3 3 3" xfId="193"/>
    <cellStyle name="Обычный 2 2 4 3 4" xfId="194"/>
    <cellStyle name="Обычный 2 2 4 3 5" xfId="195"/>
    <cellStyle name="Обычный 2 2 4 3 6" xfId="196"/>
    <cellStyle name="Обычный 2 2 4 3 7" xfId="197"/>
    <cellStyle name="Обычный 2 2 4 4" xfId="198"/>
    <cellStyle name="Обычный 2 2 4 4 2" xfId="199"/>
    <cellStyle name="Обычный 2 2 4 4 2 2" xfId="200"/>
    <cellStyle name="Обычный 2 2 4 4 2 3" xfId="201"/>
    <cellStyle name="Обычный 2 2 4 4 3" xfId="202"/>
    <cellStyle name="Обычный 2 2 4 4 4" xfId="203"/>
    <cellStyle name="Обычный 2 2 4 4 5" xfId="204"/>
    <cellStyle name="Обычный 2 2 4 4 6" xfId="205"/>
    <cellStyle name="Обычный 2 2 4 5" xfId="206"/>
    <cellStyle name="Обычный 2 2 4 5 2" xfId="207"/>
    <cellStyle name="Обычный 2 2 4 5 3" xfId="208"/>
    <cellStyle name="Обычный 2 2 4 5 4" xfId="209"/>
    <cellStyle name="Обычный 2 2 4 6" xfId="210"/>
    <cellStyle name="Обычный 2 2 4 6 2" xfId="211"/>
    <cellStyle name="Обычный 2 2 4 7" xfId="212"/>
    <cellStyle name="Обычный 2 2 4 7 2" xfId="213"/>
    <cellStyle name="Обычный 2 2 4 8" xfId="214"/>
    <cellStyle name="Обычный 2 2 4 9" xfId="215"/>
    <cellStyle name="Обычный 2 2 5" xfId="216"/>
    <cellStyle name="Обычный 2 2 5 2" xfId="217"/>
    <cellStyle name="Обычный 2 2 5 2 2" xfId="218"/>
    <cellStyle name="Обычный 2 2 5 2 2 2" xfId="219"/>
    <cellStyle name="Обычный 2 2 5 2 2 2 2" xfId="220"/>
    <cellStyle name="Обычный 2 2 5 2 2 2 3" xfId="221"/>
    <cellStyle name="Обычный 2 2 5 2 2 3" xfId="222"/>
    <cellStyle name="Обычный 2 2 5 2 2 4" xfId="223"/>
    <cellStyle name="Обычный 2 2 5 2 3" xfId="224"/>
    <cellStyle name="Обычный 2 2 5 2 3 2" xfId="225"/>
    <cellStyle name="Обычный 2 2 5 2 3 3" xfId="226"/>
    <cellStyle name="Обычный 2 2 5 2 4" xfId="227"/>
    <cellStyle name="Обычный 2 2 5 2 5" xfId="228"/>
    <cellStyle name="Обычный 2 2 5 2 6" xfId="229"/>
    <cellStyle name="Обычный 2 2 5 2 7" xfId="230"/>
    <cellStyle name="Обычный 2 2 5 3" xfId="231"/>
    <cellStyle name="Обычный 2 2 5 3 2" xfId="232"/>
    <cellStyle name="Обычный 2 2 5 3 2 2" xfId="233"/>
    <cellStyle name="Обычный 2 2 5 3 2 3" xfId="234"/>
    <cellStyle name="Обычный 2 2 5 3 3" xfId="235"/>
    <cellStyle name="Обычный 2 2 5 3 4" xfId="236"/>
    <cellStyle name="Обычный 2 2 5 3 5" xfId="237"/>
    <cellStyle name="Обычный 2 2 5 3 6" xfId="238"/>
    <cellStyle name="Обычный 2 2 5 4" xfId="239"/>
    <cellStyle name="Обычный 2 2 5 4 2" xfId="240"/>
    <cellStyle name="Обычный 2 2 5 4 3" xfId="241"/>
    <cellStyle name="Обычный 2 2 5 4 4" xfId="242"/>
    <cellStyle name="Обычный 2 2 5 5" xfId="243"/>
    <cellStyle name="Обычный 2 2 5 5 2" xfId="244"/>
    <cellStyle name="Обычный 2 2 5 6" xfId="245"/>
    <cellStyle name="Обычный 2 2 5 6 2" xfId="246"/>
    <cellStyle name="Обычный 2 2 5 7" xfId="247"/>
    <cellStyle name="Обычный 2 2 5 8" xfId="248"/>
    <cellStyle name="Обычный 2 2 5 9" xfId="572"/>
    <cellStyle name="Обычный 2 2 6" xfId="249"/>
    <cellStyle name="Обычный 2 2 6 10" xfId="573"/>
    <cellStyle name="Обычный 2 2 6 2" xfId="250"/>
    <cellStyle name="Обычный 2 2 6 2 2" xfId="251"/>
    <cellStyle name="Обычный 2 2 6 2 2 2" xfId="252"/>
    <cellStyle name="Обычный 2 2 6 2 2 2 2" xfId="253"/>
    <cellStyle name="Обычный 2 2 6 2 2 2 3" xfId="254"/>
    <cellStyle name="Обычный 2 2 6 2 2 3" xfId="255"/>
    <cellStyle name="Обычный 2 2 6 2 2 4" xfId="256"/>
    <cellStyle name="Обычный 2 2 6 2 3" xfId="257"/>
    <cellStyle name="Обычный 2 2 6 2 3 2" xfId="258"/>
    <cellStyle name="Обычный 2 2 6 2 3 3" xfId="259"/>
    <cellStyle name="Обычный 2 2 6 2 4" xfId="260"/>
    <cellStyle name="Обычный 2 2 6 2 5" xfId="261"/>
    <cellStyle name="Обычный 2 2 6 2 6" xfId="262"/>
    <cellStyle name="Обычный 2 2 6 2 7" xfId="263"/>
    <cellStyle name="Обычный 2 2 6 3" xfId="264"/>
    <cellStyle name="Обычный 2 2 6 3 2" xfId="265"/>
    <cellStyle name="Обычный 2 2 6 3 2 2" xfId="266"/>
    <cellStyle name="Обычный 2 2 6 3 2 3" xfId="267"/>
    <cellStyle name="Обычный 2 2 6 3 3" xfId="268"/>
    <cellStyle name="Обычный 2 2 6 3 4" xfId="269"/>
    <cellStyle name="Обычный 2 2 6 3 5" xfId="270"/>
    <cellStyle name="Обычный 2 2 6 3 6" xfId="271"/>
    <cellStyle name="Обычный 2 2 6 4" xfId="272"/>
    <cellStyle name="Обычный 2 2 6 4 2" xfId="273"/>
    <cellStyle name="Обычный 2 2 6 4 3" xfId="274"/>
    <cellStyle name="Обычный 2 2 6 4 4" xfId="275"/>
    <cellStyle name="Обычный 2 2 6 5" xfId="276"/>
    <cellStyle name="Обычный 2 2 6 5 2" xfId="277"/>
    <cellStyle name="Обычный 2 2 6 6" xfId="278"/>
    <cellStyle name="Обычный 2 2 6 6 2" xfId="279"/>
    <cellStyle name="Обычный 2 2 6 7" xfId="280"/>
    <cellStyle name="Обычный 2 2 6 8" xfId="6"/>
    <cellStyle name="Обычный 2 2 6 9" xfId="281"/>
    <cellStyle name="Обычный 2 2 7" xfId="282"/>
    <cellStyle name="Обычный 2 2 7 2" xfId="283"/>
    <cellStyle name="Обычный 2 2 7 2 2" xfId="284"/>
    <cellStyle name="Обычный 2 2 7 2 2 2" xfId="285"/>
    <cellStyle name="Обычный 2 2 7 2 2 3" xfId="286"/>
    <cellStyle name="Обычный 2 2 7 2 3" xfId="287"/>
    <cellStyle name="Обычный 2 2 7 2 4" xfId="288"/>
    <cellStyle name="Обычный 2 2 7 2 5" xfId="289"/>
    <cellStyle name="Обычный 2 2 7 3" xfId="290"/>
    <cellStyle name="Обычный 2 2 7 3 2" xfId="291"/>
    <cellStyle name="Обычный 2 2 7 3 3" xfId="292"/>
    <cellStyle name="Обычный 2 2 7 4" xfId="293"/>
    <cellStyle name="Обычный 2 2 7 5" xfId="294"/>
    <cellStyle name="Обычный 2 2 7 6" xfId="295"/>
    <cellStyle name="Обычный 2 2 7 7" xfId="4"/>
    <cellStyle name="Обычный 2 2 7 8" xfId="296"/>
    <cellStyle name="Обычный 2 2 7 9" xfId="584"/>
    <cellStyle name="Обычный 2 2 8" xfId="297"/>
    <cellStyle name="Обычный 2 2 8 2" xfId="298"/>
    <cellStyle name="Обычный 2 2 8 2 2" xfId="299"/>
    <cellStyle name="Обычный 2 2 8 2 3" xfId="300"/>
    <cellStyle name="Обычный 2 2 8 3" xfId="301"/>
    <cellStyle name="Обычный 2 2 8 4" xfId="302"/>
    <cellStyle name="Обычный 2 2 8 4 3" xfId="303"/>
    <cellStyle name="Обычный 2 2 8 4 3 5" xfId="304"/>
    <cellStyle name="Обычный 2 2 8 4 3 5 12" xfId="305"/>
    <cellStyle name="Обычный 2 2 8 5" xfId="306"/>
    <cellStyle name="Обычный 2 2 8 6" xfId="307"/>
    <cellStyle name="Обычный 2 2 9" xfId="308"/>
    <cellStyle name="Обычный 2 2 9 2" xfId="309"/>
    <cellStyle name="Обычный 2 2 9 3" xfId="310"/>
    <cellStyle name="Обычный 2 2 9 4" xfId="311"/>
    <cellStyle name="Обычный 2 2 9 5" xfId="312"/>
    <cellStyle name="Обычный 2 2_30-ра" xfId="2"/>
    <cellStyle name="Обычный 3" xfId="313"/>
    <cellStyle name="Обычный 4" xfId="314"/>
    <cellStyle name="Обычный 4 10" xfId="315"/>
    <cellStyle name="Обычный 4 10 2" xfId="316"/>
    <cellStyle name="Обычный 4 11" xfId="317"/>
    <cellStyle name="Обычный 4 12" xfId="318"/>
    <cellStyle name="Обычный 4 13" xfId="561"/>
    <cellStyle name="Обычный 4 14" xfId="574"/>
    <cellStyle name="Обычный 4 2" xfId="319"/>
    <cellStyle name="Обычный 4 2 10" xfId="575"/>
    <cellStyle name="Обычный 4 2 2" xfId="320"/>
    <cellStyle name="Обычный 4 2 2 2" xfId="321"/>
    <cellStyle name="Обычный 4 2 2 2 2" xfId="322"/>
    <cellStyle name="Обычный 4 2 2 2 2 2" xfId="323"/>
    <cellStyle name="Обычный 4 2 2 2 2 2 2" xfId="324"/>
    <cellStyle name="Обычный 4 2 2 2 2 2 3" xfId="325"/>
    <cellStyle name="Обычный 4 2 2 2 2 3" xfId="326"/>
    <cellStyle name="Обычный 4 2 2 2 2 4" xfId="327"/>
    <cellStyle name="Обычный 4 2 2 2 3" xfId="328"/>
    <cellStyle name="Обычный 4 2 2 2 3 2" xfId="329"/>
    <cellStyle name="Обычный 4 2 2 2 3 3" xfId="330"/>
    <cellStyle name="Обычный 4 2 2 2 4" xfId="331"/>
    <cellStyle name="Обычный 4 2 2 2 5" xfId="332"/>
    <cellStyle name="Обычный 4 2 2 2 6" xfId="333"/>
    <cellStyle name="Обычный 4 2 2 2 7" xfId="334"/>
    <cellStyle name="Обычный 4 2 2 3" xfId="335"/>
    <cellStyle name="Обычный 4 2 2 3 2" xfId="336"/>
    <cellStyle name="Обычный 4 2 2 3 2 2" xfId="337"/>
    <cellStyle name="Обычный 4 2 2 3 2 3" xfId="338"/>
    <cellStyle name="Обычный 4 2 2 3 3" xfId="339"/>
    <cellStyle name="Обычный 4 2 2 3 4" xfId="340"/>
    <cellStyle name="Обычный 4 2 2 3 5" xfId="341"/>
    <cellStyle name="Обычный 4 2 2 3 6" xfId="342"/>
    <cellStyle name="Обычный 4 2 2 4" xfId="343"/>
    <cellStyle name="Обычный 4 2 2 4 2" xfId="344"/>
    <cellStyle name="Обычный 4 2 2 4 3" xfId="345"/>
    <cellStyle name="Обычный 4 2 2 4 4" xfId="346"/>
    <cellStyle name="Обычный 4 2 2 5" xfId="347"/>
    <cellStyle name="Обычный 4 2 2 5 2" xfId="348"/>
    <cellStyle name="Обычный 4 2 2 6" xfId="349"/>
    <cellStyle name="Обычный 4 2 2 6 2" xfId="350"/>
    <cellStyle name="Обычный 4 2 2 7" xfId="351"/>
    <cellStyle name="Обычный 4 2 2 8" xfId="352"/>
    <cellStyle name="Обычный 4 2 2 9" xfId="576"/>
    <cellStyle name="Обычный 4 2 3" xfId="353"/>
    <cellStyle name="Обычный 4 2 3 2" xfId="354"/>
    <cellStyle name="Обычный 4 2 3 2 2" xfId="355"/>
    <cellStyle name="Обычный 4 2 3 2 2 2" xfId="356"/>
    <cellStyle name="Обычный 4 2 3 2 2 3" xfId="357"/>
    <cellStyle name="Обычный 4 2 3 2 3" xfId="358"/>
    <cellStyle name="Обычный 4 2 3 2 4" xfId="359"/>
    <cellStyle name="Обычный 4 2 3 3" xfId="360"/>
    <cellStyle name="Обычный 4 2 3 3 2" xfId="361"/>
    <cellStyle name="Обычный 4 2 3 3 3" xfId="362"/>
    <cellStyle name="Обычный 4 2 3 4" xfId="363"/>
    <cellStyle name="Обычный 4 2 3 5" xfId="364"/>
    <cellStyle name="Обычный 4 2 3 6" xfId="365"/>
    <cellStyle name="Обычный 4 2 3 7" xfId="366"/>
    <cellStyle name="Обычный 4 2 4" xfId="367"/>
    <cellStyle name="Обычный 4 2 4 2" xfId="368"/>
    <cellStyle name="Обычный 4 2 4 2 2" xfId="369"/>
    <cellStyle name="Обычный 4 2 4 2 3" xfId="370"/>
    <cellStyle name="Обычный 4 2 4 3" xfId="371"/>
    <cellStyle name="Обычный 4 2 4 4" xfId="372"/>
    <cellStyle name="Обычный 4 2 4 5" xfId="373"/>
    <cellStyle name="Обычный 4 2 4 6" xfId="374"/>
    <cellStyle name="Обычный 4 2 5" xfId="375"/>
    <cellStyle name="Обычный 4 2 5 2" xfId="376"/>
    <cellStyle name="Обычный 4 2 5 3" xfId="377"/>
    <cellStyle name="Обычный 4 2 5 4" xfId="378"/>
    <cellStyle name="Обычный 4 2 6" xfId="379"/>
    <cellStyle name="Обычный 4 2 6 2" xfId="380"/>
    <cellStyle name="Обычный 4 2 7" xfId="381"/>
    <cellStyle name="Обычный 4 2 7 2" xfId="382"/>
    <cellStyle name="Обычный 4 2 8" xfId="383"/>
    <cellStyle name="Обычный 4 2 9" xfId="384"/>
    <cellStyle name="Обычный 4 3" xfId="385"/>
    <cellStyle name="Обычный 4 3 10" xfId="577"/>
    <cellStyle name="Обычный 4 3 2" xfId="386"/>
    <cellStyle name="Обычный 4 3 2 2" xfId="387"/>
    <cellStyle name="Обычный 4 3 2 2 2" xfId="388"/>
    <cellStyle name="Обычный 4 3 2 2 2 2" xfId="389"/>
    <cellStyle name="Обычный 4 3 2 2 2 2 2" xfId="390"/>
    <cellStyle name="Обычный 4 3 2 2 2 2 3" xfId="391"/>
    <cellStyle name="Обычный 4 3 2 2 2 3" xfId="392"/>
    <cellStyle name="Обычный 4 3 2 2 2 4" xfId="393"/>
    <cellStyle name="Обычный 4 3 2 2 3" xfId="394"/>
    <cellStyle name="Обычный 4 3 2 2 3 2" xfId="395"/>
    <cellStyle name="Обычный 4 3 2 2 3 3" xfId="396"/>
    <cellStyle name="Обычный 4 3 2 2 4" xfId="397"/>
    <cellStyle name="Обычный 4 3 2 2 5" xfId="398"/>
    <cellStyle name="Обычный 4 3 2 2 6" xfId="399"/>
    <cellStyle name="Обычный 4 3 2 2 7" xfId="400"/>
    <cellStyle name="Обычный 4 3 2 3" xfId="401"/>
    <cellStyle name="Обычный 4 3 2 3 2" xfId="402"/>
    <cellStyle name="Обычный 4 3 2 3 2 2" xfId="403"/>
    <cellStyle name="Обычный 4 3 2 3 2 3" xfId="404"/>
    <cellStyle name="Обычный 4 3 2 3 3" xfId="405"/>
    <cellStyle name="Обычный 4 3 2 3 4" xfId="406"/>
    <cellStyle name="Обычный 4 3 2 3 5" xfId="407"/>
    <cellStyle name="Обычный 4 3 2 3 6" xfId="408"/>
    <cellStyle name="Обычный 4 3 2 4" xfId="409"/>
    <cellStyle name="Обычный 4 3 2 4 2" xfId="410"/>
    <cellStyle name="Обычный 4 3 2 4 3" xfId="411"/>
    <cellStyle name="Обычный 4 3 2 4 4" xfId="412"/>
    <cellStyle name="Обычный 4 3 2 5" xfId="413"/>
    <cellStyle name="Обычный 4 3 2 5 2" xfId="414"/>
    <cellStyle name="Обычный 4 3 2 6" xfId="415"/>
    <cellStyle name="Обычный 4 3 2 6 2" xfId="416"/>
    <cellStyle name="Обычный 4 3 2 7" xfId="417"/>
    <cellStyle name="Обычный 4 3 2 8" xfId="418"/>
    <cellStyle name="Обычный 4 3 2 9" xfId="578"/>
    <cellStyle name="Обычный 4 3 3" xfId="419"/>
    <cellStyle name="Обычный 4 3 3 2" xfId="420"/>
    <cellStyle name="Обычный 4 3 3 2 2" xfId="421"/>
    <cellStyle name="Обычный 4 3 3 2 2 2" xfId="422"/>
    <cellStyle name="Обычный 4 3 3 2 2 3" xfId="423"/>
    <cellStyle name="Обычный 4 3 3 2 3" xfId="424"/>
    <cellStyle name="Обычный 4 3 3 2 4" xfId="425"/>
    <cellStyle name="Обычный 4 3 3 3" xfId="426"/>
    <cellStyle name="Обычный 4 3 3 3 2" xfId="427"/>
    <cellStyle name="Обычный 4 3 3 3 3" xfId="428"/>
    <cellStyle name="Обычный 4 3 3 4" xfId="429"/>
    <cellStyle name="Обычный 4 3 3 5" xfId="430"/>
    <cellStyle name="Обычный 4 3 3 6" xfId="431"/>
    <cellStyle name="Обычный 4 3 3 7" xfId="432"/>
    <cellStyle name="Обычный 4 3 4" xfId="433"/>
    <cellStyle name="Обычный 4 3 4 2" xfId="434"/>
    <cellStyle name="Обычный 4 3 4 2 2" xfId="435"/>
    <cellStyle name="Обычный 4 3 4 2 3" xfId="436"/>
    <cellStyle name="Обычный 4 3 4 3" xfId="437"/>
    <cellStyle name="Обычный 4 3 4 4" xfId="438"/>
    <cellStyle name="Обычный 4 3 4 5" xfId="439"/>
    <cellStyle name="Обычный 4 3 4 6" xfId="440"/>
    <cellStyle name="Обычный 4 3 5" xfId="441"/>
    <cellStyle name="Обычный 4 3 5 2" xfId="442"/>
    <cellStyle name="Обычный 4 3 5 3" xfId="443"/>
    <cellStyle name="Обычный 4 3 5 4" xfId="444"/>
    <cellStyle name="Обычный 4 3 6" xfId="445"/>
    <cellStyle name="Обычный 4 3 6 2" xfId="446"/>
    <cellStyle name="Обычный 4 3 7" xfId="447"/>
    <cellStyle name="Обычный 4 3 7 2" xfId="448"/>
    <cellStyle name="Обычный 4 3 8" xfId="449"/>
    <cellStyle name="Обычный 4 3 9" xfId="450"/>
    <cellStyle name="Обычный 4 4" xfId="451"/>
    <cellStyle name="Обычный 4 4 2" xfId="452"/>
    <cellStyle name="Обычный 4 4 2 2" xfId="453"/>
    <cellStyle name="Обычный 4 4 2 2 2" xfId="454"/>
    <cellStyle name="Обычный 4 4 2 2 2 2" xfId="455"/>
    <cellStyle name="Обычный 4 4 2 2 2 3" xfId="456"/>
    <cellStyle name="Обычный 4 4 2 2 3" xfId="457"/>
    <cellStyle name="Обычный 4 4 2 2 4" xfId="458"/>
    <cellStyle name="Обычный 4 4 2 3" xfId="459"/>
    <cellStyle name="Обычный 4 4 2 3 2" xfId="460"/>
    <cellStyle name="Обычный 4 4 2 3 3" xfId="461"/>
    <cellStyle name="Обычный 4 4 2 4" xfId="462"/>
    <cellStyle name="Обычный 4 4 2 5" xfId="463"/>
    <cellStyle name="Обычный 4 4 2 6" xfId="464"/>
    <cellStyle name="Обычный 4 4 2 7" xfId="465"/>
    <cellStyle name="Обычный 4 4 3" xfId="466"/>
    <cellStyle name="Обычный 4 4 3 2" xfId="467"/>
    <cellStyle name="Обычный 4 4 3 2 2" xfId="468"/>
    <cellStyle name="Обычный 4 4 3 2 3" xfId="469"/>
    <cellStyle name="Обычный 4 4 3 3" xfId="470"/>
    <cellStyle name="Обычный 4 4 3 4" xfId="471"/>
    <cellStyle name="Обычный 4 4 3 5" xfId="472"/>
    <cellStyle name="Обычный 4 4 3 6" xfId="473"/>
    <cellStyle name="Обычный 4 4 4" xfId="474"/>
    <cellStyle name="Обычный 4 4 4 2" xfId="475"/>
    <cellStyle name="Обычный 4 4 4 3" xfId="476"/>
    <cellStyle name="Обычный 4 4 4 4" xfId="477"/>
    <cellStyle name="Обычный 4 4 5" xfId="478"/>
    <cellStyle name="Обычный 4 4 5 2" xfId="479"/>
    <cellStyle name="Обычный 4 4 6" xfId="480"/>
    <cellStyle name="Обычный 4 4 6 2" xfId="481"/>
    <cellStyle name="Обычный 4 4 7" xfId="482"/>
    <cellStyle name="Обычный 4 4 8" xfId="483"/>
    <cellStyle name="Обычный 4 4 9" xfId="579"/>
    <cellStyle name="Обычный 4 5" xfId="484"/>
    <cellStyle name="Обычный 4 5 2" xfId="485"/>
    <cellStyle name="Обычный 4 5 2 2" xfId="486"/>
    <cellStyle name="Обычный 4 5 2 2 2" xfId="487"/>
    <cellStyle name="Обычный 4 5 2 2 2 2" xfId="488"/>
    <cellStyle name="Обычный 4 5 2 2 2 3" xfId="489"/>
    <cellStyle name="Обычный 4 5 2 2 3" xfId="490"/>
    <cellStyle name="Обычный 4 5 2 2 4" xfId="491"/>
    <cellStyle name="Обычный 4 5 2 3" xfId="492"/>
    <cellStyle name="Обычный 4 5 2 3 2" xfId="493"/>
    <cellStyle name="Обычный 4 5 2 3 3" xfId="494"/>
    <cellStyle name="Обычный 4 5 2 4" xfId="495"/>
    <cellStyle name="Обычный 4 5 2 5" xfId="496"/>
    <cellStyle name="Обычный 4 5 2 6" xfId="497"/>
    <cellStyle name="Обычный 4 5 2 7" xfId="498"/>
    <cellStyle name="Обычный 4 5 3" xfId="499"/>
    <cellStyle name="Обычный 4 5 3 2" xfId="500"/>
    <cellStyle name="Обычный 4 5 3 2 2" xfId="501"/>
    <cellStyle name="Обычный 4 5 3 2 3" xfId="502"/>
    <cellStyle name="Обычный 4 5 3 3" xfId="503"/>
    <cellStyle name="Обычный 4 5 3 4" xfId="504"/>
    <cellStyle name="Обычный 4 5 3 5" xfId="505"/>
    <cellStyle name="Обычный 4 5 3 6" xfId="506"/>
    <cellStyle name="Обычный 4 5 4" xfId="507"/>
    <cellStyle name="Обычный 4 5 4 2" xfId="508"/>
    <cellStyle name="Обычный 4 5 4 3" xfId="509"/>
    <cellStyle name="Обычный 4 5 4 4" xfId="510"/>
    <cellStyle name="Обычный 4 5 5" xfId="511"/>
    <cellStyle name="Обычный 4 5 5 2" xfId="512"/>
    <cellStyle name="Обычный 4 5 6" xfId="513"/>
    <cellStyle name="Обычный 4 5 6 2" xfId="514"/>
    <cellStyle name="Обычный 4 5 7" xfId="515"/>
    <cellStyle name="Обычный 4 5 8" xfId="516"/>
    <cellStyle name="Обычный 4 5 9" xfId="580"/>
    <cellStyle name="Обычный 4 6" xfId="517"/>
    <cellStyle name="Обычный 4 6 2" xfId="518"/>
    <cellStyle name="Обычный 4 6 2 2" xfId="519"/>
    <cellStyle name="Обычный 4 6 2 2 2" xfId="520"/>
    <cellStyle name="Обычный 4 6 2 2 3" xfId="521"/>
    <cellStyle name="Обычный 4 6 2 3" xfId="522"/>
    <cellStyle name="Обычный 4 6 2 4" xfId="523"/>
    <cellStyle name="Обычный 4 6 3" xfId="524"/>
    <cellStyle name="Обычный 4 6 3 2" xfId="525"/>
    <cellStyle name="Обычный 4 6 3 3" xfId="526"/>
    <cellStyle name="Обычный 4 6 4" xfId="527"/>
    <cellStyle name="Обычный 4 6 5" xfId="528"/>
    <cellStyle name="Обычный 4 6 6" xfId="529"/>
    <cellStyle name="Обычный 4 6 7" xfId="530"/>
    <cellStyle name="Обычный 4 7" xfId="531"/>
    <cellStyle name="Обычный 4 7 2" xfId="532"/>
    <cellStyle name="Обычный 4 7 2 2" xfId="533"/>
    <cellStyle name="Обычный 4 7 2 3" xfId="534"/>
    <cellStyle name="Обычный 4 7 3" xfId="535"/>
    <cellStyle name="Обычный 4 7 4" xfId="536"/>
    <cellStyle name="Обычный 4 7 5" xfId="537"/>
    <cellStyle name="Обычный 4 7 6" xfId="538"/>
    <cellStyle name="Обычный 4 8" xfId="539"/>
    <cellStyle name="Обычный 4 8 2" xfId="540"/>
    <cellStyle name="Обычный 4 8 3" xfId="541"/>
    <cellStyle name="Обычный 4 8 4" xfId="542"/>
    <cellStyle name="Обычный 4 9" xfId="543"/>
    <cellStyle name="Обычный 4 9 2" xfId="544"/>
    <cellStyle name="Процентный 2" xfId="545"/>
    <cellStyle name="Процентный 2 2" xfId="546"/>
    <cellStyle name="Процентный 3" xfId="547"/>
    <cellStyle name="Процентный 4" xfId="548"/>
    <cellStyle name="Финансовый" xfId="564" builtinId="3"/>
    <cellStyle name="Финансовый 2" xfId="5"/>
    <cellStyle name="Финансовый 2 2" xfId="3"/>
    <cellStyle name="Финансовый 2 2 2" xfId="558"/>
    <cellStyle name="Финансовый 2 2 3" xfId="563"/>
    <cellStyle name="Финансовый 2 3" xfId="549"/>
    <cellStyle name="Финансовый 2 4" xfId="562"/>
    <cellStyle name="Финансовый 2 5" xfId="581"/>
    <cellStyle name="Финансовый 3" xfId="550"/>
    <cellStyle name="Финансовый 3 2" xfId="551"/>
    <cellStyle name="Финансовый 3 2 2" xfId="552"/>
    <cellStyle name="Финансовый 3 2 3" xfId="583"/>
    <cellStyle name="Финансовый 3 3" xfId="553"/>
    <cellStyle name="Финансовый 3 4" xfId="582"/>
    <cellStyle name="Финансовый 4" xfId="554"/>
    <cellStyle name="Финансовый 5" xfId="555"/>
    <cellStyle name="Финансовый 6" xfId="55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C190"/>
  <sheetViews>
    <sheetView tabSelected="1" view="pageBreakPreview" zoomScale="30" zoomScaleNormal="30" zoomScaleSheetLayoutView="30" workbookViewId="0">
      <selection activeCell="E12" sqref="E12"/>
    </sheetView>
  </sheetViews>
  <sheetFormatPr defaultRowHeight="43.5" x14ac:dyDescent="0.65"/>
  <cols>
    <col min="1" max="1" width="13.42578125" style="1" customWidth="1"/>
    <col min="2" max="2" width="91.140625" customWidth="1"/>
    <col min="3" max="3" width="44.5703125" style="2" customWidth="1"/>
    <col min="4" max="4" width="32.42578125" customWidth="1"/>
    <col min="5" max="5" width="46.7109375" customWidth="1"/>
    <col min="6" max="6" width="44.85546875" customWidth="1"/>
    <col min="7" max="7" width="53.5703125" customWidth="1"/>
    <col min="8" max="8" width="45.5703125" customWidth="1"/>
    <col min="9" max="9" width="44.85546875" customWidth="1"/>
    <col min="10" max="10" width="43.42578125" customWidth="1"/>
    <col min="11" max="11" width="45.140625" customWidth="1"/>
    <col min="12" max="12" width="49.140625" customWidth="1"/>
    <col min="13" max="13" width="43.7109375" customWidth="1"/>
    <col min="14" max="14" width="88.28515625" style="13" customWidth="1"/>
  </cols>
  <sheetData>
    <row r="1" spans="1:29" ht="16.5" customHeight="1" x14ac:dyDescent="0.5">
      <c r="N1" s="12"/>
      <c r="O1" s="3"/>
      <c r="P1" s="3"/>
      <c r="Q1" s="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74.25" customHeight="1" x14ac:dyDescent="0.65">
      <c r="A2" s="69" t="s">
        <v>52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3"/>
      <c r="P2" s="3"/>
      <c r="Q2" s="3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54" customHeight="1" x14ac:dyDescent="0.65">
      <c r="O3" s="3"/>
      <c r="P3" s="3"/>
      <c r="Q3" s="3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7" customFormat="1" ht="87" customHeight="1" x14ac:dyDescent="0.5">
      <c r="A4" s="70" t="s">
        <v>0</v>
      </c>
      <c r="B4" s="70" t="s">
        <v>29</v>
      </c>
      <c r="C4" s="70" t="s">
        <v>28</v>
      </c>
      <c r="D4" s="70" t="s">
        <v>1</v>
      </c>
      <c r="E4" s="71" t="s">
        <v>72</v>
      </c>
      <c r="F4" s="72"/>
      <c r="G4" s="72"/>
      <c r="H4" s="72"/>
      <c r="I4" s="72"/>
      <c r="J4" s="72"/>
      <c r="K4" s="72"/>
      <c r="L4" s="73"/>
      <c r="M4" s="74" t="s">
        <v>24</v>
      </c>
      <c r="N4" s="70" t="s">
        <v>62</v>
      </c>
      <c r="O4" s="5"/>
      <c r="P4" s="5"/>
      <c r="Q4" s="5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s="7" customFormat="1" ht="203.25" customHeight="1" x14ac:dyDescent="0.5">
      <c r="A5" s="70"/>
      <c r="B5" s="70"/>
      <c r="C5" s="70"/>
      <c r="D5" s="70"/>
      <c r="E5" s="18" t="s">
        <v>16</v>
      </c>
      <c r="F5" s="18" t="s">
        <v>17</v>
      </c>
      <c r="G5" s="18" t="s">
        <v>2</v>
      </c>
      <c r="H5" s="18" t="s">
        <v>3</v>
      </c>
      <c r="I5" s="18" t="s">
        <v>18</v>
      </c>
      <c r="J5" s="18" t="s">
        <v>4</v>
      </c>
      <c r="K5" s="18" t="s">
        <v>19</v>
      </c>
      <c r="L5" s="18" t="s">
        <v>68</v>
      </c>
      <c r="M5" s="74"/>
      <c r="N5" s="70"/>
      <c r="O5" s="5"/>
      <c r="P5" s="5"/>
      <c r="Q5" s="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s="10" customFormat="1" ht="104.25" customHeight="1" x14ac:dyDescent="0.4">
      <c r="A6" s="19">
        <v>1</v>
      </c>
      <c r="B6" s="20">
        <v>2</v>
      </c>
      <c r="C6" s="20">
        <v>3</v>
      </c>
      <c r="D6" s="21">
        <v>4</v>
      </c>
      <c r="E6" s="18">
        <v>5</v>
      </c>
      <c r="F6" s="18">
        <v>6</v>
      </c>
      <c r="G6" s="18">
        <v>7</v>
      </c>
      <c r="H6" s="18">
        <v>8</v>
      </c>
      <c r="I6" s="22" t="s">
        <v>20</v>
      </c>
      <c r="J6" s="22" t="s">
        <v>21</v>
      </c>
      <c r="K6" s="22" t="s">
        <v>22</v>
      </c>
      <c r="L6" s="22" t="s">
        <v>63</v>
      </c>
      <c r="M6" s="23">
        <v>13</v>
      </c>
      <c r="N6" s="46">
        <v>14</v>
      </c>
      <c r="O6" s="8"/>
      <c r="P6" s="8"/>
      <c r="Q6" s="8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11" customFormat="1" ht="124.5" customHeight="1" x14ac:dyDescent="0.5">
      <c r="A7" s="53"/>
      <c r="B7" s="75" t="s">
        <v>65</v>
      </c>
      <c r="C7" s="76">
        <f>C15+C23+C31+C39+C47+C55+C63+C71+C79+C87+C95+C103+C111+C119+C127+C135+C143++C151+C159+C167+C175</f>
        <v>123</v>
      </c>
      <c r="D7" s="14" t="s">
        <v>5</v>
      </c>
      <c r="E7" s="26">
        <f>E8+E9+E10+E11+E13</f>
        <v>7662941.4762800019</v>
      </c>
      <c r="F7" s="26">
        <f t="shared" ref="F7:G7" si="0">F8+F9+F10+F11+F13</f>
        <v>3371614.0387500003</v>
      </c>
      <c r="G7" s="26">
        <f t="shared" si="0"/>
        <v>4601825.6263000006</v>
      </c>
      <c r="H7" s="26">
        <f>H8+H9+H10+H11+H13</f>
        <v>2826156.6402099999</v>
      </c>
      <c r="I7" s="26">
        <f>H7-F7</f>
        <v>-545457.39854000043</v>
      </c>
      <c r="J7" s="26">
        <f>IF(H7=0, ,H7/G7*100)</f>
        <v>61.413814205783169</v>
      </c>
      <c r="K7" s="26">
        <f>IF(H7=0,0,H7/F7*100)</f>
        <v>83.822068829022172</v>
      </c>
      <c r="L7" s="26">
        <f t="shared" ref="L7:L70" si="1">IF(H7=0,0,H7/E7*100)</f>
        <v>36.880832888495007</v>
      </c>
      <c r="M7" s="80">
        <f>M15+M23+M31+M39+M47+M55+M63+M71+M79+M87+M95+M103+M111+M119+M127+M135+M143+M151+M159+M167+M175</f>
        <v>155</v>
      </c>
      <c r="N7" s="79"/>
      <c r="O7" s="5"/>
      <c r="P7" s="5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s="11" customFormat="1" ht="124.5" customHeight="1" x14ac:dyDescent="0.5">
      <c r="A8" s="53"/>
      <c r="B8" s="75"/>
      <c r="C8" s="77"/>
      <c r="D8" s="15" t="s">
        <v>6</v>
      </c>
      <c r="E8" s="44">
        <f t="shared" ref="E8:H14" si="2">E16+E24+E32+E40+E48+E56+E64+E72+E80+E88+E96+E104+E112+E120+E128+E136+E144+E152+E160+E168+E176+E184</f>
        <v>18327.718099999998</v>
      </c>
      <c r="F8" s="44">
        <f t="shared" si="2"/>
        <v>8324.2639999999992</v>
      </c>
      <c r="G8" s="44">
        <f t="shared" si="2"/>
        <v>3620.6953799999997</v>
      </c>
      <c r="H8" s="44">
        <f t="shared" si="2"/>
        <v>3620.6953799999997</v>
      </c>
      <c r="I8" s="44">
        <f>H8-F8</f>
        <v>-4703.56862</v>
      </c>
      <c r="J8" s="45">
        <f t="shared" ref="J8:J80" si="3">IF(H8=0, ,H8/G8*100)</f>
        <v>100</v>
      </c>
      <c r="K8" s="45">
        <f t="shared" ref="K8:K71" si="4">IF(H8=0,0,H8/F8*100)</f>
        <v>43.495681780395238</v>
      </c>
      <c r="L8" s="45">
        <f t="shared" si="1"/>
        <v>19.755298287788484</v>
      </c>
      <c r="M8" s="81"/>
      <c r="N8" s="79"/>
      <c r="O8" s="5"/>
      <c r="P8" s="5"/>
      <c r="Q8" s="5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s="11" customFormat="1" ht="124.5" customHeight="1" x14ac:dyDescent="0.5">
      <c r="A9" s="53"/>
      <c r="B9" s="75"/>
      <c r="C9" s="77"/>
      <c r="D9" s="15" t="s">
        <v>7</v>
      </c>
      <c r="E9" s="44">
        <f t="shared" si="2"/>
        <v>2135401.1443000003</v>
      </c>
      <c r="F9" s="44">
        <f t="shared" si="2"/>
        <v>1311598.3457900002</v>
      </c>
      <c r="G9" s="44">
        <f t="shared" si="2"/>
        <v>1174889.9011400002</v>
      </c>
      <c r="H9" s="44">
        <f t="shared" si="2"/>
        <v>1163910.29098</v>
      </c>
      <c r="I9" s="44">
        <f t="shared" ref="I9:I14" si="5">H9-F9</f>
        <v>-147688.05481000012</v>
      </c>
      <c r="J9" s="45">
        <f t="shared" si="3"/>
        <v>99.065477526928561</v>
      </c>
      <c r="K9" s="45">
        <f t="shared" si="4"/>
        <v>88.739841332977221</v>
      </c>
      <c r="L9" s="45">
        <f t="shared" si="1"/>
        <v>54.505463485716085</v>
      </c>
      <c r="M9" s="81"/>
      <c r="N9" s="79"/>
      <c r="O9" s="5"/>
      <c r="P9" s="5"/>
      <c r="Q9" s="5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s="11" customFormat="1" ht="124.5" customHeight="1" x14ac:dyDescent="0.5">
      <c r="A10" s="53"/>
      <c r="B10" s="75"/>
      <c r="C10" s="77"/>
      <c r="D10" s="15" t="s">
        <v>8</v>
      </c>
      <c r="E10" s="44">
        <f t="shared" si="2"/>
        <v>3329798.8737700004</v>
      </c>
      <c r="F10" s="44">
        <f t="shared" si="2"/>
        <v>2041208.3679700003</v>
      </c>
      <c r="G10" s="44">
        <f t="shared" si="2"/>
        <v>3421226.1379499999</v>
      </c>
      <c r="H10" s="44">
        <f t="shared" si="2"/>
        <v>1656536.7620199998</v>
      </c>
      <c r="I10" s="44">
        <f t="shared" si="5"/>
        <v>-384671.60595000046</v>
      </c>
      <c r="J10" s="45">
        <f t="shared" si="3"/>
        <v>48.419388114829417</v>
      </c>
      <c r="K10" s="45">
        <f t="shared" si="4"/>
        <v>81.154711494125422</v>
      </c>
      <c r="L10" s="45">
        <f t="shared" si="1"/>
        <v>49.748853453856448</v>
      </c>
      <c r="M10" s="81"/>
      <c r="N10" s="79"/>
      <c r="O10" s="5"/>
      <c r="P10" s="5"/>
      <c r="Q10" s="5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s="11" customFormat="1" ht="189" customHeight="1" x14ac:dyDescent="0.5">
      <c r="A11" s="53"/>
      <c r="B11" s="75"/>
      <c r="C11" s="77"/>
      <c r="D11" s="24" t="s">
        <v>9</v>
      </c>
      <c r="E11" s="44">
        <f t="shared" si="2"/>
        <v>2088.89183</v>
      </c>
      <c r="F11" s="44">
        <f t="shared" si="2"/>
        <v>2088.89183</v>
      </c>
      <c r="G11" s="44">
        <f t="shared" si="2"/>
        <v>2088.89183</v>
      </c>
      <c r="H11" s="44">
        <f t="shared" si="2"/>
        <v>2088.89183</v>
      </c>
      <c r="I11" s="44">
        <f t="shared" si="5"/>
        <v>0</v>
      </c>
      <c r="J11" s="45">
        <f t="shared" si="3"/>
        <v>100</v>
      </c>
      <c r="K11" s="45">
        <f t="shared" si="4"/>
        <v>100</v>
      </c>
      <c r="L11" s="45">
        <f t="shared" si="1"/>
        <v>100</v>
      </c>
      <c r="M11" s="81"/>
      <c r="N11" s="79"/>
      <c r="O11" s="5"/>
      <c r="P11" s="5"/>
      <c r="Q11" s="5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s="11" customFormat="1" ht="154.5" customHeight="1" x14ac:dyDescent="0.5">
      <c r="A12" s="53"/>
      <c r="B12" s="75"/>
      <c r="C12" s="77"/>
      <c r="D12" s="24" t="s">
        <v>26</v>
      </c>
      <c r="E12" s="44">
        <f t="shared" si="2"/>
        <v>44665.477800000008</v>
      </c>
      <c r="F12" s="44">
        <f t="shared" si="2"/>
        <v>157</v>
      </c>
      <c r="G12" s="44">
        <f t="shared" si="2"/>
        <v>643.16867999999999</v>
      </c>
      <c r="H12" s="44">
        <f t="shared" si="2"/>
        <v>542.06078000000002</v>
      </c>
      <c r="I12" s="44">
        <f t="shared" si="5"/>
        <v>385.06078000000002</v>
      </c>
      <c r="J12" s="45">
        <f t="shared" si="3"/>
        <v>84.279722700427513</v>
      </c>
      <c r="K12" s="45">
        <f t="shared" si="4"/>
        <v>345.26164331210197</v>
      </c>
      <c r="L12" s="45">
        <f t="shared" si="1"/>
        <v>1.2136012121648005</v>
      </c>
      <c r="M12" s="81"/>
      <c r="N12" s="79"/>
      <c r="O12" s="5"/>
      <c r="P12" s="5"/>
      <c r="Q12" s="5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s="11" customFormat="1" ht="124.5" customHeight="1" x14ac:dyDescent="0.5">
      <c r="A13" s="53"/>
      <c r="B13" s="75"/>
      <c r="C13" s="77"/>
      <c r="D13" s="16" t="s">
        <v>10</v>
      </c>
      <c r="E13" s="44">
        <f t="shared" si="2"/>
        <v>2177324.84828</v>
      </c>
      <c r="F13" s="44">
        <f t="shared" si="2"/>
        <v>8394.1691599999995</v>
      </c>
      <c r="G13" s="44">
        <f t="shared" si="2"/>
        <v>0</v>
      </c>
      <c r="H13" s="44">
        <f t="shared" si="2"/>
        <v>0</v>
      </c>
      <c r="I13" s="44">
        <f t="shared" si="5"/>
        <v>-8394.1691599999995</v>
      </c>
      <c r="J13" s="45">
        <v>0</v>
      </c>
      <c r="K13" s="45">
        <v>0</v>
      </c>
      <c r="L13" s="45">
        <f t="shared" si="1"/>
        <v>0</v>
      </c>
      <c r="M13" s="81"/>
      <c r="N13" s="79"/>
      <c r="O13" s="5"/>
      <c r="P13" s="5"/>
      <c r="Q13" s="5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s="11" customFormat="1" ht="124.5" customHeight="1" x14ac:dyDescent="0.5">
      <c r="A14" s="53"/>
      <c r="B14" s="75"/>
      <c r="C14" s="78"/>
      <c r="D14" s="17" t="s">
        <v>11</v>
      </c>
      <c r="E14" s="44">
        <f t="shared" si="2"/>
        <v>1000</v>
      </c>
      <c r="F14" s="44">
        <f t="shared" si="2"/>
        <v>0</v>
      </c>
      <c r="G14" s="44">
        <f t="shared" si="2"/>
        <v>0</v>
      </c>
      <c r="H14" s="44">
        <f t="shared" si="2"/>
        <v>0</v>
      </c>
      <c r="I14" s="47">
        <f t="shared" si="5"/>
        <v>0</v>
      </c>
      <c r="J14" s="45">
        <f t="shared" si="3"/>
        <v>0</v>
      </c>
      <c r="K14" s="45">
        <f t="shared" si="4"/>
        <v>0</v>
      </c>
      <c r="L14" s="45">
        <f t="shared" si="1"/>
        <v>0</v>
      </c>
      <c r="M14" s="81"/>
      <c r="N14" s="79"/>
      <c r="O14" s="5"/>
      <c r="P14" s="5"/>
      <c r="Q14" s="5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s="4" customFormat="1" ht="124.5" customHeight="1" x14ac:dyDescent="0.5">
      <c r="A15" s="68">
        <v>1</v>
      </c>
      <c r="B15" s="49" t="s">
        <v>39</v>
      </c>
      <c r="C15" s="50">
        <v>12</v>
      </c>
      <c r="D15" s="14" t="s">
        <v>5</v>
      </c>
      <c r="E15" s="26">
        <f>E16+E17+E18+E21</f>
        <v>2494793.0555699999</v>
      </c>
      <c r="F15" s="26">
        <f t="shared" ref="F15:H15" si="6">F16+F17+F18+F21</f>
        <v>1309834.3251499999</v>
      </c>
      <c r="G15" s="26">
        <f t="shared" si="6"/>
        <v>1500627.3531599999</v>
      </c>
      <c r="H15" s="26">
        <f t="shared" si="6"/>
        <v>1182428.4626199999</v>
      </c>
      <c r="I15" s="26">
        <f>H15-F15</f>
        <v>-127405.86253000004</v>
      </c>
      <c r="J15" s="26">
        <f t="shared" si="3"/>
        <v>78.795609058442039</v>
      </c>
      <c r="K15" s="26">
        <f t="shared" si="4"/>
        <v>90.273131488181932</v>
      </c>
      <c r="L15" s="26">
        <f>IF(H15=0,0,H15/E15*100)</f>
        <v>47.395853535027719</v>
      </c>
      <c r="M15" s="56">
        <v>21</v>
      </c>
      <c r="N15" s="64" t="s">
        <v>66</v>
      </c>
      <c r="O15" s="3"/>
      <c r="P15" s="3"/>
      <c r="Q15" s="3"/>
    </row>
    <row r="16" spans="1:29" s="4" customFormat="1" ht="124.5" customHeight="1" x14ac:dyDescent="0.5">
      <c r="A16" s="68"/>
      <c r="B16" s="49"/>
      <c r="C16" s="50"/>
      <c r="D16" s="15" t="s">
        <v>6</v>
      </c>
      <c r="E16" s="27">
        <v>1635.2068999999999</v>
      </c>
      <c r="F16" s="27">
        <v>0</v>
      </c>
      <c r="G16" s="27">
        <v>0</v>
      </c>
      <c r="H16" s="27">
        <v>0</v>
      </c>
      <c r="I16" s="28">
        <f>H16-F16</f>
        <v>0</v>
      </c>
      <c r="J16" s="29">
        <f t="shared" si="3"/>
        <v>0</v>
      </c>
      <c r="K16" s="29">
        <f t="shared" si="4"/>
        <v>0</v>
      </c>
      <c r="L16" s="29" t="s">
        <v>48</v>
      </c>
      <c r="M16" s="56"/>
      <c r="N16" s="48"/>
      <c r="O16" s="3"/>
      <c r="P16" s="3"/>
      <c r="Q16" s="3"/>
    </row>
    <row r="17" spans="1:29" s="4" customFormat="1" ht="124.5" customHeight="1" x14ac:dyDescent="0.5">
      <c r="A17" s="68"/>
      <c r="B17" s="49"/>
      <c r="C17" s="50"/>
      <c r="D17" s="15" t="s">
        <v>7</v>
      </c>
      <c r="E17" s="30">
        <v>1457630.7930999999</v>
      </c>
      <c r="F17" s="27">
        <v>924578.43761999998</v>
      </c>
      <c r="G17" s="27">
        <v>862148.11154000007</v>
      </c>
      <c r="H17" s="27">
        <v>857123.22641999985</v>
      </c>
      <c r="I17" s="28">
        <f>H17-F17</f>
        <v>-67455.211200000136</v>
      </c>
      <c r="J17" s="29">
        <f t="shared" si="3"/>
        <v>99.417166835635172</v>
      </c>
      <c r="K17" s="29">
        <f t="shared" si="4"/>
        <v>92.704219733520972</v>
      </c>
      <c r="L17" s="29">
        <f t="shared" si="1"/>
        <v>58.802491719945259</v>
      </c>
      <c r="M17" s="56"/>
      <c r="N17" s="48"/>
      <c r="O17" s="3"/>
      <c r="P17" s="3"/>
      <c r="Q17" s="3"/>
    </row>
    <row r="18" spans="1:29" s="4" customFormat="1" ht="124.5" customHeight="1" x14ac:dyDescent="0.5">
      <c r="A18" s="68"/>
      <c r="B18" s="49"/>
      <c r="C18" s="50"/>
      <c r="D18" s="15" t="s">
        <v>8</v>
      </c>
      <c r="E18" s="30">
        <v>535033.94156999991</v>
      </c>
      <c r="F18" s="27">
        <v>385255.88753000007</v>
      </c>
      <c r="G18" s="27">
        <v>638479.24161999999</v>
      </c>
      <c r="H18" s="27">
        <v>325305.23619999998</v>
      </c>
      <c r="I18" s="28">
        <f t="shared" ref="I18:I30" si="7">H18-F18</f>
        <v>-59950.651330000081</v>
      </c>
      <c r="J18" s="29">
        <f t="shared" si="3"/>
        <v>50.950009803703225</v>
      </c>
      <c r="K18" s="29">
        <f t="shared" si="4"/>
        <v>84.438744930190921</v>
      </c>
      <c r="L18" s="29">
        <f t="shared" si="1"/>
        <v>60.800859707222784</v>
      </c>
      <c r="M18" s="56"/>
      <c r="N18" s="48"/>
      <c r="O18" s="3"/>
      <c r="P18" s="3"/>
      <c r="Q18" s="3"/>
    </row>
    <row r="19" spans="1:29" s="4" customFormat="1" ht="189" customHeight="1" x14ac:dyDescent="0.5">
      <c r="A19" s="68"/>
      <c r="B19" s="49"/>
      <c r="C19" s="50"/>
      <c r="D19" s="24" t="s">
        <v>9</v>
      </c>
      <c r="E19" s="27">
        <v>0</v>
      </c>
      <c r="F19" s="27">
        <v>0</v>
      </c>
      <c r="G19" s="27">
        <v>0</v>
      </c>
      <c r="H19" s="27">
        <v>0</v>
      </c>
      <c r="I19" s="28">
        <f t="shared" si="7"/>
        <v>0</v>
      </c>
      <c r="J19" s="29">
        <f t="shared" si="3"/>
        <v>0</v>
      </c>
      <c r="K19" s="29">
        <f t="shared" si="4"/>
        <v>0</v>
      </c>
      <c r="L19" s="29">
        <f t="shared" si="1"/>
        <v>0</v>
      </c>
      <c r="M19" s="56"/>
      <c r="N19" s="48"/>
      <c r="O19" s="3"/>
      <c r="P19" s="3"/>
      <c r="Q19" s="3"/>
    </row>
    <row r="20" spans="1:29" s="4" customFormat="1" ht="164.25" customHeight="1" x14ac:dyDescent="0.5">
      <c r="A20" s="68"/>
      <c r="B20" s="49"/>
      <c r="C20" s="50"/>
      <c r="D20" s="24" t="s">
        <v>26</v>
      </c>
      <c r="E20" s="27">
        <v>0</v>
      </c>
      <c r="F20" s="27">
        <v>0</v>
      </c>
      <c r="G20" s="27">
        <v>0</v>
      </c>
      <c r="H20" s="27">
        <v>0</v>
      </c>
      <c r="I20" s="28">
        <f t="shared" si="7"/>
        <v>0</v>
      </c>
      <c r="J20" s="29">
        <f t="shared" si="3"/>
        <v>0</v>
      </c>
      <c r="K20" s="29">
        <f t="shared" si="4"/>
        <v>0</v>
      </c>
      <c r="L20" s="29">
        <f t="shared" si="1"/>
        <v>0</v>
      </c>
      <c r="M20" s="56"/>
      <c r="N20" s="48"/>
      <c r="O20" s="3"/>
      <c r="P20" s="3"/>
      <c r="Q20" s="3"/>
    </row>
    <row r="21" spans="1:29" s="4" customFormat="1" ht="124.5" customHeight="1" x14ac:dyDescent="0.5">
      <c r="A21" s="68"/>
      <c r="B21" s="49"/>
      <c r="C21" s="50"/>
      <c r="D21" s="16" t="s">
        <v>10</v>
      </c>
      <c r="E21" s="27">
        <v>500493.114</v>
      </c>
      <c r="F21" s="27">
        <v>0</v>
      </c>
      <c r="G21" s="27">
        <v>0</v>
      </c>
      <c r="H21" s="27">
        <v>0</v>
      </c>
      <c r="I21" s="28">
        <v>0</v>
      </c>
      <c r="J21" s="29">
        <v>0</v>
      </c>
      <c r="K21" s="29">
        <f t="shared" si="4"/>
        <v>0</v>
      </c>
      <c r="L21" s="29">
        <f t="shared" si="1"/>
        <v>0</v>
      </c>
      <c r="M21" s="56"/>
      <c r="N21" s="48"/>
      <c r="O21" s="3"/>
      <c r="P21" s="3"/>
      <c r="Q21" s="3"/>
    </row>
    <row r="22" spans="1:29" s="4" customFormat="1" ht="124.5" customHeight="1" x14ac:dyDescent="0.5">
      <c r="A22" s="68"/>
      <c r="B22" s="49"/>
      <c r="C22" s="50"/>
      <c r="D22" s="17" t="s">
        <v>11</v>
      </c>
      <c r="E22" s="27">
        <v>0</v>
      </c>
      <c r="F22" s="27">
        <v>0</v>
      </c>
      <c r="G22" s="27">
        <v>0</v>
      </c>
      <c r="H22" s="27">
        <v>0</v>
      </c>
      <c r="I22" s="28">
        <f t="shared" si="7"/>
        <v>0</v>
      </c>
      <c r="J22" s="29">
        <f t="shared" si="3"/>
        <v>0</v>
      </c>
      <c r="K22" s="29">
        <f t="shared" si="4"/>
        <v>0</v>
      </c>
      <c r="L22" s="29">
        <f t="shared" si="1"/>
        <v>0</v>
      </c>
      <c r="M22" s="56"/>
      <c r="N22" s="48"/>
      <c r="O22" s="3"/>
      <c r="P22" s="3"/>
      <c r="Q22" s="3"/>
    </row>
    <row r="23" spans="1:29" ht="132" customHeight="1" x14ac:dyDescent="0.5">
      <c r="A23" s="68">
        <v>2</v>
      </c>
      <c r="B23" s="49" t="s">
        <v>40</v>
      </c>
      <c r="C23" s="50">
        <v>3</v>
      </c>
      <c r="D23" s="14" t="s">
        <v>5</v>
      </c>
      <c r="E23" s="26">
        <f t="shared" ref="E23:H23" si="8">E24+E25+E26+E29</f>
        <v>7997.88</v>
      </c>
      <c r="F23" s="26">
        <f>F24+F25+F26+F29</f>
        <v>2410</v>
      </c>
      <c r="G23" s="26">
        <f t="shared" si="8"/>
        <v>6597.88</v>
      </c>
      <c r="H23" s="26">
        <f t="shared" si="8"/>
        <v>4247.9017800000001</v>
      </c>
      <c r="I23" s="39">
        <f t="shared" si="7"/>
        <v>1837.9017800000001</v>
      </c>
      <c r="J23" s="26">
        <f t="shared" ref="J23:J30" si="9">IF(G23=0,0,H23/G23)*100</f>
        <v>64.382828726803154</v>
      </c>
      <c r="K23" s="26">
        <f t="shared" ref="K23:K30" si="10">IF(F23=0,0,H23/F23*100)</f>
        <v>176.26148464730292</v>
      </c>
      <c r="L23" s="26">
        <f t="shared" si="1"/>
        <v>53.112847154495945</v>
      </c>
      <c r="M23" s="56">
        <v>3</v>
      </c>
      <c r="N23" s="57" t="s">
        <v>49</v>
      </c>
      <c r="O23" s="3"/>
      <c r="P23" s="3"/>
      <c r="Q23" s="3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132" customHeight="1" x14ac:dyDescent="0.5">
      <c r="A24" s="68"/>
      <c r="B24" s="49"/>
      <c r="C24" s="50"/>
      <c r="D24" s="15" t="s">
        <v>6</v>
      </c>
      <c r="E24" s="31">
        <v>0</v>
      </c>
      <c r="F24" s="31">
        <v>0</v>
      </c>
      <c r="G24" s="31">
        <v>0</v>
      </c>
      <c r="H24" s="31">
        <v>0</v>
      </c>
      <c r="I24" s="37">
        <f t="shared" si="7"/>
        <v>0</v>
      </c>
      <c r="J24" s="37">
        <f t="shared" si="9"/>
        <v>0</v>
      </c>
      <c r="K24" s="37">
        <f t="shared" si="10"/>
        <v>0</v>
      </c>
      <c r="L24" s="37">
        <f t="shared" si="1"/>
        <v>0</v>
      </c>
      <c r="M24" s="56"/>
      <c r="N24" s="58"/>
      <c r="O24" s="3"/>
      <c r="P24" s="3"/>
      <c r="Q24" s="3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132" customHeight="1" x14ac:dyDescent="0.5">
      <c r="A25" s="68"/>
      <c r="B25" s="49"/>
      <c r="C25" s="50"/>
      <c r="D25" s="15" t="s">
        <v>7</v>
      </c>
      <c r="E25" s="31">
        <v>0</v>
      </c>
      <c r="F25" s="31">
        <v>0</v>
      </c>
      <c r="G25" s="31">
        <v>0</v>
      </c>
      <c r="H25" s="31">
        <v>0</v>
      </c>
      <c r="I25" s="37">
        <f t="shared" si="7"/>
        <v>0</v>
      </c>
      <c r="J25" s="37">
        <f t="shared" si="9"/>
        <v>0</v>
      </c>
      <c r="K25" s="37">
        <f t="shared" si="10"/>
        <v>0</v>
      </c>
      <c r="L25" s="37">
        <f t="shared" si="1"/>
        <v>0</v>
      </c>
      <c r="M25" s="56"/>
      <c r="N25" s="58"/>
      <c r="O25" s="3"/>
      <c r="P25" s="3"/>
      <c r="Q25" s="3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132" customHeight="1" x14ac:dyDescent="0.5">
      <c r="A26" s="68"/>
      <c r="B26" s="49"/>
      <c r="C26" s="50"/>
      <c r="D26" s="15" t="s">
        <v>8</v>
      </c>
      <c r="E26" s="30">
        <v>6597.88</v>
      </c>
      <c r="F26" s="31">
        <v>2410</v>
      </c>
      <c r="G26" s="31">
        <v>6597.88</v>
      </c>
      <c r="H26" s="31">
        <v>4247.9017800000001</v>
      </c>
      <c r="I26" s="27">
        <f t="shared" si="7"/>
        <v>1837.9017800000001</v>
      </c>
      <c r="J26" s="37">
        <f t="shared" si="9"/>
        <v>64.382828726803154</v>
      </c>
      <c r="K26" s="37">
        <f t="shared" si="10"/>
        <v>176.26148464730292</v>
      </c>
      <c r="L26" s="37">
        <f t="shared" si="1"/>
        <v>64.382828726803154</v>
      </c>
      <c r="M26" s="56"/>
      <c r="N26" s="58"/>
      <c r="O26" s="3"/>
      <c r="P26" s="3"/>
      <c r="Q26" s="3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214.5" customHeight="1" x14ac:dyDescent="0.5">
      <c r="A27" s="68"/>
      <c r="B27" s="49"/>
      <c r="C27" s="50"/>
      <c r="D27" s="24" t="s">
        <v>9</v>
      </c>
      <c r="E27" s="31">
        <v>0</v>
      </c>
      <c r="F27" s="31">
        <v>0</v>
      </c>
      <c r="G27" s="31">
        <v>0</v>
      </c>
      <c r="H27" s="31">
        <v>0</v>
      </c>
      <c r="I27" s="37">
        <v>0</v>
      </c>
      <c r="J27" s="37">
        <f t="shared" si="9"/>
        <v>0</v>
      </c>
      <c r="K27" s="37">
        <f t="shared" si="10"/>
        <v>0</v>
      </c>
      <c r="L27" s="37">
        <f t="shared" si="1"/>
        <v>0</v>
      </c>
      <c r="M27" s="56"/>
      <c r="N27" s="58"/>
      <c r="O27" s="3"/>
      <c r="P27" s="3"/>
      <c r="Q27" s="3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77" customHeight="1" x14ac:dyDescent="0.5">
      <c r="A28" s="68"/>
      <c r="B28" s="49"/>
      <c r="C28" s="50"/>
      <c r="D28" s="24" t="s">
        <v>26</v>
      </c>
      <c r="E28" s="31">
        <v>0</v>
      </c>
      <c r="F28" s="31">
        <v>0</v>
      </c>
      <c r="G28" s="31">
        <v>0</v>
      </c>
      <c r="H28" s="31">
        <v>0</v>
      </c>
      <c r="I28" s="37">
        <v>0</v>
      </c>
      <c r="J28" s="37">
        <f t="shared" si="9"/>
        <v>0</v>
      </c>
      <c r="K28" s="37">
        <f t="shared" si="10"/>
        <v>0</v>
      </c>
      <c r="L28" s="37">
        <f t="shared" si="1"/>
        <v>0</v>
      </c>
      <c r="M28" s="56"/>
      <c r="N28" s="58"/>
      <c r="O28" s="3"/>
      <c r="P28" s="3"/>
      <c r="Q28" s="3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32" customHeight="1" x14ac:dyDescent="0.5">
      <c r="A29" s="68"/>
      <c r="B29" s="49"/>
      <c r="C29" s="50"/>
      <c r="D29" s="16" t="s">
        <v>10</v>
      </c>
      <c r="E29" s="27">
        <v>1400</v>
      </c>
      <c r="F29" s="31">
        <v>0</v>
      </c>
      <c r="G29" s="31">
        <v>0</v>
      </c>
      <c r="H29" s="31">
        <v>0</v>
      </c>
      <c r="I29" s="37">
        <v>0</v>
      </c>
      <c r="J29" s="37">
        <f t="shared" si="9"/>
        <v>0</v>
      </c>
      <c r="K29" s="37">
        <f t="shared" si="10"/>
        <v>0</v>
      </c>
      <c r="L29" s="37">
        <f t="shared" si="1"/>
        <v>0</v>
      </c>
      <c r="M29" s="56"/>
      <c r="N29" s="58"/>
      <c r="O29" s="3"/>
      <c r="P29" s="3"/>
      <c r="Q29" s="3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32" customHeight="1" x14ac:dyDescent="0.5">
      <c r="A30" s="68"/>
      <c r="B30" s="49"/>
      <c r="C30" s="50"/>
      <c r="D30" s="17" t="s">
        <v>11</v>
      </c>
      <c r="E30" s="31">
        <v>0</v>
      </c>
      <c r="F30" s="31">
        <v>0</v>
      </c>
      <c r="G30" s="31">
        <v>0</v>
      </c>
      <c r="H30" s="31">
        <v>0</v>
      </c>
      <c r="I30" s="37">
        <f t="shared" si="7"/>
        <v>0</v>
      </c>
      <c r="J30" s="37">
        <f t="shared" si="9"/>
        <v>0</v>
      </c>
      <c r="K30" s="37">
        <f t="shared" si="10"/>
        <v>0</v>
      </c>
      <c r="L30" s="37">
        <f t="shared" si="1"/>
        <v>0</v>
      </c>
      <c r="M30" s="56"/>
      <c r="N30" s="58"/>
      <c r="O30" s="3"/>
      <c r="P30" s="3"/>
      <c r="Q30" s="3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32" customHeight="1" x14ac:dyDescent="0.5">
      <c r="A31" s="68">
        <v>3</v>
      </c>
      <c r="B31" s="49" t="s">
        <v>44</v>
      </c>
      <c r="C31" s="50">
        <v>5</v>
      </c>
      <c r="D31" s="14" t="s">
        <v>5</v>
      </c>
      <c r="E31" s="26">
        <f>E32+E33+E34+E35+E37</f>
        <v>698789.84863000014</v>
      </c>
      <c r="F31" s="26">
        <f t="shared" ref="F31:H31" si="11">F32+F33+F34+F35+F37</f>
        <v>258198.73884000001</v>
      </c>
      <c r="G31" s="26">
        <f t="shared" si="11"/>
        <v>600913.85899999994</v>
      </c>
      <c r="H31" s="26">
        <f t="shared" si="11"/>
        <v>210763.53902000003</v>
      </c>
      <c r="I31" s="26">
        <f>H31-F31</f>
        <v>-47435.19981999998</v>
      </c>
      <c r="J31" s="26">
        <f t="shared" si="3"/>
        <v>35.073835602783134</v>
      </c>
      <c r="K31" s="26">
        <f t="shared" si="4"/>
        <v>81.628415369838621</v>
      </c>
      <c r="L31" s="26">
        <f t="shared" si="1"/>
        <v>30.161219347019518</v>
      </c>
      <c r="M31" s="56">
        <v>12</v>
      </c>
      <c r="N31" s="52" t="s">
        <v>69</v>
      </c>
      <c r="O31" s="3"/>
      <c r="P31" s="3"/>
      <c r="Q31" s="3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32" customHeight="1" x14ac:dyDescent="0.5">
      <c r="A32" s="68"/>
      <c r="B32" s="49"/>
      <c r="C32" s="50"/>
      <c r="D32" s="15" t="s">
        <v>6</v>
      </c>
      <c r="E32" s="30">
        <v>14.1</v>
      </c>
      <c r="F32" s="31">
        <v>14.1</v>
      </c>
      <c r="G32" s="31">
        <v>0</v>
      </c>
      <c r="H32" s="31">
        <v>0</v>
      </c>
      <c r="I32" s="33">
        <f t="shared" ref="I32:I82" si="12">H32-F32</f>
        <v>-14.1</v>
      </c>
      <c r="J32" s="29">
        <f t="shared" si="3"/>
        <v>0</v>
      </c>
      <c r="K32" s="29">
        <f t="shared" si="4"/>
        <v>0</v>
      </c>
      <c r="L32" s="29">
        <f t="shared" si="1"/>
        <v>0</v>
      </c>
      <c r="M32" s="56"/>
      <c r="N32" s="53"/>
      <c r="O32" s="3"/>
      <c r="P32" s="3"/>
      <c r="Q32" s="3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32" customHeight="1" x14ac:dyDescent="0.5">
      <c r="A33" s="68"/>
      <c r="B33" s="49"/>
      <c r="C33" s="50"/>
      <c r="D33" s="15" t="s">
        <v>7</v>
      </c>
      <c r="E33" s="30">
        <v>52429.8</v>
      </c>
      <c r="F33" s="30">
        <v>42985.669350000004</v>
      </c>
      <c r="G33" s="30">
        <v>32663.921409999999</v>
      </c>
      <c r="H33" s="30">
        <v>31580.3102</v>
      </c>
      <c r="I33" s="31">
        <f t="shared" si="12"/>
        <v>-11405.359150000004</v>
      </c>
      <c r="J33" s="29">
        <f t="shared" si="3"/>
        <v>96.68254403260886</v>
      </c>
      <c r="K33" s="29">
        <f t="shared" si="4"/>
        <v>73.467066297991707</v>
      </c>
      <c r="L33" s="29">
        <f t="shared" si="1"/>
        <v>60.233512620685183</v>
      </c>
      <c r="M33" s="56"/>
      <c r="N33" s="53"/>
      <c r="O33" s="3"/>
      <c r="P33" s="3"/>
      <c r="Q33" s="3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32" customHeight="1" x14ac:dyDescent="0.5">
      <c r="A34" s="68"/>
      <c r="B34" s="49"/>
      <c r="C34" s="50"/>
      <c r="D34" s="15" t="s">
        <v>8</v>
      </c>
      <c r="E34" s="30">
        <v>566817.15895000007</v>
      </c>
      <c r="F34" s="31">
        <v>215198.96948999999</v>
      </c>
      <c r="G34" s="31">
        <v>568249.93758999999</v>
      </c>
      <c r="H34" s="31">
        <v>179183.22882000002</v>
      </c>
      <c r="I34" s="31">
        <f t="shared" si="12"/>
        <v>-36015.74066999997</v>
      </c>
      <c r="J34" s="29">
        <f t="shared" si="3"/>
        <v>31.532467839755952</v>
      </c>
      <c r="K34" s="29">
        <f t="shared" si="4"/>
        <v>83.263980884595469</v>
      </c>
      <c r="L34" s="29">
        <f t="shared" si="1"/>
        <v>31.612174400635261</v>
      </c>
      <c r="M34" s="56"/>
      <c r="N34" s="53"/>
      <c r="O34" s="3"/>
      <c r="P34" s="3"/>
      <c r="Q34" s="3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246" customHeight="1" x14ac:dyDescent="0.5">
      <c r="A35" s="68"/>
      <c r="B35" s="49"/>
      <c r="C35" s="50"/>
      <c r="D35" s="24" t="s">
        <v>9</v>
      </c>
      <c r="E35" s="31">
        <v>0</v>
      </c>
      <c r="F35" s="31">
        <v>0</v>
      </c>
      <c r="G35" s="31">
        <v>0</v>
      </c>
      <c r="H35" s="31">
        <v>0</v>
      </c>
      <c r="I35" s="32">
        <f t="shared" si="12"/>
        <v>0</v>
      </c>
      <c r="J35" s="29">
        <f t="shared" si="3"/>
        <v>0</v>
      </c>
      <c r="K35" s="29">
        <f t="shared" si="4"/>
        <v>0</v>
      </c>
      <c r="L35" s="29">
        <f t="shared" si="1"/>
        <v>0</v>
      </c>
      <c r="M35" s="56"/>
      <c r="N35" s="53"/>
      <c r="O35" s="3"/>
      <c r="P35" s="3"/>
      <c r="Q35" s="3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71.75" customHeight="1" x14ac:dyDescent="0.5">
      <c r="A36" s="68"/>
      <c r="B36" s="49"/>
      <c r="C36" s="50"/>
      <c r="D36" s="24" t="s">
        <v>26</v>
      </c>
      <c r="E36" s="31">
        <v>0</v>
      </c>
      <c r="F36" s="31">
        <v>0</v>
      </c>
      <c r="G36" s="31">
        <v>0</v>
      </c>
      <c r="H36" s="31">
        <v>0</v>
      </c>
      <c r="I36" s="32">
        <f t="shared" si="12"/>
        <v>0</v>
      </c>
      <c r="J36" s="29">
        <f t="shared" si="3"/>
        <v>0</v>
      </c>
      <c r="K36" s="29">
        <f t="shared" si="4"/>
        <v>0</v>
      </c>
      <c r="L36" s="29">
        <f t="shared" si="1"/>
        <v>0</v>
      </c>
      <c r="M36" s="56"/>
      <c r="N36" s="53"/>
      <c r="O36" s="3"/>
      <c r="P36" s="3"/>
      <c r="Q36" s="3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s="4" customFormat="1" ht="132" customHeight="1" x14ac:dyDescent="0.5">
      <c r="A37" s="68"/>
      <c r="B37" s="49"/>
      <c r="C37" s="50"/>
      <c r="D37" s="16" t="s">
        <v>10</v>
      </c>
      <c r="E37" s="27">
        <v>79528.789680000002</v>
      </c>
      <c r="F37" s="31">
        <v>0</v>
      </c>
      <c r="G37" s="31">
        <v>0</v>
      </c>
      <c r="H37" s="31">
        <v>0</v>
      </c>
      <c r="I37" s="33">
        <f t="shared" si="12"/>
        <v>0</v>
      </c>
      <c r="J37" s="29">
        <f t="shared" si="3"/>
        <v>0</v>
      </c>
      <c r="K37" s="29">
        <f t="shared" si="4"/>
        <v>0</v>
      </c>
      <c r="L37" s="29">
        <f t="shared" si="1"/>
        <v>0</v>
      </c>
      <c r="M37" s="56"/>
      <c r="N37" s="53"/>
      <c r="O37" s="3"/>
      <c r="P37" s="3"/>
      <c r="Q37" s="3"/>
    </row>
    <row r="38" spans="1:29" ht="132" customHeight="1" x14ac:dyDescent="0.5">
      <c r="A38" s="68"/>
      <c r="B38" s="49"/>
      <c r="C38" s="50"/>
      <c r="D38" s="17" t="s">
        <v>11</v>
      </c>
      <c r="E38" s="31">
        <v>0</v>
      </c>
      <c r="F38" s="31">
        <v>0</v>
      </c>
      <c r="G38" s="31">
        <v>0</v>
      </c>
      <c r="H38" s="31">
        <v>0</v>
      </c>
      <c r="I38" s="32">
        <f t="shared" si="12"/>
        <v>0</v>
      </c>
      <c r="J38" s="29">
        <f t="shared" si="3"/>
        <v>0</v>
      </c>
      <c r="K38" s="29">
        <f t="shared" si="4"/>
        <v>0</v>
      </c>
      <c r="L38" s="29">
        <f t="shared" si="1"/>
        <v>0</v>
      </c>
      <c r="M38" s="56"/>
      <c r="N38" s="53"/>
      <c r="O38" s="3"/>
      <c r="P38" s="3"/>
      <c r="Q38" s="3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32" customHeight="1" x14ac:dyDescent="0.5">
      <c r="A39" s="48">
        <v>4</v>
      </c>
      <c r="B39" s="49" t="s">
        <v>45</v>
      </c>
      <c r="C39" s="50">
        <v>5</v>
      </c>
      <c r="D39" s="14" t="s">
        <v>5</v>
      </c>
      <c r="E39" s="26">
        <f>E40+E41+E42+E45</f>
        <v>6052.987000000001</v>
      </c>
      <c r="F39" s="26">
        <f t="shared" ref="F39:H39" si="13">F40+F41+F42+F45</f>
        <v>5171.7870000000003</v>
      </c>
      <c r="G39" s="26">
        <f t="shared" si="13"/>
        <v>6352.9908000000005</v>
      </c>
      <c r="H39" s="26">
        <f t="shared" si="13"/>
        <v>4690.3620799999999</v>
      </c>
      <c r="I39" s="26">
        <f>H39-F39</f>
        <v>-481.42492000000038</v>
      </c>
      <c r="J39" s="26">
        <f t="shared" si="3"/>
        <v>73.829196793422085</v>
      </c>
      <c r="K39" s="26">
        <f t="shared" si="4"/>
        <v>90.691323521250965</v>
      </c>
      <c r="L39" s="26">
        <f t="shared" si="1"/>
        <v>77.48838846011067</v>
      </c>
      <c r="M39" s="56">
        <v>4</v>
      </c>
      <c r="N39" s="52" t="s">
        <v>67</v>
      </c>
      <c r="O39" s="3"/>
      <c r="P39" s="3"/>
      <c r="Q39" s="3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32" customHeight="1" x14ac:dyDescent="0.5">
      <c r="A40" s="48"/>
      <c r="B40" s="49"/>
      <c r="C40" s="50"/>
      <c r="D40" s="15" t="s">
        <v>6</v>
      </c>
      <c r="E40" s="31">
        <v>0</v>
      </c>
      <c r="F40" s="31">
        <v>0</v>
      </c>
      <c r="G40" s="31">
        <v>0</v>
      </c>
      <c r="H40" s="31">
        <v>0</v>
      </c>
      <c r="I40" s="32">
        <f t="shared" si="12"/>
        <v>0</v>
      </c>
      <c r="J40" s="29">
        <f t="shared" si="3"/>
        <v>0</v>
      </c>
      <c r="K40" s="29">
        <f t="shared" si="4"/>
        <v>0</v>
      </c>
      <c r="L40" s="29">
        <f t="shared" si="1"/>
        <v>0</v>
      </c>
      <c r="M40" s="56"/>
      <c r="N40" s="79"/>
      <c r="O40" s="3"/>
      <c r="P40" s="3"/>
      <c r="Q40" s="3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32" customHeight="1" x14ac:dyDescent="0.5">
      <c r="A41" s="48"/>
      <c r="B41" s="49"/>
      <c r="C41" s="50"/>
      <c r="D41" s="15" t="s">
        <v>7</v>
      </c>
      <c r="E41" s="31">
        <v>0</v>
      </c>
      <c r="F41" s="31">
        <v>0</v>
      </c>
      <c r="G41" s="31">
        <v>300</v>
      </c>
      <c r="H41" s="31">
        <v>0</v>
      </c>
      <c r="I41" s="32">
        <f t="shared" si="12"/>
        <v>0</v>
      </c>
      <c r="J41" s="29">
        <f t="shared" si="3"/>
        <v>0</v>
      </c>
      <c r="K41" s="29">
        <f t="shared" si="4"/>
        <v>0</v>
      </c>
      <c r="L41" s="29">
        <f t="shared" si="1"/>
        <v>0</v>
      </c>
      <c r="M41" s="56"/>
      <c r="N41" s="79"/>
      <c r="O41" s="3"/>
      <c r="P41" s="3"/>
      <c r="Q41" s="3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32" customHeight="1" x14ac:dyDescent="0.5">
      <c r="A42" s="48"/>
      <c r="B42" s="49"/>
      <c r="C42" s="50"/>
      <c r="D42" s="15" t="s">
        <v>8</v>
      </c>
      <c r="E42" s="30">
        <v>6052.987000000001</v>
      </c>
      <c r="F42" s="31">
        <v>5171.7870000000003</v>
      </c>
      <c r="G42" s="31">
        <v>6052.9908000000005</v>
      </c>
      <c r="H42" s="31">
        <v>4690.3620799999999</v>
      </c>
      <c r="I42" s="31">
        <f t="shared" si="12"/>
        <v>-481.42492000000038</v>
      </c>
      <c r="J42" s="29">
        <f t="shared" si="3"/>
        <v>77.488339813766103</v>
      </c>
      <c r="K42" s="29">
        <f t="shared" si="4"/>
        <v>90.691323521250965</v>
      </c>
      <c r="L42" s="29">
        <f t="shared" si="1"/>
        <v>77.48838846011067</v>
      </c>
      <c r="M42" s="56"/>
      <c r="N42" s="79"/>
      <c r="O42" s="3"/>
      <c r="P42" s="3"/>
      <c r="Q42" s="3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217.5" customHeight="1" x14ac:dyDescent="0.5">
      <c r="A43" s="48"/>
      <c r="B43" s="49"/>
      <c r="C43" s="50"/>
      <c r="D43" s="24" t="s">
        <v>9</v>
      </c>
      <c r="E43" s="31">
        <v>0</v>
      </c>
      <c r="F43" s="31">
        <v>0</v>
      </c>
      <c r="G43" s="31">
        <v>0</v>
      </c>
      <c r="H43" s="31">
        <v>0</v>
      </c>
      <c r="I43" s="32">
        <f t="shared" si="12"/>
        <v>0</v>
      </c>
      <c r="J43" s="29">
        <f t="shared" si="3"/>
        <v>0</v>
      </c>
      <c r="K43" s="29">
        <f t="shared" si="4"/>
        <v>0</v>
      </c>
      <c r="L43" s="29">
        <f t="shared" si="1"/>
        <v>0</v>
      </c>
      <c r="M43" s="56"/>
      <c r="N43" s="79"/>
      <c r="O43" s="3"/>
      <c r="P43" s="3"/>
      <c r="Q43" s="3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69.5" customHeight="1" x14ac:dyDescent="0.5">
      <c r="A44" s="48"/>
      <c r="B44" s="49"/>
      <c r="C44" s="50"/>
      <c r="D44" s="24" t="s">
        <v>26</v>
      </c>
      <c r="E44" s="31">
        <v>0</v>
      </c>
      <c r="F44" s="31">
        <v>0</v>
      </c>
      <c r="G44" s="31">
        <v>0</v>
      </c>
      <c r="H44" s="31">
        <v>0</v>
      </c>
      <c r="I44" s="32"/>
      <c r="J44" s="29"/>
      <c r="K44" s="29"/>
      <c r="L44" s="29">
        <f t="shared" si="1"/>
        <v>0</v>
      </c>
      <c r="M44" s="56"/>
      <c r="N44" s="79"/>
      <c r="O44" s="3"/>
      <c r="P44" s="3"/>
      <c r="Q44" s="3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32" customHeight="1" x14ac:dyDescent="0.5">
      <c r="A45" s="48"/>
      <c r="B45" s="49"/>
      <c r="C45" s="50"/>
      <c r="D45" s="16" t="s">
        <v>10</v>
      </c>
      <c r="E45" s="31">
        <v>0</v>
      </c>
      <c r="F45" s="31">
        <v>0</v>
      </c>
      <c r="G45" s="31">
        <v>0</v>
      </c>
      <c r="H45" s="31">
        <v>0</v>
      </c>
      <c r="I45" s="33">
        <f t="shared" si="12"/>
        <v>0</v>
      </c>
      <c r="J45" s="29">
        <f t="shared" si="3"/>
        <v>0</v>
      </c>
      <c r="K45" s="29">
        <f t="shared" si="4"/>
        <v>0</v>
      </c>
      <c r="L45" s="29">
        <f t="shared" si="1"/>
        <v>0</v>
      </c>
      <c r="M45" s="56"/>
      <c r="N45" s="79"/>
      <c r="O45" s="3"/>
      <c r="P45" s="3"/>
      <c r="Q45" s="3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32" customHeight="1" x14ac:dyDescent="0.5">
      <c r="A46" s="48"/>
      <c r="B46" s="49"/>
      <c r="C46" s="50"/>
      <c r="D46" s="17" t="s">
        <v>11</v>
      </c>
      <c r="E46" s="31">
        <v>0</v>
      </c>
      <c r="F46" s="31">
        <v>0</v>
      </c>
      <c r="G46" s="31">
        <v>0</v>
      </c>
      <c r="H46" s="31">
        <v>0</v>
      </c>
      <c r="I46" s="32">
        <f t="shared" si="12"/>
        <v>0</v>
      </c>
      <c r="J46" s="29">
        <f t="shared" si="3"/>
        <v>0</v>
      </c>
      <c r="K46" s="29">
        <f t="shared" si="4"/>
        <v>0</v>
      </c>
      <c r="L46" s="29">
        <f t="shared" si="1"/>
        <v>0</v>
      </c>
      <c r="M46" s="56"/>
      <c r="N46" s="79"/>
      <c r="O46" s="3"/>
      <c r="P46" s="3"/>
      <c r="Q46" s="3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s="4" customFormat="1" ht="132" customHeight="1" x14ac:dyDescent="0.5">
      <c r="A47" s="48">
        <v>5</v>
      </c>
      <c r="B47" s="49" t="s">
        <v>46</v>
      </c>
      <c r="C47" s="50">
        <v>12</v>
      </c>
      <c r="D47" s="14" t="s">
        <v>5</v>
      </c>
      <c r="E47" s="26">
        <f t="shared" ref="E47:H47" si="14">E48+E49+E50+E53</f>
        <v>328303.62040000001</v>
      </c>
      <c r="F47" s="26">
        <f>F48+F49+F50+F53</f>
        <v>170140.13071</v>
      </c>
      <c r="G47" s="26">
        <f t="shared" si="14"/>
        <v>224137.07105999999</v>
      </c>
      <c r="H47" s="26">
        <f t="shared" si="14"/>
        <v>102803.42689000002</v>
      </c>
      <c r="I47" s="26">
        <f>H47-F47</f>
        <v>-67336.703819999981</v>
      </c>
      <c r="J47" s="26">
        <f t="shared" si="3"/>
        <v>45.866320285090289</v>
      </c>
      <c r="K47" s="26">
        <f t="shared" si="4"/>
        <v>60.422797643917491</v>
      </c>
      <c r="L47" s="26">
        <f>IF(H47=0,0,H47/E47*100)</f>
        <v>31.313522149023491</v>
      </c>
      <c r="M47" s="56">
        <v>8</v>
      </c>
      <c r="N47" s="64" t="s">
        <v>12</v>
      </c>
      <c r="O47" s="3"/>
      <c r="P47" s="3"/>
      <c r="Q47" s="3"/>
    </row>
    <row r="48" spans="1:29" s="4" customFormat="1" ht="132" customHeight="1" x14ac:dyDescent="0.5">
      <c r="A48" s="48"/>
      <c r="B48" s="49"/>
      <c r="C48" s="50"/>
      <c r="D48" s="15" t="s">
        <v>6</v>
      </c>
      <c r="E48" s="30">
        <v>0</v>
      </c>
      <c r="F48" s="30">
        <v>0</v>
      </c>
      <c r="G48" s="30">
        <v>0</v>
      </c>
      <c r="H48" s="30">
        <v>0</v>
      </c>
      <c r="I48" s="31">
        <f t="shared" si="12"/>
        <v>0</v>
      </c>
      <c r="J48" s="29">
        <f t="shared" si="3"/>
        <v>0</v>
      </c>
      <c r="K48" s="29">
        <f t="shared" si="4"/>
        <v>0</v>
      </c>
      <c r="L48" s="29">
        <f t="shared" si="1"/>
        <v>0</v>
      </c>
      <c r="M48" s="56"/>
      <c r="N48" s="48"/>
      <c r="O48" s="3"/>
      <c r="P48" s="3"/>
      <c r="Q48" s="3"/>
    </row>
    <row r="49" spans="1:29" s="4" customFormat="1" ht="132" customHeight="1" x14ac:dyDescent="0.5">
      <c r="A49" s="48"/>
      <c r="B49" s="49"/>
      <c r="C49" s="50"/>
      <c r="D49" s="15" t="s">
        <v>7</v>
      </c>
      <c r="E49" s="30">
        <v>9255</v>
      </c>
      <c r="F49" s="30">
        <v>3961.5387499999997</v>
      </c>
      <c r="G49" s="30">
        <v>5490.91</v>
      </c>
      <c r="H49" s="30">
        <v>3724.8885599999999</v>
      </c>
      <c r="I49" s="33">
        <f t="shared" si="12"/>
        <v>-236.65018999999984</v>
      </c>
      <c r="J49" s="29">
        <f t="shared" si="3"/>
        <v>67.837363205734562</v>
      </c>
      <c r="K49" s="29">
        <f t="shared" si="4"/>
        <v>94.026306318472848</v>
      </c>
      <c r="L49" s="29">
        <f t="shared" si="1"/>
        <v>40.247310210696916</v>
      </c>
      <c r="M49" s="56"/>
      <c r="N49" s="48"/>
      <c r="O49" s="3"/>
      <c r="P49" s="3"/>
      <c r="Q49" s="3"/>
    </row>
    <row r="50" spans="1:29" s="4" customFormat="1" ht="132" customHeight="1" x14ac:dyDescent="0.5">
      <c r="A50" s="48"/>
      <c r="B50" s="49"/>
      <c r="C50" s="50"/>
      <c r="D50" s="15" t="s">
        <v>8</v>
      </c>
      <c r="E50" s="30">
        <v>219144.18200000003</v>
      </c>
      <c r="F50" s="30">
        <v>166178.59195999999</v>
      </c>
      <c r="G50" s="30">
        <v>218646.16105999998</v>
      </c>
      <c r="H50" s="30">
        <v>99078.53833000001</v>
      </c>
      <c r="I50" s="31">
        <f t="shared" si="12"/>
        <v>-67100.05362999998</v>
      </c>
      <c r="J50" s="29">
        <f t="shared" si="3"/>
        <v>45.314556564663981</v>
      </c>
      <c r="K50" s="29">
        <f t="shared" si="4"/>
        <v>59.621722125223386</v>
      </c>
      <c r="L50" s="29">
        <f t="shared" si="1"/>
        <v>45.211575970563523</v>
      </c>
      <c r="M50" s="56"/>
      <c r="N50" s="48"/>
      <c r="O50" s="3"/>
      <c r="P50" s="3"/>
      <c r="Q50" s="3"/>
    </row>
    <row r="51" spans="1:29" s="4" customFormat="1" ht="209.25" customHeight="1" x14ac:dyDescent="0.5">
      <c r="A51" s="48"/>
      <c r="B51" s="49"/>
      <c r="C51" s="50"/>
      <c r="D51" s="24" t="s">
        <v>9</v>
      </c>
      <c r="E51" s="28">
        <v>0</v>
      </c>
      <c r="F51" s="30">
        <v>0</v>
      </c>
      <c r="G51" s="30">
        <v>0</v>
      </c>
      <c r="H51" s="30">
        <v>0</v>
      </c>
      <c r="I51" s="31">
        <f t="shared" si="12"/>
        <v>0</v>
      </c>
      <c r="J51" s="37">
        <f t="shared" si="3"/>
        <v>0</v>
      </c>
      <c r="K51" s="37">
        <f t="shared" si="4"/>
        <v>0</v>
      </c>
      <c r="L51" s="37">
        <f t="shared" si="1"/>
        <v>0</v>
      </c>
      <c r="M51" s="56"/>
      <c r="N51" s="48"/>
      <c r="O51" s="3"/>
      <c r="P51" s="3"/>
      <c r="Q51" s="3"/>
    </row>
    <row r="52" spans="1:29" s="4" customFormat="1" ht="162.75" customHeight="1" x14ac:dyDescent="0.5">
      <c r="A52" s="48"/>
      <c r="B52" s="49"/>
      <c r="C52" s="50"/>
      <c r="D52" s="24" t="s">
        <v>26</v>
      </c>
      <c r="E52" s="28">
        <v>0</v>
      </c>
      <c r="F52" s="30">
        <v>0</v>
      </c>
      <c r="G52" s="30">
        <v>0</v>
      </c>
      <c r="H52" s="30">
        <v>0</v>
      </c>
      <c r="I52" s="31">
        <f t="shared" si="12"/>
        <v>0</v>
      </c>
      <c r="J52" s="37"/>
      <c r="K52" s="37"/>
      <c r="L52" s="37">
        <f t="shared" si="1"/>
        <v>0</v>
      </c>
      <c r="M52" s="56"/>
      <c r="N52" s="48"/>
      <c r="O52" s="3"/>
      <c r="P52" s="3"/>
      <c r="Q52" s="3"/>
    </row>
    <row r="53" spans="1:29" s="4" customFormat="1" ht="132" customHeight="1" x14ac:dyDescent="0.5">
      <c r="A53" s="48"/>
      <c r="B53" s="49"/>
      <c r="C53" s="50"/>
      <c r="D53" s="16" t="s">
        <v>10</v>
      </c>
      <c r="E53" s="30">
        <v>99904.438399999999</v>
      </c>
      <c r="F53" s="30">
        <v>0</v>
      </c>
      <c r="G53" s="30">
        <v>0</v>
      </c>
      <c r="H53" s="30">
        <v>0</v>
      </c>
      <c r="I53" s="33">
        <f t="shared" si="12"/>
        <v>0</v>
      </c>
      <c r="J53" s="37">
        <f t="shared" si="3"/>
        <v>0</v>
      </c>
      <c r="K53" s="37">
        <f t="shared" si="4"/>
        <v>0</v>
      </c>
      <c r="L53" s="37">
        <f t="shared" si="1"/>
        <v>0</v>
      </c>
      <c r="M53" s="56"/>
      <c r="N53" s="48"/>
      <c r="O53" s="3"/>
      <c r="P53" s="3"/>
      <c r="Q53" s="3"/>
    </row>
    <row r="54" spans="1:29" ht="132" customHeight="1" x14ac:dyDescent="0.5">
      <c r="A54" s="48"/>
      <c r="B54" s="49"/>
      <c r="C54" s="50"/>
      <c r="D54" s="17" t="s">
        <v>11</v>
      </c>
      <c r="E54" s="30">
        <v>0</v>
      </c>
      <c r="F54" s="30">
        <v>0</v>
      </c>
      <c r="G54" s="30">
        <v>0</v>
      </c>
      <c r="H54" s="30">
        <v>0</v>
      </c>
      <c r="I54" s="31">
        <f t="shared" si="12"/>
        <v>0</v>
      </c>
      <c r="J54" s="29">
        <f t="shared" si="3"/>
        <v>0</v>
      </c>
      <c r="K54" s="29">
        <f t="shared" si="4"/>
        <v>0</v>
      </c>
      <c r="L54" s="29">
        <f t="shared" si="1"/>
        <v>0</v>
      </c>
      <c r="M54" s="56"/>
      <c r="N54" s="48"/>
      <c r="O54" s="3"/>
      <c r="P54" s="3"/>
      <c r="Q54" s="3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31.25" customHeight="1" x14ac:dyDescent="0.5">
      <c r="A55" s="48">
        <v>6</v>
      </c>
      <c r="B55" s="49" t="s">
        <v>43</v>
      </c>
      <c r="C55" s="65">
        <v>8</v>
      </c>
      <c r="D55" s="14" t="s">
        <v>5</v>
      </c>
      <c r="E55" s="26">
        <f t="shared" ref="E55:H55" si="15">E56+E57+E58+E61</f>
        <v>109872.255</v>
      </c>
      <c r="F55" s="26">
        <f t="shared" si="15"/>
        <v>43084.2</v>
      </c>
      <c r="G55" s="26">
        <f t="shared" si="15"/>
        <v>48799.362000000001</v>
      </c>
      <c r="H55" s="26">
        <f t="shared" si="15"/>
        <v>44014.304550000001</v>
      </c>
      <c r="I55" s="39">
        <f>H55-F55</f>
        <v>930.10455000000366</v>
      </c>
      <c r="J55" s="26">
        <f t="shared" si="3"/>
        <v>90.194426209916429</v>
      </c>
      <c r="K55" s="26">
        <f t="shared" si="4"/>
        <v>102.15880659267202</v>
      </c>
      <c r="L55" s="26">
        <f t="shared" si="1"/>
        <v>40.059525992253455</v>
      </c>
      <c r="M55" s="56">
        <v>11</v>
      </c>
      <c r="N55" s="64" t="s">
        <v>13</v>
      </c>
      <c r="O55" s="3"/>
      <c r="P55" s="3"/>
      <c r="Q55" s="3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31.25" customHeight="1" x14ac:dyDescent="0.5">
      <c r="A56" s="48"/>
      <c r="B56" s="49"/>
      <c r="C56" s="66"/>
      <c r="D56" s="15" t="s">
        <v>6</v>
      </c>
      <c r="E56" s="30">
        <v>0</v>
      </c>
      <c r="F56" s="30">
        <v>0</v>
      </c>
      <c r="G56" s="30">
        <v>0</v>
      </c>
      <c r="H56" s="30">
        <v>0</v>
      </c>
      <c r="I56" s="33">
        <f t="shared" si="12"/>
        <v>0</v>
      </c>
      <c r="J56" s="29">
        <f t="shared" si="3"/>
        <v>0</v>
      </c>
      <c r="K56" s="29">
        <f t="shared" si="4"/>
        <v>0</v>
      </c>
      <c r="L56" s="29">
        <f t="shared" si="1"/>
        <v>0</v>
      </c>
      <c r="M56" s="56"/>
      <c r="N56" s="48"/>
      <c r="O56" s="3"/>
      <c r="P56" s="3"/>
      <c r="Q56" s="3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31.25" customHeight="1" x14ac:dyDescent="0.5">
      <c r="A57" s="48"/>
      <c r="B57" s="49"/>
      <c r="C57" s="66"/>
      <c r="D57" s="15" t="s">
        <v>7</v>
      </c>
      <c r="E57" s="30">
        <v>66484</v>
      </c>
      <c r="F57" s="30">
        <v>33834.199999999997</v>
      </c>
      <c r="G57" s="30">
        <v>34056.487000000001</v>
      </c>
      <c r="H57" s="30">
        <v>34056.486550000001</v>
      </c>
      <c r="I57" s="33">
        <f t="shared" si="12"/>
        <v>222.28655000000435</v>
      </c>
      <c r="J57" s="29">
        <f t="shared" si="3"/>
        <v>99.999998678665833</v>
      </c>
      <c r="K57" s="29">
        <f t="shared" si="4"/>
        <v>100.65698775203788</v>
      </c>
      <c r="L57" s="29">
        <f t="shared" si="1"/>
        <v>51.22508656218038</v>
      </c>
      <c r="M57" s="56"/>
      <c r="N57" s="48"/>
      <c r="O57" s="3"/>
      <c r="P57" s="3"/>
      <c r="Q57" s="3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31.25" customHeight="1" x14ac:dyDescent="0.5">
      <c r="A58" s="48"/>
      <c r="B58" s="49"/>
      <c r="C58" s="66"/>
      <c r="D58" s="15" t="s">
        <v>8</v>
      </c>
      <c r="E58" s="30">
        <v>14742.875</v>
      </c>
      <c r="F58" s="30">
        <v>9250</v>
      </c>
      <c r="G58" s="30">
        <v>14742.875</v>
      </c>
      <c r="H58" s="30">
        <v>9957.8179999999993</v>
      </c>
      <c r="I58" s="33">
        <f t="shared" si="12"/>
        <v>707.8179999999993</v>
      </c>
      <c r="J58" s="29">
        <f t="shared" si="3"/>
        <v>67.543257336170853</v>
      </c>
      <c r="K58" s="29">
        <f t="shared" si="4"/>
        <v>107.65208648648648</v>
      </c>
      <c r="L58" s="29">
        <f t="shared" si="1"/>
        <v>67.543257336170853</v>
      </c>
      <c r="M58" s="56"/>
      <c r="N58" s="48"/>
      <c r="O58" s="3"/>
      <c r="P58" s="3"/>
      <c r="Q58" s="3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206.25" customHeight="1" x14ac:dyDescent="0.5">
      <c r="A59" s="48"/>
      <c r="B59" s="49"/>
      <c r="C59" s="66"/>
      <c r="D59" s="24" t="s">
        <v>9</v>
      </c>
      <c r="E59" s="30">
        <v>0</v>
      </c>
      <c r="F59" s="30">
        <v>0</v>
      </c>
      <c r="G59" s="30">
        <v>0</v>
      </c>
      <c r="H59" s="30">
        <v>0</v>
      </c>
      <c r="I59" s="32">
        <f t="shared" si="12"/>
        <v>0</v>
      </c>
      <c r="J59" s="29">
        <f t="shared" si="3"/>
        <v>0</v>
      </c>
      <c r="K59" s="29">
        <f t="shared" si="4"/>
        <v>0</v>
      </c>
      <c r="L59" s="29">
        <f t="shared" si="1"/>
        <v>0</v>
      </c>
      <c r="M59" s="56"/>
      <c r="N59" s="48"/>
      <c r="O59" s="3"/>
      <c r="P59" s="3"/>
      <c r="Q59" s="3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78.5" customHeight="1" x14ac:dyDescent="0.5">
      <c r="A60" s="48"/>
      <c r="B60" s="49"/>
      <c r="C60" s="66"/>
      <c r="D60" s="24" t="s">
        <v>26</v>
      </c>
      <c r="E60" s="30">
        <v>0</v>
      </c>
      <c r="F60" s="30">
        <v>0</v>
      </c>
      <c r="G60" s="30">
        <v>0</v>
      </c>
      <c r="H60" s="30">
        <v>0</v>
      </c>
      <c r="I60" s="32">
        <f t="shared" si="12"/>
        <v>0</v>
      </c>
      <c r="J60" s="29">
        <f t="shared" si="3"/>
        <v>0</v>
      </c>
      <c r="K60" s="29">
        <f t="shared" si="4"/>
        <v>0</v>
      </c>
      <c r="L60" s="29">
        <f t="shared" si="1"/>
        <v>0</v>
      </c>
      <c r="M60" s="56"/>
      <c r="N60" s="48"/>
      <c r="O60" s="3"/>
      <c r="P60" s="3"/>
      <c r="Q60" s="3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31.25" customHeight="1" x14ac:dyDescent="0.5">
      <c r="A61" s="48"/>
      <c r="B61" s="49"/>
      <c r="C61" s="66"/>
      <c r="D61" s="16" t="s">
        <v>10</v>
      </c>
      <c r="E61" s="30">
        <v>28645.38</v>
      </c>
      <c r="F61" s="30">
        <v>0</v>
      </c>
      <c r="G61" s="30">
        <v>0</v>
      </c>
      <c r="H61" s="30">
        <v>0</v>
      </c>
      <c r="I61" s="32">
        <f t="shared" si="12"/>
        <v>0</v>
      </c>
      <c r="J61" s="29">
        <f t="shared" si="3"/>
        <v>0</v>
      </c>
      <c r="K61" s="29">
        <f t="shared" si="4"/>
        <v>0</v>
      </c>
      <c r="L61" s="29">
        <f t="shared" si="1"/>
        <v>0</v>
      </c>
      <c r="M61" s="56"/>
      <c r="N61" s="48"/>
      <c r="O61" s="3"/>
      <c r="P61" s="3"/>
      <c r="Q61" s="3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31.25" customHeight="1" x14ac:dyDescent="0.5">
      <c r="A62" s="48"/>
      <c r="B62" s="49"/>
      <c r="C62" s="67"/>
      <c r="D62" s="17" t="s">
        <v>11</v>
      </c>
      <c r="E62" s="30">
        <v>0</v>
      </c>
      <c r="F62" s="30">
        <v>0</v>
      </c>
      <c r="G62" s="30">
        <v>0</v>
      </c>
      <c r="H62" s="30">
        <v>0</v>
      </c>
      <c r="I62" s="32">
        <f t="shared" si="12"/>
        <v>0</v>
      </c>
      <c r="J62" s="29">
        <f t="shared" si="3"/>
        <v>0</v>
      </c>
      <c r="K62" s="29">
        <f t="shared" si="4"/>
        <v>0</v>
      </c>
      <c r="L62" s="29">
        <f t="shared" si="1"/>
        <v>0</v>
      </c>
      <c r="M62" s="56"/>
      <c r="N62" s="48"/>
      <c r="O62" s="3"/>
      <c r="P62" s="3"/>
      <c r="Q62" s="3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s="4" customFormat="1" ht="131.25" customHeight="1" x14ac:dyDescent="0.5">
      <c r="A63" s="48">
        <v>7</v>
      </c>
      <c r="B63" s="49" t="s">
        <v>30</v>
      </c>
      <c r="C63" s="50">
        <v>6</v>
      </c>
      <c r="D63" s="14" t="s">
        <v>5</v>
      </c>
      <c r="E63" s="26">
        <f t="shared" ref="E63:H63" si="16">E64+E65+E66+E67+E69</f>
        <v>17456.173000000003</v>
      </c>
      <c r="F63" s="26">
        <f t="shared" si="16"/>
        <v>14914.173000000001</v>
      </c>
      <c r="G63" s="26">
        <f t="shared" si="16"/>
        <v>14865.988000000001</v>
      </c>
      <c r="H63" s="26">
        <f t="shared" si="16"/>
        <v>12812.611220000001</v>
      </c>
      <c r="I63" s="26">
        <f>H63-F63</f>
        <v>-2101.56178</v>
      </c>
      <c r="J63" s="26">
        <f t="shared" si="3"/>
        <v>86.187418017557931</v>
      </c>
      <c r="K63" s="26">
        <f t="shared" si="4"/>
        <v>85.908962032289693</v>
      </c>
      <c r="L63" s="26">
        <f t="shared" si="1"/>
        <v>73.3987410642642</v>
      </c>
      <c r="M63" s="63">
        <v>3</v>
      </c>
      <c r="N63" s="61" t="s">
        <v>32</v>
      </c>
      <c r="O63" s="3"/>
      <c r="P63" s="3"/>
      <c r="Q63" s="3"/>
    </row>
    <row r="64" spans="1:29" s="4" customFormat="1" ht="131.25" customHeight="1" x14ac:dyDescent="0.5">
      <c r="A64" s="48"/>
      <c r="B64" s="49"/>
      <c r="C64" s="50"/>
      <c r="D64" s="15" t="s">
        <v>6</v>
      </c>
      <c r="E64" s="31">
        <v>0</v>
      </c>
      <c r="F64" s="31">
        <v>0</v>
      </c>
      <c r="G64" s="31">
        <v>0</v>
      </c>
      <c r="H64" s="31">
        <v>0</v>
      </c>
      <c r="I64" s="32">
        <f t="shared" si="12"/>
        <v>0</v>
      </c>
      <c r="J64" s="29">
        <f t="shared" si="3"/>
        <v>0</v>
      </c>
      <c r="K64" s="29">
        <f t="shared" si="4"/>
        <v>0</v>
      </c>
      <c r="L64" s="29">
        <f t="shared" si="1"/>
        <v>0</v>
      </c>
      <c r="M64" s="63"/>
      <c r="N64" s="62"/>
      <c r="O64" s="3"/>
      <c r="P64" s="3"/>
      <c r="Q64" s="3"/>
    </row>
    <row r="65" spans="1:29" s="4" customFormat="1" ht="131.25" customHeight="1" x14ac:dyDescent="0.5">
      <c r="A65" s="48"/>
      <c r="B65" s="49"/>
      <c r="C65" s="50"/>
      <c r="D65" s="15" t="s">
        <v>7</v>
      </c>
      <c r="E65" s="28">
        <v>468</v>
      </c>
      <c r="F65" s="28">
        <v>274</v>
      </c>
      <c r="G65" s="28">
        <v>105.995</v>
      </c>
      <c r="H65" s="28">
        <v>105.995</v>
      </c>
      <c r="I65" s="42">
        <f t="shared" si="12"/>
        <v>-168.005</v>
      </c>
      <c r="J65" s="29">
        <f t="shared" si="3"/>
        <v>100</v>
      </c>
      <c r="K65" s="29">
        <f t="shared" si="4"/>
        <v>38.684306569343072</v>
      </c>
      <c r="L65" s="29">
        <f t="shared" si="1"/>
        <v>22.648504273504276</v>
      </c>
      <c r="M65" s="63"/>
      <c r="N65" s="62"/>
      <c r="O65" s="3"/>
      <c r="P65" s="3"/>
      <c r="Q65" s="3"/>
    </row>
    <row r="66" spans="1:29" s="4" customFormat="1" ht="131.25" customHeight="1" x14ac:dyDescent="0.5">
      <c r="A66" s="48"/>
      <c r="B66" s="49"/>
      <c r="C66" s="50"/>
      <c r="D66" s="15" t="s">
        <v>8</v>
      </c>
      <c r="E66" s="28">
        <v>12759.993</v>
      </c>
      <c r="F66" s="34">
        <v>12759.993</v>
      </c>
      <c r="G66" s="34">
        <v>14759.993</v>
      </c>
      <c r="H66" s="34">
        <v>12706.61622</v>
      </c>
      <c r="I66" s="31">
        <f t="shared" si="12"/>
        <v>-53.376780000000508</v>
      </c>
      <c r="J66" s="29">
        <f t="shared" si="3"/>
        <v>86.088226600107461</v>
      </c>
      <c r="K66" s="29">
        <f t="shared" si="4"/>
        <v>99.581686447633615</v>
      </c>
      <c r="L66" s="29">
        <f t="shared" si="1"/>
        <v>99.581686447633615</v>
      </c>
      <c r="M66" s="63"/>
      <c r="N66" s="62"/>
      <c r="O66" s="3"/>
      <c r="P66" s="3"/>
      <c r="Q66" s="3"/>
    </row>
    <row r="67" spans="1:29" s="4" customFormat="1" ht="190.5" customHeight="1" x14ac:dyDescent="0.5">
      <c r="A67" s="48"/>
      <c r="B67" s="49"/>
      <c r="C67" s="50"/>
      <c r="D67" s="24" t="s">
        <v>9</v>
      </c>
      <c r="E67" s="34">
        <v>0</v>
      </c>
      <c r="F67" s="34">
        <v>0</v>
      </c>
      <c r="G67" s="34">
        <v>0</v>
      </c>
      <c r="H67" s="34">
        <v>0</v>
      </c>
      <c r="I67" s="32">
        <v>0</v>
      </c>
      <c r="J67" s="29">
        <f t="shared" si="3"/>
        <v>0</v>
      </c>
      <c r="K67" s="29">
        <f t="shared" si="4"/>
        <v>0</v>
      </c>
      <c r="L67" s="29">
        <f t="shared" si="1"/>
        <v>0</v>
      </c>
      <c r="M67" s="63"/>
      <c r="N67" s="62"/>
      <c r="O67" s="3"/>
      <c r="P67" s="3"/>
      <c r="Q67" s="3"/>
    </row>
    <row r="68" spans="1:29" s="4" customFormat="1" ht="159" customHeight="1" x14ac:dyDescent="0.5">
      <c r="A68" s="48"/>
      <c r="B68" s="49"/>
      <c r="C68" s="50"/>
      <c r="D68" s="24" t="s">
        <v>26</v>
      </c>
      <c r="E68" s="34">
        <v>0</v>
      </c>
      <c r="F68" s="34">
        <v>0</v>
      </c>
      <c r="G68" s="34">
        <v>0</v>
      </c>
      <c r="H68" s="34">
        <v>0</v>
      </c>
      <c r="I68" s="32"/>
      <c r="J68" s="29"/>
      <c r="K68" s="29"/>
      <c r="L68" s="29">
        <f t="shared" si="1"/>
        <v>0</v>
      </c>
      <c r="M68" s="63"/>
      <c r="N68" s="62"/>
      <c r="O68" s="3"/>
      <c r="P68" s="3"/>
      <c r="Q68" s="3"/>
    </row>
    <row r="69" spans="1:29" s="4" customFormat="1" ht="131.25" customHeight="1" x14ac:dyDescent="0.5">
      <c r="A69" s="48"/>
      <c r="B69" s="49"/>
      <c r="C69" s="50"/>
      <c r="D69" s="16" t="s">
        <v>10</v>
      </c>
      <c r="E69" s="27">
        <v>4228.18</v>
      </c>
      <c r="F69" s="31">
        <v>1880.1799999999998</v>
      </c>
      <c r="G69" s="31">
        <v>0</v>
      </c>
      <c r="H69" s="31">
        <v>0</v>
      </c>
      <c r="I69" s="32">
        <f t="shared" si="12"/>
        <v>-1880.1799999999998</v>
      </c>
      <c r="J69" s="29">
        <f t="shared" si="3"/>
        <v>0</v>
      </c>
      <c r="K69" s="29">
        <f t="shared" si="4"/>
        <v>0</v>
      </c>
      <c r="L69" s="29">
        <f t="shared" si="1"/>
        <v>0</v>
      </c>
      <c r="M69" s="63"/>
      <c r="N69" s="62"/>
      <c r="O69" s="3"/>
      <c r="P69" s="3"/>
      <c r="Q69" s="3"/>
    </row>
    <row r="70" spans="1:29" s="4" customFormat="1" ht="131.25" customHeight="1" x14ac:dyDescent="0.5">
      <c r="A70" s="48"/>
      <c r="B70" s="49"/>
      <c r="C70" s="50"/>
      <c r="D70" s="17" t="s">
        <v>11</v>
      </c>
      <c r="E70" s="31">
        <v>0</v>
      </c>
      <c r="F70" s="31">
        <v>0</v>
      </c>
      <c r="G70" s="31">
        <v>0</v>
      </c>
      <c r="H70" s="31">
        <v>0</v>
      </c>
      <c r="I70" s="32">
        <f t="shared" si="12"/>
        <v>0</v>
      </c>
      <c r="J70" s="29">
        <f t="shared" si="3"/>
        <v>0</v>
      </c>
      <c r="K70" s="29">
        <f t="shared" si="4"/>
        <v>0</v>
      </c>
      <c r="L70" s="29">
        <f t="shared" si="1"/>
        <v>0</v>
      </c>
      <c r="M70" s="63"/>
      <c r="N70" s="62"/>
      <c r="O70" s="3"/>
      <c r="P70" s="3"/>
      <c r="Q70" s="3"/>
    </row>
    <row r="71" spans="1:29" s="4" customFormat="1" ht="133.5" customHeight="1" x14ac:dyDescent="0.5">
      <c r="A71" s="48">
        <v>8</v>
      </c>
      <c r="B71" s="49" t="s">
        <v>42</v>
      </c>
      <c r="C71" s="50">
        <v>12</v>
      </c>
      <c r="D71" s="14" t="s">
        <v>5</v>
      </c>
      <c r="E71" s="26">
        <f>E72+E73+E74+E77</f>
        <v>1458672.0783199999</v>
      </c>
      <c r="F71" s="26">
        <f t="shared" ref="F71:H71" si="17">F72+F73+F74+F77</f>
        <v>365024.32629</v>
      </c>
      <c r="G71" s="26">
        <f t="shared" si="17"/>
        <v>432775.86889999994</v>
      </c>
      <c r="H71" s="26">
        <f t="shared" si="17"/>
        <v>205619.44092999998</v>
      </c>
      <c r="I71" s="26">
        <f>H71-F71</f>
        <v>-159404.88536000001</v>
      </c>
      <c r="J71" s="26">
        <f t="shared" si="3"/>
        <v>47.511762024215763</v>
      </c>
      <c r="K71" s="26">
        <f t="shared" si="4"/>
        <v>56.330339136532501</v>
      </c>
      <c r="L71" s="26">
        <f t="shared" ref="L71:L134" si="18">IF(H71=0,0,H71/E71*100)</f>
        <v>14.096344475642434</v>
      </c>
      <c r="M71" s="56">
        <v>9</v>
      </c>
      <c r="N71" s="52" t="s">
        <v>50</v>
      </c>
      <c r="O71" s="3"/>
      <c r="P71" s="3"/>
      <c r="Q71" s="3"/>
    </row>
    <row r="72" spans="1:29" s="4" customFormat="1" ht="133.5" customHeight="1" x14ac:dyDescent="0.5">
      <c r="A72" s="48"/>
      <c r="B72" s="49"/>
      <c r="C72" s="50"/>
      <c r="D72" s="15" t="s">
        <v>6</v>
      </c>
      <c r="E72" s="28">
        <v>9691.6111999999994</v>
      </c>
      <c r="F72" s="36">
        <v>4603.78</v>
      </c>
      <c r="G72" s="36">
        <v>0</v>
      </c>
      <c r="H72" s="36">
        <v>0</v>
      </c>
      <c r="I72" s="31">
        <f t="shared" si="12"/>
        <v>-4603.78</v>
      </c>
      <c r="J72" s="29">
        <f t="shared" si="3"/>
        <v>0</v>
      </c>
      <c r="K72" s="29">
        <f t="shared" ref="K72:K77" si="19">IF(H72=0,0,H72/F72*100)</f>
        <v>0</v>
      </c>
      <c r="L72" s="29">
        <f t="shared" si="18"/>
        <v>0</v>
      </c>
      <c r="M72" s="56"/>
      <c r="N72" s="53"/>
      <c r="O72" s="3"/>
      <c r="P72" s="3"/>
      <c r="Q72" s="3"/>
    </row>
    <row r="73" spans="1:29" s="4" customFormat="1" ht="133.5" customHeight="1" x14ac:dyDescent="0.5">
      <c r="A73" s="48"/>
      <c r="B73" s="49"/>
      <c r="C73" s="50"/>
      <c r="D73" s="15" t="s">
        <v>7</v>
      </c>
      <c r="E73" s="28">
        <v>100006.7862</v>
      </c>
      <c r="F73" s="28">
        <v>79296.737500000003</v>
      </c>
      <c r="G73" s="28">
        <v>30204.978999999999</v>
      </c>
      <c r="H73" s="28">
        <v>30190.728999999999</v>
      </c>
      <c r="I73" s="31">
        <f t="shared" si="12"/>
        <v>-49106.008500000004</v>
      </c>
      <c r="J73" s="29">
        <f t="shared" si="3"/>
        <v>99.952822347600375</v>
      </c>
      <c r="K73" s="29">
        <v>0</v>
      </c>
      <c r="L73" s="29">
        <f t="shared" si="18"/>
        <v>30.188680335775054</v>
      </c>
      <c r="M73" s="56"/>
      <c r="N73" s="53"/>
      <c r="O73" s="3"/>
      <c r="P73" s="3"/>
      <c r="Q73" s="3"/>
    </row>
    <row r="74" spans="1:29" s="4" customFormat="1" ht="133.5" customHeight="1" x14ac:dyDescent="0.5">
      <c r="A74" s="48"/>
      <c r="B74" s="49"/>
      <c r="C74" s="50"/>
      <c r="D74" s="15" t="s">
        <v>8</v>
      </c>
      <c r="E74" s="28">
        <v>403618.33229000005</v>
      </c>
      <c r="F74" s="36">
        <v>281123.80878999998</v>
      </c>
      <c r="G74" s="36">
        <v>402570.88989999995</v>
      </c>
      <c r="H74" s="36">
        <v>175428.71192999999</v>
      </c>
      <c r="I74" s="31">
        <f t="shared" si="12"/>
        <v>-105695.09685999999</v>
      </c>
      <c r="J74" s="29">
        <f t="shared" si="3"/>
        <v>43.577098178553626</v>
      </c>
      <c r="K74" s="29">
        <f t="shared" si="19"/>
        <v>62.40265194366571</v>
      </c>
      <c r="L74" s="29">
        <f t="shared" si="18"/>
        <v>43.464009906258255</v>
      </c>
      <c r="M74" s="56"/>
      <c r="N74" s="53"/>
      <c r="O74" s="3"/>
      <c r="P74" s="3"/>
      <c r="Q74" s="3"/>
    </row>
    <row r="75" spans="1:29" s="4" customFormat="1" ht="203.25" customHeight="1" x14ac:dyDescent="0.5">
      <c r="A75" s="48"/>
      <c r="B75" s="49"/>
      <c r="C75" s="50"/>
      <c r="D75" s="24" t="s">
        <v>9</v>
      </c>
      <c r="E75" s="34">
        <v>0</v>
      </c>
      <c r="F75" s="36">
        <v>0</v>
      </c>
      <c r="G75" s="36">
        <v>0</v>
      </c>
      <c r="H75" s="36">
        <v>0</v>
      </c>
      <c r="I75" s="36">
        <v>0</v>
      </c>
      <c r="J75" s="29">
        <f t="shared" si="3"/>
        <v>0</v>
      </c>
      <c r="K75" s="29">
        <f t="shared" si="19"/>
        <v>0</v>
      </c>
      <c r="L75" s="29">
        <f t="shared" si="18"/>
        <v>0</v>
      </c>
      <c r="M75" s="56"/>
      <c r="N75" s="53"/>
      <c r="O75" s="3"/>
      <c r="P75" s="3"/>
      <c r="Q75" s="3"/>
    </row>
    <row r="76" spans="1:29" s="4" customFormat="1" ht="171" customHeight="1" x14ac:dyDescent="0.5">
      <c r="A76" s="48"/>
      <c r="B76" s="49"/>
      <c r="C76" s="50"/>
      <c r="D76" s="24" t="s">
        <v>26</v>
      </c>
      <c r="E76" s="34">
        <v>0</v>
      </c>
      <c r="F76" s="36">
        <v>0</v>
      </c>
      <c r="G76" s="36">
        <v>0</v>
      </c>
      <c r="H76" s="36">
        <v>0</v>
      </c>
      <c r="I76" s="36">
        <v>0</v>
      </c>
      <c r="J76" s="29">
        <f t="shared" si="3"/>
        <v>0</v>
      </c>
      <c r="K76" s="29">
        <f t="shared" si="19"/>
        <v>0</v>
      </c>
      <c r="L76" s="29">
        <f t="shared" si="18"/>
        <v>0</v>
      </c>
      <c r="M76" s="56"/>
      <c r="N76" s="53"/>
      <c r="O76" s="3"/>
      <c r="P76" s="3"/>
      <c r="Q76" s="3"/>
    </row>
    <row r="77" spans="1:29" s="4" customFormat="1" ht="133.5" customHeight="1" x14ac:dyDescent="0.5">
      <c r="A77" s="48"/>
      <c r="B77" s="49"/>
      <c r="C77" s="50"/>
      <c r="D77" s="16" t="s">
        <v>10</v>
      </c>
      <c r="E77" s="27">
        <v>945355.34862999991</v>
      </c>
      <c r="F77" s="27">
        <v>0</v>
      </c>
      <c r="G77" s="27">
        <v>0</v>
      </c>
      <c r="H77" s="27">
        <v>0</v>
      </c>
      <c r="I77" s="36">
        <v>0</v>
      </c>
      <c r="J77" s="29">
        <f t="shared" si="3"/>
        <v>0</v>
      </c>
      <c r="K77" s="29">
        <f t="shared" si="19"/>
        <v>0</v>
      </c>
      <c r="L77" s="29">
        <f t="shared" si="18"/>
        <v>0</v>
      </c>
      <c r="M77" s="56"/>
      <c r="N77" s="53"/>
      <c r="O77" s="3"/>
      <c r="P77" s="3"/>
      <c r="Q77" s="3"/>
    </row>
    <row r="78" spans="1:29" s="4" customFormat="1" ht="133.5" customHeight="1" x14ac:dyDescent="0.5">
      <c r="A78" s="48"/>
      <c r="B78" s="49"/>
      <c r="C78" s="50"/>
      <c r="D78" s="17" t="s">
        <v>11</v>
      </c>
      <c r="E78" s="31">
        <v>0</v>
      </c>
      <c r="F78" s="27">
        <v>0</v>
      </c>
      <c r="G78" s="27">
        <v>0</v>
      </c>
      <c r="H78" s="27">
        <v>0</v>
      </c>
      <c r="I78" s="36">
        <v>0</v>
      </c>
      <c r="J78" s="29">
        <v>0</v>
      </c>
      <c r="K78" s="29">
        <v>0</v>
      </c>
      <c r="L78" s="29">
        <f t="shared" si="18"/>
        <v>0</v>
      </c>
      <c r="M78" s="56"/>
      <c r="N78" s="53"/>
      <c r="O78" s="3"/>
      <c r="P78" s="3"/>
      <c r="Q78" s="3"/>
    </row>
    <row r="79" spans="1:29" ht="133.5" customHeight="1" x14ac:dyDescent="0.5">
      <c r="A79" s="48">
        <v>9</v>
      </c>
      <c r="B79" s="49" t="s">
        <v>38</v>
      </c>
      <c r="C79" s="50">
        <v>14</v>
      </c>
      <c r="D79" s="14" t="s">
        <v>5</v>
      </c>
      <c r="E79" s="26">
        <f>E80+E81+E82+E85</f>
        <v>660412.80937999999</v>
      </c>
      <c r="F79" s="26">
        <f t="shared" ref="F79:H79" si="20">F80+F81+F82+F85</f>
        <v>186022.30726000003</v>
      </c>
      <c r="G79" s="26">
        <f t="shared" si="20"/>
        <v>285948.01726000005</v>
      </c>
      <c r="H79" s="26">
        <f t="shared" si="20"/>
        <v>128389.03929999999</v>
      </c>
      <c r="I79" s="26">
        <f>H79-F79</f>
        <v>-57633.267960000041</v>
      </c>
      <c r="J79" s="26">
        <f t="shared" si="3"/>
        <v>44.899433306180761</v>
      </c>
      <c r="K79" s="26">
        <f t="shared" ref="K79:K142" si="21">IF(H79=0,0,H79/F79*100)</f>
        <v>69.018087771889071</v>
      </c>
      <c r="L79" s="26">
        <f t="shared" si="18"/>
        <v>19.440725176201909</v>
      </c>
      <c r="M79" s="51">
        <v>13</v>
      </c>
      <c r="N79" s="52" t="s">
        <v>51</v>
      </c>
      <c r="O79" s="3"/>
      <c r="P79" s="3"/>
      <c r="Q79" s="3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33.5" customHeight="1" x14ac:dyDescent="0.5">
      <c r="A80" s="48"/>
      <c r="B80" s="49"/>
      <c r="C80" s="50"/>
      <c r="D80" s="15" t="s">
        <v>6</v>
      </c>
      <c r="E80" s="31">
        <v>0</v>
      </c>
      <c r="F80" s="27">
        <v>0</v>
      </c>
      <c r="G80" s="27">
        <v>0</v>
      </c>
      <c r="H80" s="27">
        <v>0</v>
      </c>
      <c r="I80" s="32">
        <v>0</v>
      </c>
      <c r="J80" s="29">
        <f t="shared" si="3"/>
        <v>0</v>
      </c>
      <c r="K80" s="29">
        <f t="shared" si="21"/>
        <v>0</v>
      </c>
      <c r="L80" s="29">
        <f t="shared" si="18"/>
        <v>0</v>
      </c>
      <c r="M80" s="51"/>
      <c r="N80" s="53"/>
      <c r="O80" s="3"/>
      <c r="P80" s="3"/>
      <c r="Q80" s="3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33.5" customHeight="1" x14ac:dyDescent="0.5">
      <c r="A81" s="48"/>
      <c r="B81" s="49"/>
      <c r="C81" s="50"/>
      <c r="D81" s="15" t="s">
        <v>7</v>
      </c>
      <c r="E81" s="36">
        <v>17973.599999999999</v>
      </c>
      <c r="F81" s="36">
        <v>4272.0200000000004</v>
      </c>
      <c r="G81" s="36">
        <v>3169.57701</v>
      </c>
      <c r="H81" s="36">
        <v>2509.0467100000001</v>
      </c>
      <c r="I81" s="33">
        <f t="shared" si="12"/>
        <v>-1762.9732900000004</v>
      </c>
      <c r="J81" s="29">
        <f t="shared" ref="J81:J152" si="22">IF(H81=0, ,H81/G81*100)</f>
        <v>79.160301266824249</v>
      </c>
      <c r="K81" s="29">
        <f t="shared" si="21"/>
        <v>58.732091844139298</v>
      </c>
      <c r="L81" s="29">
        <f t="shared" si="18"/>
        <v>13.959622501891664</v>
      </c>
      <c r="M81" s="51"/>
      <c r="N81" s="53"/>
      <c r="O81" s="3"/>
      <c r="P81" s="3"/>
      <c r="Q81" s="3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33.5" customHeight="1" x14ac:dyDescent="0.5">
      <c r="A82" s="48"/>
      <c r="B82" s="49"/>
      <c r="C82" s="50"/>
      <c r="D82" s="15" t="s">
        <v>8</v>
      </c>
      <c r="E82" s="36">
        <v>290749.75725000008</v>
      </c>
      <c r="F82" s="36">
        <v>181750.28726000004</v>
      </c>
      <c r="G82" s="36">
        <v>282778.44025000004</v>
      </c>
      <c r="H82" s="36">
        <v>125879.99258999999</v>
      </c>
      <c r="I82" s="31">
        <f t="shared" si="12"/>
        <v>-55870.294670000047</v>
      </c>
      <c r="J82" s="29">
        <f t="shared" si="22"/>
        <v>44.515413720618675</v>
      </c>
      <c r="K82" s="29">
        <f t="shared" si="21"/>
        <v>69.259858945875735</v>
      </c>
      <c r="L82" s="29">
        <f t="shared" si="18"/>
        <v>43.294960511957555</v>
      </c>
      <c r="M82" s="51"/>
      <c r="N82" s="53"/>
      <c r="O82" s="3"/>
      <c r="P82" s="3"/>
      <c r="Q82" s="3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221.25" customHeight="1" x14ac:dyDescent="0.5">
      <c r="A83" s="48"/>
      <c r="B83" s="49"/>
      <c r="C83" s="50"/>
      <c r="D83" s="24" t="s">
        <v>9</v>
      </c>
      <c r="E83" s="34">
        <v>0</v>
      </c>
      <c r="F83" s="34">
        <v>0</v>
      </c>
      <c r="G83" s="34">
        <v>0</v>
      </c>
      <c r="H83" s="34">
        <v>0</v>
      </c>
      <c r="I83" s="32">
        <v>0</v>
      </c>
      <c r="J83" s="29">
        <f t="shared" si="22"/>
        <v>0</v>
      </c>
      <c r="K83" s="29">
        <f t="shared" si="21"/>
        <v>0</v>
      </c>
      <c r="L83" s="29">
        <f t="shared" si="18"/>
        <v>0</v>
      </c>
      <c r="M83" s="51"/>
      <c r="N83" s="53"/>
      <c r="O83" s="3"/>
      <c r="P83" s="3"/>
      <c r="Q83" s="3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80.75" customHeight="1" x14ac:dyDescent="0.5">
      <c r="A84" s="48"/>
      <c r="B84" s="49"/>
      <c r="C84" s="50"/>
      <c r="D84" s="24" t="s">
        <v>26</v>
      </c>
      <c r="E84" s="34">
        <v>0</v>
      </c>
      <c r="F84" s="34">
        <v>0</v>
      </c>
      <c r="G84" s="34">
        <v>0</v>
      </c>
      <c r="H84" s="34">
        <v>0</v>
      </c>
      <c r="I84" s="32">
        <v>0</v>
      </c>
      <c r="J84" s="29">
        <f t="shared" si="22"/>
        <v>0</v>
      </c>
      <c r="K84" s="29">
        <f t="shared" si="21"/>
        <v>0</v>
      </c>
      <c r="L84" s="29">
        <f t="shared" si="18"/>
        <v>0</v>
      </c>
      <c r="M84" s="51"/>
      <c r="N84" s="53"/>
      <c r="O84" s="3"/>
      <c r="P84" s="3"/>
      <c r="Q84" s="3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33.5" customHeight="1" x14ac:dyDescent="0.5">
      <c r="A85" s="48"/>
      <c r="B85" s="49"/>
      <c r="C85" s="50"/>
      <c r="D85" s="16" t="s">
        <v>10</v>
      </c>
      <c r="E85" s="34">
        <v>351689.45212999999</v>
      </c>
      <c r="F85" s="31">
        <v>0</v>
      </c>
      <c r="G85" s="31">
        <v>0</v>
      </c>
      <c r="H85" s="31">
        <v>0</v>
      </c>
      <c r="I85" s="32">
        <v>0</v>
      </c>
      <c r="J85" s="29">
        <v>0</v>
      </c>
      <c r="K85" s="29">
        <f t="shared" si="21"/>
        <v>0</v>
      </c>
      <c r="L85" s="29">
        <f t="shared" si="18"/>
        <v>0</v>
      </c>
      <c r="M85" s="51"/>
      <c r="N85" s="53"/>
      <c r="O85" s="3"/>
      <c r="P85" s="3"/>
      <c r="Q85" s="3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33.5" customHeight="1" x14ac:dyDescent="0.5">
      <c r="A86" s="48"/>
      <c r="B86" s="49"/>
      <c r="C86" s="50"/>
      <c r="D86" s="17" t="s">
        <v>11</v>
      </c>
      <c r="E86" s="31">
        <v>0</v>
      </c>
      <c r="F86" s="31">
        <v>0</v>
      </c>
      <c r="G86" s="31">
        <v>0</v>
      </c>
      <c r="H86" s="31">
        <v>0</v>
      </c>
      <c r="I86" s="32">
        <v>0</v>
      </c>
      <c r="J86" s="29">
        <f t="shared" si="22"/>
        <v>0</v>
      </c>
      <c r="K86" s="29">
        <f t="shared" si="21"/>
        <v>0</v>
      </c>
      <c r="L86" s="29">
        <f t="shared" si="18"/>
        <v>0</v>
      </c>
      <c r="M86" s="51"/>
      <c r="N86" s="53"/>
      <c r="O86" s="3"/>
      <c r="P86" s="3"/>
      <c r="Q86" s="3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s="4" customFormat="1" ht="128.25" customHeight="1" x14ac:dyDescent="0.5">
      <c r="A87" s="48">
        <v>10</v>
      </c>
      <c r="B87" s="52" t="s">
        <v>64</v>
      </c>
      <c r="C87" s="60">
        <v>4</v>
      </c>
      <c r="D87" s="14" t="s">
        <v>5</v>
      </c>
      <c r="E87" s="26">
        <f t="shared" ref="E87:H87" si="23">E88+E89+E90+E93</f>
        <v>6008.5999999999995</v>
      </c>
      <c r="F87" s="26">
        <f t="shared" si="23"/>
        <v>2949.9799999999996</v>
      </c>
      <c r="G87" s="26">
        <f t="shared" si="23"/>
        <v>5011.8637099999996</v>
      </c>
      <c r="H87" s="26">
        <f t="shared" si="23"/>
        <v>2895.0909000000001</v>
      </c>
      <c r="I87" s="26">
        <f>H87-F87</f>
        <v>-54.889099999999416</v>
      </c>
      <c r="J87" s="26">
        <f t="shared" si="22"/>
        <v>57.764757134626876</v>
      </c>
      <c r="K87" s="26">
        <f t="shared" si="21"/>
        <v>98.139339927728344</v>
      </c>
      <c r="L87" s="26">
        <f t="shared" si="18"/>
        <v>48.182453483340552</v>
      </c>
      <c r="M87" s="51">
        <v>4</v>
      </c>
      <c r="N87" s="52" t="s">
        <v>37</v>
      </c>
      <c r="O87" s="3"/>
      <c r="P87" s="3"/>
      <c r="Q87" s="3"/>
    </row>
    <row r="88" spans="1:29" s="4" customFormat="1" ht="128.25" customHeight="1" x14ac:dyDescent="0.5">
      <c r="A88" s="48"/>
      <c r="B88" s="52"/>
      <c r="C88" s="60"/>
      <c r="D88" s="15" t="s">
        <v>6</v>
      </c>
      <c r="E88" s="28">
        <v>35.4</v>
      </c>
      <c r="F88" s="28">
        <v>32.5</v>
      </c>
      <c r="G88" s="27">
        <v>0</v>
      </c>
      <c r="H88" s="27">
        <v>0</v>
      </c>
      <c r="I88" s="32">
        <v>0</v>
      </c>
      <c r="J88" s="29">
        <f t="shared" si="22"/>
        <v>0</v>
      </c>
      <c r="K88" s="29">
        <f t="shared" si="21"/>
        <v>0</v>
      </c>
      <c r="L88" s="29">
        <f t="shared" si="18"/>
        <v>0</v>
      </c>
      <c r="M88" s="51"/>
      <c r="N88" s="53"/>
      <c r="O88" s="3"/>
      <c r="P88" s="3"/>
      <c r="Q88" s="3"/>
    </row>
    <row r="89" spans="1:29" s="4" customFormat="1" ht="128.25" customHeight="1" x14ac:dyDescent="0.5">
      <c r="A89" s="48"/>
      <c r="B89" s="52"/>
      <c r="C89" s="60"/>
      <c r="D89" s="15" t="s">
        <v>7</v>
      </c>
      <c r="E89" s="28">
        <v>2114.5</v>
      </c>
      <c r="F89" s="36">
        <v>1346.53</v>
      </c>
      <c r="G89" s="36">
        <v>1160.8637100000001</v>
      </c>
      <c r="H89" s="36">
        <v>1129.5908999999999</v>
      </c>
      <c r="I89" s="32">
        <v>-83.966290000000072</v>
      </c>
      <c r="J89" s="29">
        <f>IF(H89=0, ,H89/G89*100)</f>
        <v>97.306073940411125</v>
      </c>
      <c r="K89" s="29">
        <f t="shared" si="21"/>
        <v>83.889025866486449</v>
      </c>
      <c r="L89" s="29">
        <f t="shared" si="18"/>
        <v>53.421182312603442</v>
      </c>
      <c r="M89" s="51"/>
      <c r="N89" s="53"/>
      <c r="O89" s="3"/>
      <c r="P89" s="3"/>
      <c r="Q89" s="3"/>
    </row>
    <row r="90" spans="1:29" s="4" customFormat="1" ht="128.25" customHeight="1" x14ac:dyDescent="0.5">
      <c r="A90" s="48"/>
      <c r="B90" s="52"/>
      <c r="C90" s="60"/>
      <c r="D90" s="15" t="s">
        <v>8</v>
      </c>
      <c r="E90" s="28">
        <v>3851</v>
      </c>
      <c r="F90" s="36">
        <v>1570.9499999999998</v>
      </c>
      <c r="G90" s="36">
        <v>3851</v>
      </c>
      <c r="H90" s="36">
        <v>1765.5</v>
      </c>
      <c r="I90" s="33">
        <v>194.55000000000018</v>
      </c>
      <c r="J90" s="29">
        <f t="shared" si="22"/>
        <v>45.845235003895091</v>
      </c>
      <c r="K90" s="29">
        <f t="shared" si="21"/>
        <v>112.38422610522296</v>
      </c>
      <c r="L90" s="29">
        <f t="shared" si="18"/>
        <v>45.845235003895091</v>
      </c>
      <c r="M90" s="51"/>
      <c r="N90" s="53"/>
      <c r="O90" s="3"/>
      <c r="P90" s="3"/>
      <c r="Q90" s="3"/>
    </row>
    <row r="91" spans="1:29" s="4" customFormat="1" ht="210.75" customHeight="1" x14ac:dyDescent="0.5">
      <c r="A91" s="48"/>
      <c r="B91" s="52"/>
      <c r="C91" s="60"/>
      <c r="D91" s="24" t="s">
        <v>9</v>
      </c>
      <c r="E91" s="36">
        <v>0</v>
      </c>
      <c r="F91" s="36">
        <v>0</v>
      </c>
      <c r="G91" s="36">
        <v>0</v>
      </c>
      <c r="H91" s="36">
        <v>0</v>
      </c>
      <c r="I91" s="32">
        <v>0</v>
      </c>
      <c r="J91" s="29">
        <f t="shared" si="22"/>
        <v>0</v>
      </c>
      <c r="K91" s="29">
        <f t="shared" si="21"/>
        <v>0</v>
      </c>
      <c r="L91" s="29">
        <f t="shared" si="18"/>
        <v>0</v>
      </c>
      <c r="M91" s="51"/>
      <c r="N91" s="53"/>
      <c r="O91" s="3"/>
      <c r="P91" s="3"/>
      <c r="Q91" s="3"/>
    </row>
    <row r="92" spans="1:29" s="4" customFormat="1" ht="165.75" customHeight="1" x14ac:dyDescent="0.5">
      <c r="A92" s="48"/>
      <c r="B92" s="52"/>
      <c r="C92" s="60"/>
      <c r="D92" s="24" t="s">
        <v>26</v>
      </c>
      <c r="E92" s="36">
        <v>225.13141999999999</v>
      </c>
      <c r="F92" s="36">
        <v>157</v>
      </c>
      <c r="G92" s="36">
        <v>225.13141999999999</v>
      </c>
      <c r="H92" s="36">
        <v>124.02352</v>
      </c>
      <c r="I92" s="32">
        <v>-22.776480000000006</v>
      </c>
      <c r="J92" s="29">
        <f t="shared" si="22"/>
        <v>55.089387345400311</v>
      </c>
      <c r="K92" s="29">
        <f t="shared" si="21"/>
        <v>78.995872611464961</v>
      </c>
      <c r="L92" s="29">
        <f t="shared" si="18"/>
        <v>55.089387345400311</v>
      </c>
      <c r="M92" s="51"/>
      <c r="N92" s="53"/>
      <c r="O92" s="3"/>
      <c r="P92" s="3"/>
      <c r="Q92" s="3"/>
    </row>
    <row r="93" spans="1:29" s="4" customFormat="1" ht="128.25" customHeight="1" x14ac:dyDescent="0.5">
      <c r="A93" s="48"/>
      <c r="B93" s="52"/>
      <c r="C93" s="60"/>
      <c r="D93" s="16" t="s">
        <v>10</v>
      </c>
      <c r="E93" s="36">
        <v>7.7</v>
      </c>
      <c r="F93" s="27">
        <v>0</v>
      </c>
      <c r="G93" s="27">
        <v>0</v>
      </c>
      <c r="H93" s="27">
        <v>0</v>
      </c>
      <c r="I93" s="32">
        <v>0</v>
      </c>
      <c r="J93" s="29">
        <f t="shared" si="22"/>
        <v>0</v>
      </c>
      <c r="K93" s="29">
        <f t="shared" si="21"/>
        <v>0</v>
      </c>
      <c r="L93" s="29">
        <f t="shared" si="18"/>
        <v>0</v>
      </c>
      <c r="M93" s="51"/>
      <c r="N93" s="53"/>
      <c r="O93" s="3"/>
      <c r="P93" s="3"/>
      <c r="Q93" s="3"/>
    </row>
    <row r="94" spans="1:29" s="4" customFormat="1" ht="128.25" customHeight="1" x14ac:dyDescent="0.5">
      <c r="A94" s="48"/>
      <c r="B94" s="52"/>
      <c r="C94" s="60"/>
      <c r="D94" s="17" t="s">
        <v>11</v>
      </c>
      <c r="E94" s="27">
        <v>0</v>
      </c>
      <c r="F94" s="27">
        <v>0</v>
      </c>
      <c r="G94" s="27">
        <v>0</v>
      </c>
      <c r="H94" s="27">
        <v>0</v>
      </c>
      <c r="I94" s="32">
        <v>0</v>
      </c>
      <c r="J94" s="29">
        <f t="shared" si="22"/>
        <v>0</v>
      </c>
      <c r="K94" s="29">
        <f t="shared" si="21"/>
        <v>0</v>
      </c>
      <c r="L94" s="29">
        <f t="shared" si="18"/>
        <v>0</v>
      </c>
      <c r="M94" s="51"/>
      <c r="N94" s="53"/>
      <c r="O94" s="3"/>
      <c r="P94" s="3"/>
      <c r="Q94" s="3"/>
    </row>
    <row r="95" spans="1:29" s="4" customFormat="1" ht="128.25" customHeight="1" x14ac:dyDescent="0.5">
      <c r="A95" s="48">
        <v>11</v>
      </c>
      <c r="B95" s="52" t="s">
        <v>33</v>
      </c>
      <c r="C95" s="60">
        <v>3</v>
      </c>
      <c r="D95" s="14" t="s">
        <v>5</v>
      </c>
      <c r="E95" s="26">
        <f>E96+E97+E98+E101+E99</f>
        <v>62158.196620000002</v>
      </c>
      <c r="F95" s="26">
        <f t="shared" ref="F95:H95" si="24">F96+F97+F98+F101+F99</f>
        <v>38365.987820000002</v>
      </c>
      <c r="G95" s="26">
        <f t="shared" si="24"/>
        <v>58987.320449999992</v>
      </c>
      <c r="H95" s="26">
        <f t="shared" si="24"/>
        <v>38532.828659999999</v>
      </c>
      <c r="I95" s="26">
        <f>H95-F95</f>
        <v>166.84083999999712</v>
      </c>
      <c r="J95" s="26">
        <f t="shared" si="22"/>
        <v>65.323917692891243</v>
      </c>
      <c r="K95" s="26">
        <f t="shared" si="21"/>
        <v>100.43486653017449</v>
      </c>
      <c r="L95" s="26">
        <f t="shared" si="18"/>
        <v>61.991548589428817</v>
      </c>
      <c r="M95" s="51">
        <v>4</v>
      </c>
      <c r="N95" s="54" t="s">
        <v>53</v>
      </c>
      <c r="O95" s="3"/>
      <c r="P95" s="3"/>
      <c r="Q95" s="3"/>
    </row>
    <row r="96" spans="1:29" s="4" customFormat="1" ht="128.25" customHeight="1" x14ac:dyDescent="0.5">
      <c r="A96" s="48"/>
      <c r="B96" s="52"/>
      <c r="C96" s="60"/>
      <c r="D96" s="15" t="s">
        <v>6</v>
      </c>
      <c r="E96" s="31">
        <v>0</v>
      </c>
      <c r="F96" s="31">
        <v>0</v>
      </c>
      <c r="G96" s="31">
        <v>0</v>
      </c>
      <c r="H96" s="31">
        <v>0</v>
      </c>
      <c r="I96" s="32">
        <f t="shared" ref="I96:I102" si="25">H96-F96</f>
        <v>0</v>
      </c>
      <c r="J96" s="29">
        <f t="shared" si="22"/>
        <v>0</v>
      </c>
      <c r="K96" s="29">
        <f t="shared" si="21"/>
        <v>0</v>
      </c>
      <c r="L96" s="29">
        <f t="shared" si="18"/>
        <v>0</v>
      </c>
      <c r="M96" s="51"/>
      <c r="N96" s="55"/>
      <c r="O96" s="3"/>
      <c r="P96" s="3"/>
      <c r="Q96" s="3"/>
    </row>
    <row r="97" spans="1:29" s="4" customFormat="1" ht="128.25" customHeight="1" x14ac:dyDescent="0.5">
      <c r="A97" s="48"/>
      <c r="B97" s="52"/>
      <c r="C97" s="60"/>
      <c r="D97" s="15" t="s">
        <v>7</v>
      </c>
      <c r="E97" s="28">
        <v>0</v>
      </c>
      <c r="F97" s="34">
        <v>0</v>
      </c>
      <c r="G97" s="28">
        <v>0</v>
      </c>
      <c r="H97" s="31">
        <v>0</v>
      </c>
      <c r="I97" s="33">
        <f t="shared" si="25"/>
        <v>0</v>
      </c>
      <c r="J97" s="29">
        <f t="shared" si="22"/>
        <v>0</v>
      </c>
      <c r="K97" s="29">
        <f t="shared" si="21"/>
        <v>0</v>
      </c>
      <c r="L97" s="29">
        <f t="shared" si="18"/>
        <v>0</v>
      </c>
      <c r="M97" s="51"/>
      <c r="N97" s="55"/>
      <c r="O97" s="3"/>
      <c r="P97" s="3"/>
      <c r="Q97" s="3"/>
    </row>
    <row r="98" spans="1:29" s="4" customFormat="1" ht="128.25" customHeight="1" x14ac:dyDescent="0.5">
      <c r="A98" s="48"/>
      <c r="B98" s="52"/>
      <c r="C98" s="60"/>
      <c r="D98" s="15" t="s">
        <v>8</v>
      </c>
      <c r="E98" s="28">
        <v>58109.304790000002</v>
      </c>
      <c r="F98" s="34">
        <v>36277.095990000002</v>
      </c>
      <c r="G98" s="34">
        <v>56898.428619999991</v>
      </c>
      <c r="H98" s="34">
        <v>36443.936829999999</v>
      </c>
      <c r="I98" s="32">
        <f t="shared" si="25"/>
        <v>166.84083999999712</v>
      </c>
      <c r="J98" s="29">
        <f t="shared" si="22"/>
        <v>64.050866981570437</v>
      </c>
      <c r="K98" s="29">
        <f t="shared" si="21"/>
        <v>100.45990682398059</v>
      </c>
      <c r="L98" s="29">
        <f t="shared" si="18"/>
        <v>62.716181103360256</v>
      </c>
      <c r="M98" s="51"/>
      <c r="N98" s="55"/>
      <c r="O98" s="3"/>
      <c r="P98" s="3"/>
      <c r="Q98" s="3"/>
    </row>
    <row r="99" spans="1:29" s="4" customFormat="1" ht="201" customHeight="1" x14ac:dyDescent="0.5">
      <c r="A99" s="48"/>
      <c r="B99" s="52"/>
      <c r="C99" s="60"/>
      <c r="D99" s="24" t="s">
        <v>9</v>
      </c>
      <c r="E99" s="34">
        <v>2088.89183</v>
      </c>
      <c r="F99" s="31">
        <v>2088.89183</v>
      </c>
      <c r="G99" s="31">
        <v>2088.89183</v>
      </c>
      <c r="H99" s="31">
        <v>2088.89183</v>
      </c>
      <c r="I99" s="33">
        <f t="shared" si="25"/>
        <v>0</v>
      </c>
      <c r="J99" s="29">
        <f t="shared" si="22"/>
        <v>100</v>
      </c>
      <c r="K99" s="29">
        <f t="shared" si="21"/>
        <v>100</v>
      </c>
      <c r="L99" s="29">
        <f t="shared" si="18"/>
        <v>100</v>
      </c>
      <c r="M99" s="51"/>
      <c r="N99" s="55"/>
      <c r="O99" s="3"/>
      <c r="P99" s="3"/>
      <c r="Q99" s="3"/>
    </row>
    <row r="100" spans="1:29" s="4" customFormat="1" ht="173.25" customHeight="1" x14ac:dyDescent="0.5">
      <c r="A100" s="48"/>
      <c r="B100" s="52"/>
      <c r="C100" s="60"/>
      <c r="D100" s="24" t="s">
        <v>26</v>
      </c>
      <c r="E100" s="34">
        <v>0</v>
      </c>
      <c r="F100" s="31">
        <v>0</v>
      </c>
      <c r="G100" s="31">
        <v>0</v>
      </c>
      <c r="H100" s="31">
        <v>0</v>
      </c>
      <c r="I100" s="33">
        <f t="shared" si="25"/>
        <v>0</v>
      </c>
      <c r="J100" s="29">
        <f t="shared" si="22"/>
        <v>0</v>
      </c>
      <c r="K100" s="29">
        <f t="shared" si="21"/>
        <v>0</v>
      </c>
      <c r="L100" s="29">
        <f t="shared" si="18"/>
        <v>0</v>
      </c>
      <c r="M100" s="51"/>
      <c r="N100" s="55"/>
      <c r="O100" s="3"/>
      <c r="P100" s="3"/>
      <c r="Q100" s="3"/>
    </row>
    <row r="101" spans="1:29" s="4" customFormat="1" ht="128.25" customHeight="1" x14ac:dyDescent="0.5">
      <c r="A101" s="48"/>
      <c r="B101" s="52"/>
      <c r="C101" s="60"/>
      <c r="D101" s="16" t="s">
        <v>10</v>
      </c>
      <c r="E101" s="27">
        <v>1960</v>
      </c>
      <c r="F101" s="31">
        <v>0</v>
      </c>
      <c r="G101" s="31">
        <v>0</v>
      </c>
      <c r="H101" s="31">
        <v>0</v>
      </c>
      <c r="I101" s="33">
        <f t="shared" si="25"/>
        <v>0</v>
      </c>
      <c r="J101" s="29">
        <f t="shared" si="22"/>
        <v>0</v>
      </c>
      <c r="K101" s="29">
        <f t="shared" si="21"/>
        <v>0</v>
      </c>
      <c r="L101" s="29">
        <f t="shared" si="18"/>
        <v>0</v>
      </c>
      <c r="M101" s="51"/>
      <c r="N101" s="55"/>
      <c r="O101" s="3"/>
      <c r="P101" s="3"/>
      <c r="Q101" s="3"/>
    </row>
    <row r="102" spans="1:29" s="4" customFormat="1" ht="128.25" customHeight="1" x14ac:dyDescent="0.5">
      <c r="A102" s="48"/>
      <c r="B102" s="52"/>
      <c r="C102" s="60"/>
      <c r="D102" s="17" t="s">
        <v>11</v>
      </c>
      <c r="E102" s="31">
        <v>1000</v>
      </c>
      <c r="F102" s="31">
        <v>0</v>
      </c>
      <c r="G102" s="31">
        <v>0</v>
      </c>
      <c r="H102" s="31">
        <v>0</v>
      </c>
      <c r="I102" s="32">
        <f t="shared" si="25"/>
        <v>0</v>
      </c>
      <c r="J102" s="29">
        <f t="shared" si="22"/>
        <v>0</v>
      </c>
      <c r="K102" s="29">
        <f t="shared" si="21"/>
        <v>0</v>
      </c>
      <c r="L102" s="29">
        <f t="shared" si="18"/>
        <v>0</v>
      </c>
      <c r="M102" s="51"/>
      <c r="N102" s="55"/>
      <c r="O102" s="3"/>
      <c r="P102" s="3"/>
      <c r="Q102" s="3"/>
    </row>
    <row r="103" spans="1:29" s="4" customFormat="1" ht="130.5" customHeight="1" x14ac:dyDescent="0.5">
      <c r="A103" s="48">
        <v>12</v>
      </c>
      <c r="B103" s="49" t="s">
        <v>31</v>
      </c>
      <c r="C103" s="50">
        <v>4</v>
      </c>
      <c r="D103" s="14" t="s">
        <v>5</v>
      </c>
      <c r="E103" s="26">
        <f>E104+E105+E106+E109+E107</f>
        <v>95921.786470000006</v>
      </c>
      <c r="F103" s="26">
        <f>F104+F105+F106+F109+F107</f>
        <v>60469.941940000004</v>
      </c>
      <c r="G103" s="26">
        <f>G104+G105+G106+G109+G107</f>
        <v>91934.686470000001</v>
      </c>
      <c r="H103" s="26">
        <f>H104+H105+H106+H109+H107</f>
        <v>29291.478790000001</v>
      </c>
      <c r="I103" s="26">
        <f>H103-F103</f>
        <v>-31178.463150000003</v>
      </c>
      <c r="J103" s="26">
        <f t="shared" si="22"/>
        <v>31.861183101503649</v>
      </c>
      <c r="K103" s="26">
        <f t="shared" si="21"/>
        <v>48.439733610235379</v>
      </c>
      <c r="L103" s="26">
        <f t="shared" si="18"/>
        <v>30.536836174502497</v>
      </c>
      <c r="M103" s="51">
        <v>3</v>
      </c>
      <c r="N103" s="61" t="s">
        <v>32</v>
      </c>
      <c r="O103" s="3"/>
      <c r="P103" s="3"/>
      <c r="Q103" s="3"/>
    </row>
    <row r="104" spans="1:29" s="4" customFormat="1" ht="130.5" customHeight="1" x14ac:dyDescent="0.5">
      <c r="A104" s="48"/>
      <c r="B104" s="49"/>
      <c r="C104" s="50"/>
      <c r="D104" s="15" t="s">
        <v>6</v>
      </c>
      <c r="E104" s="31">
        <v>0</v>
      </c>
      <c r="F104" s="31">
        <v>0</v>
      </c>
      <c r="G104" s="31">
        <v>0</v>
      </c>
      <c r="H104" s="31">
        <v>0</v>
      </c>
      <c r="I104" s="32">
        <f t="shared" ref="I104:I110" si="26">H104-F104</f>
        <v>0</v>
      </c>
      <c r="J104" s="29">
        <f t="shared" si="22"/>
        <v>0</v>
      </c>
      <c r="K104" s="29">
        <f t="shared" si="21"/>
        <v>0</v>
      </c>
      <c r="L104" s="29">
        <f t="shared" si="18"/>
        <v>0</v>
      </c>
      <c r="M104" s="51"/>
      <c r="N104" s="62"/>
      <c r="O104" s="3"/>
      <c r="P104" s="3"/>
      <c r="Q104" s="3"/>
    </row>
    <row r="105" spans="1:29" s="4" customFormat="1" ht="130.5" customHeight="1" x14ac:dyDescent="0.5">
      <c r="A105" s="48"/>
      <c r="B105" s="49"/>
      <c r="C105" s="50"/>
      <c r="D105" s="15" t="s">
        <v>7</v>
      </c>
      <c r="E105" s="30">
        <v>108.1</v>
      </c>
      <c r="F105" s="31">
        <v>72</v>
      </c>
      <c r="G105" s="31">
        <v>72</v>
      </c>
      <c r="H105" s="31">
        <v>72</v>
      </c>
      <c r="I105" s="32">
        <f t="shared" si="26"/>
        <v>0</v>
      </c>
      <c r="J105" s="29">
        <f t="shared" si="22"/>
        <v>100</v>
      </c>
      <c r="K105" s="29">
        <f t="shared" si="21"/>
        <v>100</v>
      </c>
      <c r="L105" s="29">
        <f t="shared" si="18"/>
        <v>66.6049953746531</v>
      </c>
      <c r="M105" s="51"/>
      <c r="N105" s="62"/>
      <c r="O105" s="3"/>
      <c r="P105" s="3"/>
      <c r="Q105" s="3"/>
    </row>
    <row r="106" spans="1:29" s="4" customFormat="1" ht="130.5" customHeight="1" x14ac:dyDescent="0.5">
      <c r="A106" s="48"/>
      <c r="B106" s="49"/>
      <c r="C106" s="50"/>
      <c r="D106" s="15" t="s">
        <v>8</v>
      </c>
      <c r="E106" s="30">
        <v>91862.686470000001</v>
      </c>
      <c r="F106" s="31">
        <v>60397.941940000004</v>
      </c>
      <c r="G106" s="31">
        <v>91862.686470000001</v>
      </c>
      <c r="H106" s="31">
        <v>29219.478790000001</v>
      </c>
      <c r="I106" s="31">
        <f t="shared" si="26"/>
        <v>-31178.463150000003</v>
      </c>
      <c r="J106" s="29">
        <f t="shared" si="22"/>
        <v>31.807777360770235</v>
      </c>
      <c r="K106" s="29">
        <f t="shared" si="21"/>
        <v>48.378268946691861</v>
      </c>
      <c r="L106" s="29">
        <f t="shared" si="18"/>
        <v>31.807777360770235</v>
      </c>
      <c r="M106" s="51"/>
      <c r="N106" s="62"/>
      <c r="O106" s="3"/>
      <c r="P106" s="3"/>
      <c r="Q106" s="3"/>
    </row>
    <row r="107" spans="1:29" s="4" customFormat="1" ht="174.75" customHeight="1" x14ac:dyDescent="0.5">
      <c r="A107" s="48"/>
      <c r="B107" s="49"/>
      <c r="C107" s="50"/>
      <c r="D107" s="24" t="s">
        <v>9</v>
      </c>
      <c r="E107" s="31">
        <v>0</v>
      </c>
      <c r="F107" s="31">
        <v>0</v>
      </c>
      <c r="G107" s="31">
        <v>0</v>
      </c>
      <c r="H107" s="31">
        <v>0</v>
      </c>
      <c r="I107" s="32">
        <f>H107-F107</f>
        <v>0</v>
      </c>
      <c r="J107" s="29">
        <f>IF(H107=0, ,H107/G107*100)</f>
        <v>0</v>
      </c>
      <c r="K107" s="29">
        <f>IF(H107=0,0,H107/F107*100)</f>
        <v>0</v>
      </c>
      <c r="L107" s="29">
        <f t="shared" si="18"/>
        <v>0</v>
      </c>
      <c r="M107" s="51"/>
      <c r="N107" s="62"/>
      <c r="O107" s="3"/>
      <c r="P107" s="3"/>
      <c r="Q107" s="3"/>
    </row>
    <row r="108" spans="1:29" s="4" customFormat="1" ht="174.75" customHeight="1" x14ac:dyDescent="0.5">
      <c r="A108" s="48"/>
      <c r="B108" s="49"/>
      <c r="C108" s="50"/>
      <c r="D108" s="24" t="s">
        <v>26</v>
      </c>
      <c r="E108" s="31">
        <v>0</v>
      </c>
      <c r="F108" s="31">
        <v>0</v>
      </c>
      <c r="G108" s="31">
        <v>0</v>
      </c>
      <c r="H108" s="31">
        <v>0</v>
      </c>
      <c r="I108" s="32">
        <f>H108-F108</f>
        <v>0</v>
      </c>
      <c r="J108" s="29">
        <f>IF(H108=0, ,H108/G108*100)</f>
        <v>0</v>
      </c>
      <c r="K108" s="29">
        <f>IF(H108=0,0,H108/F108*100)</f>
        <v>0</v>
      </c>
      <c r="L108" s="29">
        <f t="shared" si="18"/>
        <v>0</v>
      </c>
      <c r="M108" s="51"/>
      <c r="N108" s="62"/>
      <c r="O108" s="3"/>
      <c r="P108" s="3"/>
      <c r="Q108" s="3"/>
    </row>
    <row r="109" spans="1:29" s="4" customFormat="1" ht="130.5" customHeight="1" x14ac:dyDescent="0.5">
      <c r="A109" s="48"/>
      <c r="B109" s="49"/>
      <c r="C109" s="50"/>
      <c r="D109" s="16" t="s">
        <v>10</v>
      </c>
      <c r="E109" s="31">
        <v>3951</v>
      </c>
      <c r="F109" s="31">
        <v>0</v>
      </c>
      <c r="G109" s="31">
        <v>0</v>
      </c>
      <c r="H109" s="31">
        <v>0</v>
      </c>
      <c r="I109" s="32">
        <f t="shared" si="26"/>
        <v>0</v>
      </c>
      <c r="J109" s="29">
        <f t="shared" si="22"/>
        <v>0</v>
      </c>
      <c r="K109" s="29">
        <f t="shared" si="21"/>
        <v>0</v>
      </c>
      <c r="L109" s="29">
        <f t="shared" si="18"/>
        <v>0</v>
      </c>
      <c r="M109" s="51"/>
      <c r="N109" s="62"/>
      <c r="O109" s="3"/>
      <c r="P109" s="3"/>
      <c r="Q109" s="3"/>
    </row>
    <row r="110" spans="1:29" s="4" customFormat="1" ht="130.5" customHeight="1" x14ac:dyDescent="0.5">
      <c r="A110" s="48"/>
      <c r="B110" s="49"/>
      <c r="C110" s="50"/>
      <c r="D110" s="17" t="s">
        <v>11</v>
      </c>
      <c r="E110" s="31">
        <v>0</v>
      </c>
      <c r="F110" s="31">
        <v>0</v>
      </c>
      <c r="G110" s="31">
        <v>0</v>
      </c>
      <c r="H110" s="31">
        <v>0</v>
      </c>
      <c r="I110" s="32">
        <f t="shared" si="26"/>
        <v>0</v>
      </c>
      <c r="J110" s="29">
        <f t="shared" si="22"/>
        <v>0</v>
      </c>
      <c r="K110" s="29">
        <f t="shared" si="21"/>
        <v>0</v>
      </c>
      <c r="L110" s="29">
        <f t="shared" si="18"/>
        <v>0</v>
      </c>
      <c r="M110" s="51"/>
      <c r="N110" s="62"/>
      <c r="O110" s="3"/>
      <c r="P110" s="3"/>
      <c r="Q110" s="3"/>
    </row>
    <row r="111" spans="1:29" ht="130.5" customHeight="1" x14ac:dyDescent="0.5">
      <c r="A111" s="48">
        <v>13</v>
      </c>
      <c r="B111" s="49" t="s">
        <v>41</v>
      </c>
      <c r="C111" s="50">
        <v>2</v>
      </c>
      <c r="D111" s="14" t="s">
        <v>5</v>
      </c>
      <c r="E111" s="26">
        <f>E112+E113+E114+E115+E117</f>
        <v>69745.597999999998</v>
      </c>
      <c r="F111" s="26">
        <f t="shared" ref="F111:H111" si="27">F112+F113+F114+F115+F117</f>
        <v>45033.80343</v>
      </c>
      <c r="G111" s="26">
        <f t="shared" si="27"/>
        <v>53944.897999999906</v>
      </c>
      <c r="H111" s="26">
        <f t="shared" si="27"/>
        <v>44207.294999999998</v>
      </c>
      <c r="I111" s="26">
        <f>H111-F111</f>
        <v>-826.50843000000168</v>
      </c>
      <c r="J111" s="26">
        <f t="shared" si="22"/>
        <v>81.948982459842782</v>
      </c>
      <c r="K111" s="26">
        <f t="shared" si="21"/>
        <v>98.164693259176488</v>
      </c>
      <c r="L111" s="26">
        <f t="shared" si="18"/>
        <v>63.383634620209293</v>
      </c>
      <c r="M111" s="51">
        <v>3</v>
      </c>
      <c r="N111" s="59" t="s">
        <v>14</v>
      </c>
      <c r="O111" s="3"/>
      <c r="P111" s="3"/>
      <c r="Q111" s="3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30.5" customHeight="1" x14ac:dyDescent="0.5">
      <c r="A112" s="48"/>
      <c r="B112" s="49"/>
      <c r="C112" s="50"/>
      <c r="D112" s="15" t="s">
        <v>6</v>
      </c>
      <c r="E112" s="31">
        <v>0</v>
      </c>
      <c r="F112" s="31">
        <v>0</v>
      </c>
      <c r="G112" s="31">
        <v>0</v>
      </c>
      <c r="H112" s="31">
        <v>0</v>
      </c>
      <c r="I112" s="32">
        <f t="shared" ref="I112:I118" si="28">H112-F112</f>
        <v>0</v>
      </c>
      <c r="J112" s="29">
        <f t="shared" si="22"/>
        <v>0</v>
      </c>
      <c r="K112" s="29">
        <f t="shared" si="21"/>
        <v>0</v>
      </c>
      <c r="L112" s="29">
        <f t="shared" si="18"/>
        <v>0</v>
      </c>
      <c r="M112" s="51"/>
      <c r="N112" s="59"/>
      <c r="O112" s="3"/>
      <c r="P112" s="3"/>
      <c r="Q112" s="3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30.5" customHeight="1" x14ac:dyDescent="0.5">
      <c r="A113" s="48"/>
      <c r="B113" s="49"/>
      <c r="C113" s="50"/>
      <c r="D113" s="15" t="s">
        <v>7</v>
      </c>
      <c r="E113" s="31">
        <v>0</v>
      </c>
      <c r="F113" s="31">
        <v>0</v>
      </c>
      <c r="G113" s="31">
        <v>75.3</v>
      </c>
      <c r="H113" s="31">
        <v>28.237469999999998</v>
      </c>
      <c r="I113" s="32">
        <f t="shared" si="28"/>
        <v>28.237469999999998</v>
      </c>
      <c r="J113" s="29">
        <f t="shared" si="22"/>
        <v>37.499960159362551</v>
      </c>
      <c r="K113" s="29"/>
      <c r="L113" s="29"/>
      <c r="M113" s="51"/>
      <c r="N113" s="59"/>
      <c r="O113" s="3"/>
      <c r="P113" s="3"/>
      <c r="Q113" s="3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30.5" customHeight="1" x14ac:dyDescent="0.5">
      <c r="A114" s="48"/>
      <c r="B114" s="49"/>
      <c r="C114" s="50"/>
      <c r="D114" s="15" t="s">
        <v>8</v>
      </c>
      <c r="E114" s="28">
        <v>53869.597999999998</v>
      </c>
      <c r="F114" s="34">
        <v>45033.80343</v>
      </c>
      <c r="G114" s="34">
        <v>53869.597999999904</v>
      </c>
      <c r="H114" s="34">
        <v>44179.057529999998</v>
      </c>
      <c r="I114" s="31">
        <f t="shared" si="28"/>
        <v>-854.74590000000171</v>
      </c>
      <c r="J114" s="29">
        <f t="shared" si="22"/>
        <v>82.011114190976656</v>
      </c>
      <c r="K114" s="29">
        <f t="shared" si="21"/>
        <v>98.101990427416126</v>
      </c>
      <c r="L114" s="29">
        <f t="shared" si="18"/>
        <v>82.011114190976514</v>
      </c>
      <c r="M114" s="51"/>
      <c r="N114" s="59"/>
      <c r="O114" s="3"/>
      <c r="P114" s="3"/>
      <c r="Q114" s="3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213" customHeight="1" x14ac:dyDescent="0.5">
      <c r="A115" s="48"/>
      <c r="B115" s="49"/>
      <c r="C115" s="50"/>
      <c r="D115" s="24" t="s">
        <v>9</v>
      </c>
      <c r="E115" s="34">
        <v>0</v>
      </c>
      <c r="F115" s="31">
        <v>0</v>
      </c>
      <c r="G115" s="31">
        <v>0</v>
      </c>
      <c r="H115" s="31">
        <v>0</v>
      </c>
      <c r="I115" s="32">
        <f t="shared" si="28"/>
        <v>0</v>
      </c>
      <c r="J115" s="29">
        <f t="shared" si="22"/>
        <v>0</v>
      </c>
      <c r="K115" s="29">
        <f t="shared" si="21"/>
        <v>0</v>
      </c>
      <c r="L115" s="29">
        <f t="shared" si="18"/>
        <v>0</v>
      </c>
      <c r="M115" s="51"/>
      <c r="N115" s="59"/>
      <c r="O115" s="3"/>
      <c r="P115" s="3"/>
      <c r="Q115" s="3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65.75" customHeight="1" x14ac:dyDescent="0.5">
      <c r="A116" s="48"/>
      <c r="B116" s="49"/>
      <c r="C116" s="50"/>
      <c r="D116" s="24" t="s">
        <v>26</v>
      </c>
      <c r="E116" s="34">
        <v>0</v>
      </c>
      <c r="F116" s="31">
        <v>0</v>
      </c>
      <c r="G116" s="31">
        <v>0</v>
      </c>
      <c r="H116" s="31">
        <v>0</v>
      </c>
      <c r="I116" s="32"/>
      <c r="J116" s="29"/>
      <c r="K116" s="29"/>
      <c r="L116" s="29">
        <f t="shared" si="18"/>
        <v>0</v>
      </c>
      <c r="M116" s="51"/>
      <c r="N116" s="59"/>
      <c r="O116" s="3"/>
      <c r="P116" s="3"/>
      <c r="Q116" s="3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30.5" customHeight="1" x14ac:dyDescent="0.5">
      <c r="A117" s="48"/>
      <c r="B117" s="49"/>
      <c r="C117" s="50"/>
      <c r="D117" s="16" t="s">
        <v>10</v>
      </c>
      <c r="E117" s="36">
        <v>15876</v>
      </c>
      <c r="F117" s="31">
        <v>0</v>
      </c>
      <c r="G117" s="31">
        <v>0</v>
      </c>
      <c r="H117" s="31">
        <v>0</v>
      </c>
      <c r="I117" s="33">
        <f t="shared" si="28"/>
        <v>0</v>
      </c>
      <c r="J117" s="29">
        <f t="shared" si="22"/>
        <v>0</v>
      </c>
      <c r="K117" s="29">
        <f t="shared" si="21"/>
        <v>0</v>
      </c>
      <c r="L117" s="29">
        <f t="shared" si="18"/>
        <v>0</v>
      </c>
      <c r="M117" s="51"/>
      <c r="N117" s="59"/>
      <c r="O117" s="3"/>
      <c r="P117" s="3"/>
      <c r="Q117" s="3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30.5" customHeight="1" x14ac:dyDescent="0.5">
      <c r="A118" s="48"/>
      <c r="B118" s="49"/>
      <c r="C118" s="50"/>
      <c r="D118" s="17" t="s">
        <v>11</v>
      </c>
      <c r="E118" s="31">
        <v>0</v>
      </c>
      <c r="F118" s="31">
        <v>0</v>
      </c>
      <c r="G118" s="31">
        <v>0</v>
      </c>
      <c r="H118" s="31">
        <v>0</v>
      </c>
      <c r="I118" s="32">
        <f t="shared" si="28"/>
        <v>0</v>
      </c>
      <c r="J118" s="29">
        <f t="shared" si="22"/>
        <v>0</v>
      </c>
      <c r="K118" s="29">
        <f t="shared" si="21"/>
        <v>0</v>
      </c>
      <c r="L118" s="29">
        <f t="shared" si="18"/>
        <v>0</v>
      </c>
      <c r="M118" s="51"/>
      <c r="N118" s="59"/>
      <c r="O118" s="3"/>
      <c r="P118" s="3"/>
      <c r="Q118" s="3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28.25" customHeight="1" x14ac:dyDescent="0.5">
      <c r="A119" s="48">
        <v>14</v>
      </c>
      <c r="B119" s="49" t="s">
        <v>47</v>
      </c>
      <c r="C119" s="50">
        <v>3</v>
      </c>
      <c r="D119" s="14" t="s">
        <v>5</v>
      </c>
      <c r="E119" s="26">
        <f>E120+E121+E122+E123+E125+E126</f>
        <v>3346.6</v>
      </c>
      <c r="F119" s="26">
        <f t="shared" ref="F119:H119" si="29">F120+F121+F122+F123+F125+F126</f>
        <v>1278.3589999999999</v>
      </c>
      <c r="G119" s="26">
        <f t="shared" si="29"/>
        <v>1635.5629800000002</v>
      </c>
      <c r="H119" s="26">
        <f t="shared" si="29"/>
        <v>912.44</v>
      </c>
      <c r="I119" s="39">
        <f>H119-F119</f>
        <v>-365.91899999999987</v>
      </c>
      <c r="J119" s="26">
        <f>IF(H119=0, ,H119/G119*100)</f>
        <v>55.787518497147694</v>
      </c>
      <c r="K119" s="26">
        <f>IF(F119=0,0,H119/F119*100)</f>
        <v>71.375881110079419</v>
      </c>
      <c r="L119" s="26">
        <f t="shared" si="18"/>
        <v>27.264686547540791</v>
      </c>
      <c r="M119" s="51">
        <v>6</v>
      </c>
      <c r="N119" s="52" t="s">
        <v>54</v>
      </c>
      <c r="O119" s="3"/>
      <c r="P119" s="3"/>
      <c r="Q119" s="3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28.25" customHeight="1" x14ac:dyDescent="0.5">
      <c r="A120" s="48"/>
      <c r="B120" s="49"/>
      <c r="C120" s="50"/>
      <c r="D120" s="15" t="s">
        <v>6</v>
      </c>
      <c r="E120" s="31">
        <v>0</v>
      </c>
      <c r="F120" s="31">
        <v>0</v>
      </c>
      <c r="G120" s="31">
        <v>0</v>
      </c>
      <c r="H120" s="31">
        <v>0</v>
      </c>
      <c r="I120" s="32">
        <f>H120-F120</f>
        <v>0</v>
      </c>
      <c r="J120" s="29">
        <f>IF(H120=0, ,H120/G120*100)</f>
        <v>0</v>
      </c>
      <c r="K120" s="29">
        <f t="shared" ref="K120:K122" si="30">IF(F120=0,0,H120/F120*100)</f>
        <v>0</v>
      </c>
      <c r="L120" s="29">
        <f t="shared" si="18"/>
        <v>0</v>
      </c>
      <c r="M120" s="51"/>
      <c r="N120" s="53"/>
      <c r="O120" s="3"/>
      <c r="P120" s="3"/>
      <c r="Q120" s="3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28.25" customHeight="1" x14ac:dyDescent="0.5">
      <c r="A121" s="48"/>
      <c r="B121" s="49"/>
      <c r="C121" s="50"/>
      <c r="D121" s="15" t="s">
        <v>7</v>
      </c>
      <c r="E121" s="28">
        <v>2190.6</v>
      </c>
      <c r="F121" s="36">
        <v>830.45500000000004</v>
      </c>
      <c r="G121" s="34">
        <v>529.56298000000004</v>
      </c>
      <c r="H121" s="34">
        <v>529.56298000000004</v>
      </c>
      <c r="I121" s="33">
        <f t="shared" ref="I121:I126" si="31">H121-F121</f>
        <v>-300.89202</v>
      </c>
      <c r="J121" s="29">
        <f t="shared" ref="J121:J128" si="32">IF(H121=0, ,H121/G121*100)</f>
        <v>100</v>
      </c>
      <c r="K121" s="29">
        <f t="shared" si="30"/>
        <v>63.767811621340108</v>
      </c>
      <c r="L121" s="29">
        <f t="shared" si="18"/>
        <v>24.174334885419523</v>
      </c>
      <c r="M121" s="51"/>
      <c r="N121" s="53"/>
      <c r="O121" s="3"/>
      <c r="P121" s="3"/>
      <c r="Q121" s="3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28.25" customHeight="1" x14ac:dyDescent="0.5">
      <c r="A122" s="48"/>
      <c r="B122" s="49"/>
      <c r="C122" s="50"/>
      <c r="D122" s="15" t="s">
        <v>8</v>
      </c>
      <c r="E122" s="28">
        <v>1106</v>
      </c>
      <c r="F122" s="34">
        <v>447.904</v>
      </c>
      <c r="G122" s="34">
        <v>1106</v>
      </c>
      <c r="H122" s="34">
        <v>382.87702000000002</v>
      </c>
      <c r="I122" s="33">
        <f t="shared" si="31"/>
        <v>-65.02697999999998</v>
      </c>
      <c r="J122" s="29">
        <f>IF(H122=0, ,H122/G122*100)</f>
        <v>34.618175406871607</v>
      </c>
      <c r="K122" s="29">
        <f t="shared" si="30"/>
        <v>85.481938093877261</v>
      </c>
      <c r="L122" s="29">
        <f t="shared" si="18"/>
        <v>34.618175406871607</v>
      </c>
      <c r="M122" s="51"/>
      <c r="N122" s="53"/>
      <c r="O122" s="3"/>
      <c r="P122" s="3"/>
      <c r="Q122" s="3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74.75" customHeight="1" x14ac:dyDescent="0.5">
      <c r="A123" s="48"/>
      <c r="B123" s="49"/>
      <c r="C123" s="50"/>
      <c r="D123" s="24" t="s">
        <v>9</v>
      </c>
      <c r="E123" s="34">
        <v>0</v>
      </c>
      <c r="F123" s="31">
        <v>0</v>
      </c>
      <c r="G123" s="31">
        <v>0</v>
      </c>
      <c r="H123" s="31">
        <v>0</v>
      </c>
      <c r="I123" s="32">
        <f>H123-F123</f>
        <v>0</v>
      </c>
      <c r="J123" s="29">
        <v>0</v>
      </c>
      <c r="K123" s="29">
        <v>0</v>
      </c>
      <c r="L123" s="29">
        <f t="shared" si="18"/>
        <v>0</v>
      </c>
      <c r="M123" s="51"/>
      <c r="N123" s="53"/>
      <c r="O123" s="3"/>
      <c r="P123" s="3"/>
      <c r="Q123" s="3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60.5" customHeight="1" x14ac:dyDescent="0.5">
      <c r="A124" s="48"/>
      <c r="B124" s="49"/>
      <c r="C124" s="50"/>
      <c r="D124" s="24" t="s">
        <v>26</v>
      </c>
      <c r="E124" s="34">
        <v>0</v>
      </c>
      <c r="F124" s="31">
        <v>0</v>
      </c>
      <c r="G124" s="31">
        <v>0</v>
      </c>
      <c r="H124" s="31">
        <v>0</v>
      </c>
      <c r="I124" s="32"/>
      <c r="J124" s="29"/>
      <c r="K124" s="29"/>
      <c r="L124" s="29">
        <f t="shared" si="18"/>
        <v>0</v>
      </c>
      <c r="M124" s="51"/>
      <c r="N124" s="53"/>
      <c r="O124" s="3"/>
      <c r="P124" s="3"/>
      <c r="Q124" s="3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28.25" customHeight="1" x14ac:dyDescent="0.5">
      <c r="A125" s="48"/>
      <c r="B125" s="49"/>
      <c r="C125" s="50"/>
      <c r="D125" s="16" t="s">
        <v>10</v>
      </c>
      <c r="E125" s="31">
        <v>50</v>
      </c>
      <c r="F125" s="31">
        <v>0</v>
      </c>
      <c r="G125" s="31">
        <v>0</v>
      </c>
      <c r="H125" s="31">
        <v>0</v>
      </c>
      <c r="I125" s="32">
        <f t="shared" si="31"/>
        <v>0</v>
      </c>
      <c r="J125" s="29">
        <f t="shared" si="32"/>
        <v>0</v>
      </c>
      <c r="K125" s="29">
        <f t="shared" ref="K125:K128" si="33">IF(H125=0,0,H125/F125*100)</f>
        <v>0</v>
      </c>
      <c r="L125" s="29">
        <f t="shared" si="18"/>
        <v>0</v>
      </c>
      <c r="M125" s="51"/>
      <c r="N125" s="53"/>
      <c r="O125" s="3"/>
      <c r="P125" s="3"/>
      <c r="Q125" s="3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28.25" customHeight="1" x14ac:dyDescent="0.5">
      <c r="A126" s="48"/>
      <c r="B126" s="49"/>
      <c r="C126" s="50"/>
      <c r="D126" s="17" t="s">
        <v>11</v>
      </c>
      <c r="E126" s="31">
        <v>0</v>
      </c>
      <c r="F126" s="31">
        <v>0</v>
      </c>
      <c r="G126" s="31">
        <v>0</v>
      </c>
      <c r="H126" s="31">
        <v>0</v>
      </c>
      <c r="I126" s="32">
        <f t="shared" si="31"/>
        <v>0</v>
      </c>
      <c r="J126" s="29">
        <f t="shared" si="32"/>
        <v>0</v>
      </c>
      <c r="K126" s="29">
        <f t="shared" si="33"/>
        <v>0</v>
      </c>
      <c r="L126" s="29">
        <f t="shared" si="18"/>
        <v>0</v>
      </c>
      <c r="M126" s="51"/>
      <c r="N126" s="53"/>
      <c r="O126" s="3"/>
      <c r="P126" s="3"/>
      <c r="Q126" s="3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s="4" customFormat="1" ht="128.25" customHeight="1" x14ac:dyDescent="0.5">
      <c r="A127" s="48">
        <v>15</v>
      </c>
      <c r="B127" s="49" t="s">
        <v>34</v>
      </c>
      <c r="C127" s="50">
        <v>4</v>
      </c>
      <c r="D127" s="14" t="s">
        <v>5</v>
      </c>
      <c r="E127" s="26">
        <f>E128+E129+E130+E133</f>
        <v>293828.08935999998</v>
      </c>
      <c r="F127" s="26">
        <f t="shared" ref="F127:H127" si="34">F128+F129+F130+F133</f>
        <v>102062.34822</v>
      </c>
      <c r="G127" s="26">
        <f t="shared" si="34"/>
        <v>165718.80885999999</v>
      </c>
      <c r="H127" s="26">
        <f t="shared" si="34"/>
        <v>61851.811659999992</v>
      </c>
      <c r="I127" s="39">
        <f>H127-F127</f>
        <v>-40210.536560000008</v>
      </c>
      <c r="J127" s="26">
        <f t="shared" si="32"/>
        <v>37.323350370115612</v>
      </c>
      <c r="K127" s="26">
        <f t="shared" si="33"/>
        <v>60.601987646488034</v>
      </c>
      <c r="L127" s="26">
        <f>IF(H127=0,0,H127/E127*100)</f>
        <v>21.050339943577949</v>
      </c>
      <c r="M127" s="51">
        <v>5</v>
      </c>
      <c r="N127" s="54" t="s">
        <v>55</v>
      </c>
      <c r="O127" s="3"/>
      <c r="P127" s="3"/>
      <c r="Q127" s="3"/>
    </row>
    <row r="128" spans="1:29" s="4" customFormat="1" ht="128.25" customHeight="1" x14ac:dyDescent="0.5">
      <c r="A128" s="48"/>
      <c r="B128" s="49"/>
      <c r="C128" s="50"/>
      <c r="D128" s="15" t="s">
        <v>6</v>
      </c>
      <c r="E128" s="30">
        <v>0</v>
      </c>
      <c r="F128" s="30">
        <v>0</v>
      </c>
      <c r="G128" s="30">
        <v>0</v>
      </c>
      <c r="H128" s="30">
        <v>0</v>
      </c>
      <c r="I128" s="43">
        <f t="shared" ref="I128:I134" si="35">H128-F128</f>
        <v>0</v>
      </c>
      <c r="J128" s="29">
        <f t="shared" si="32"/>
        <v>0</v>
      </c>
      <c r="K128" s="29">
        <f t="shared" si="33"/>
        <v>0</v>
      </c>
      <c r="L128" s="29">
        <f t="shared" si="18"/>
        <v>0</v>
      </c>
      <c r="M128" s="51"/>
      <c r="N128" s="55"/>
      <c r="O128" s="3"/>
      <c r="P128" s="3"/>
      <c r="Q128" s="3"/>
    </row>
    <row r="129" spans="1:29" s="4" customFormat="1" ht="128.25" customHeight="1" x14ac:dyDescent="0.5">
      <c r="A129" s="48"/>
      <c r="B129" s="49"/>
      <c r="C129" s="50"/>
      <c r="D129" s="15" t="s">
        <v>7</v>
      </c>
      <c r="E129" s="30">
        <v>119239.7</v>
      </c>
      <c r="F129" s="28">
        <v>43541</v>
      </c>
      <c r="G129" s="28">
        <v>40286.139499999997</v>
      </c>
      <c r="H129" s="28">
        <v>40286.139499999997</v>
      </c>
      <c r="I129" s="33">
        <f t="shared" si="35"/>
        <v>-3254.8605000000025</v>
      </c>
      <c r="J129" s="29">
        <f t="shared" si="22"/>
        <v>100</v>
      </c>
      <c r="K129" s="29">
        <f t="shared" si="21"/>
        <v>92.524607840885594</v>
      </c>
      <c r="L129" s="29">
        <f t="shared" si="18"/>
        <v>33.785844395784288</v>
      </c>
      <c r="M129" s="51"/>
      <c r="N129" s="55"/>
      <c r="O129" s="3"/>
      <c r="P129" s="3"/>
      <c r="Q129" s="3"/>
    </row>
    <row r="130" spans="1:29" s="4" customFormat="1" ht="128.25" customHeight="1" x14ac:dyDescent="0.5">
      <c r="A130" s="48"/>
      <c r="B130" s="49"/>
      <c r="C130" s="50"/>
      <c r="D130" s="15" t="s">
        <v>8</v>
      </c>
      <c r="E130" s="28">
        <v>129432.66936</v>
      </c>
      <c r="F130" s="28">
        <v>58521.34822</v>
      </c>
      <c r="G130" s="28">
        <v>125432.66936</v>
      </c>
      <c r="H130" s="28">
        <v>21565.672159999998</v>
      </c>
      <c r="I130" s="33">
        <f t="shared" si="35"/>
        <v>-36955.676059999998</v>
      </c>
      <c r="J130" s="29">
        <f t="shared" si="22"/>
        <v>17.193026561609003</v>
      </c>
      <c r="K130" s="29">
        <f t="shared" si="21"/>
        <v>36.850948954436099</v>
      </c>
      <c r="L130" s="29">
        <f t="shared" si="18"/>
        <v>16.661691570323647</v>
      </c>
      <c r="M130" s="51"/>
      <c r="N130" s="55"/>
      <c r="O130" s="3"/>
      <c r="P130" s="3"/>
      <c r="Q130" s="3"/>
    </row>
    <row r="131" spans="1:29" s="4" customFormat="1" ht="219" customHeight="1" x14ac:dyDescent="0.5">
      <c r="A131" s="48"/>
      <c r="B131" s="49"/>
      <c r="C131" s="50"/>
      <c r="D131" s="24" t="s">
        <v>9</v>
      </c>
      <c r="E131" s="28">
        <v>0</v>
      </c>
      <c r="F131" s="30">
        <v>0</v>
      </c>
      <c r="G131" s="30">
        <v>0</v>
      </c>
      <c r="H131" s="30">
        <v>0</v>
      </c>
      <c r="I131" s="43">
        <v>0</v>
      </c>
      <c r="J131" s="29">
        <f t="shared" si="22"/>
        <v>0</v>
      </c>
      <c r="K131" s="29">
        <f t="shared" si="21"/>
        <v>0</v>
      </c>
      <c r="L131" s="29">
        <f t="shared" si="18"/>
        <v>0</v>
      </c>
      <c r="M131" s="51"/>
      <c r="N131" s="55"/>
      <c r="O131" s="3"/>
      <c r="P131" s="3"/>
      <c r="Q131" s="3"/>
    </row>
    <row r="132" spans="1:29" s="4" customFormat="1" ht="171" customHeight="1" x14ac:dyDescent="0.5">
      <c r="A132" s="48"/>
      <c r="B132" s="49"/>
      <c r="C132" s="50"/>
      <c r="D132" s="24" t="s">
        <v>26</v>
      </c>
      <c r="E132" s="28">
        <v>2684.9389999999999</v>
      </c>
      <c r="F132" s="30">
        <v>0</v>
      </c>
      <c r="G132" s="30">
        <v>273.46726000000001</v>
      </c>
      <c r="H132" s="30">
        <v>273.46726000000001</v>
      </c>
      <c r="I132" s="33">
        <f t="shared" ref="I132:I133" si="36">H132-F132</f>
        <v>273.46726000000001</v>
      </c>
      <c r="J132" s="29">
        <f t="shared" si="22"/>
        <v>100</v>
      </c>
      <c r="K132" s="29">
        <v>0</v>
      </c>
      <c r="L132" s="29">
        <f t="shared" si="18"/>
        <v>10.185231768766442</v>
      </c>
      <c r="M132" s="51"/>
      <c r="N132" s="55"/>
      <c r="O132" s="3"/>
      <c r="P132" s="3"/>
      <c r="Q132" s="3"/>
    </row>
    <row r="133" spans="1:29" s="4" customFormat="1" ht="128.25" customHeight="1" x14ac:dyDescent="0.5">
      <c r="A133" s="48"/>
      <c r="B133" s="49"/>
      <c r="C133" s="50"/>
      <c r="D133" s="16" t="s">
        <v>10</v>
      </c>
      <c r="E133" s="30">
        <v>45155.72</v>
      </c>
      <c r="F133" s="30">
        <v>0</v>
      </c>
      <c r="G133" s="30">
        <v>0</v>
      </c>
      <c r="H133" s="30">
        <v>0</v>
      </c>
      <c r="I133" s="33">
        <f t="shared" si="36"/>
        <v>0</v>
      </c>
      <c r="J133" s="29">
        <f t="shared" si="22"/>
        <v>0</v>
      </c>
      <c r="K133" s="29">
        <f t="shared" si="21"/>
        <v>0</v>
      </c>
      <c r="L133" s="29">
        <f t="shared" si="18"/>
        <v>0</v>
      </c>
      <c r="M133" s="51"/>
      <c r="N133" s="55"/>
      <c r="O133" s="3"/>
      <c r="P133" s="3"/>
      <c r="Q133" s="3"/>
    </row>
    <row r="134" spans="1:29" s="4" customFormat="1" ht="128.25" customHeight="1" x14ac:dyDescent="0.5">
      <c r="A134" s="48"/>
      <c r="B134" s="49"/>
      <c r="C134" s="50"/>
      <c r="D134" s="17" t="s">
        <v>11</v>
      </c>
      <c r="E134" s="30">
        <v>0</v>
      </c>
      <c r="F134" s="30">
        <v>0</v>
      </c>
      <c r="G134" s="30">
        <v>0</v>
      </c>
      <c r="H134" s="30">
        <v>0</v>
      </c>
      <c r="I134" s="43">
        <f t="shared" si="35"/>
        <v>0</v>
      </c>
      <c r="J134" s="29">
        <f t="shared" si="22"/>
        <v>0</v>
      </c>
      <c r="K134" s="29">
        <f t="shared" si="21"/>
        <v>0</v>
      </c>
      <c r="L134" s="29">
        <f t="shared" si="18"/>
        <v>0</v>
      </c>
      <c r="M134" s="51"/>
      <c r="N134" s="55"/>
      <c r="O134" s="3"/>
      <c r="P134" s="3"/>
      <c r="Q134" s="3"/>
    </row>
    <row r="135" spans="1:29" ht="164.25" customHeight="1" x14ac:dyDescent="0.5">
      <c r="A135" s="48">
        <v>16</v>
      </c>
      <c r="B135" s="49" t="s">
        <v>71</v>
      </c>
      <c r="C135" s="50">
        <v>5</v>
      </c>
      <c r="D135" s="14" t="s">
        <v>5</v>
      </c>
      <c r="E135" s="26">
        <f>E136+E137+E138+E139+E141</f>
        <v>61477.294120000006</v>
      </c>
      <c r="F135" s="26">
        <f t="shared" ref="F135:H135" si="37">F136+F137+F138+F141</f>
        <v>36539.005619999996</v>
      </c>
      <c r="G135" s="26">
        <f t="shared" si="37"/>
        <v>56834.205119999999</v>
      </c>
      <c r="H135" s="26">
        <f t="shared" si="37"/>
        <v>34117.524510000003</v>
      </c>
      <c r="I135" s="26">
        <f>H135-F135</f>
        <v>-2421.4811099999934</v>
      </c>
      <c r="J135" s="26">
        <f t="shared" si="22"/>
        <v>60.029914094802784</v>
      </c>
      <c r="K135" s="26">
        <f t="shared" si="21"/>
        <v>93.372887223086963</v>
      </c>
      <c r="L135" s="26">
        <f t="shared" ref="L135:L190" si="38">IF(H135=0,0,H135/E135*100)</f>
        <v>55.496138856411982</v>
      </c>
      <c r="M135" s="51">
        <v>6</v>
      </c>
      <c r="N135" s="56" t="s">
        <v>56</v>
      </c>
      <c r="O135" s="3"/>
      <c r="P135" s="3"/>
      <c r="Q135" s="3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30.5" customHeight="1" x14ac:dyDescent="0.5">
      <c r="A136" s="48"/>
      <c r="B136" s="49"/>
      <c r="C136" s="50"/>
      <c r="D136" s="15" t="s">
        <v>6</v>
      </c>
      <c r="E136" s="31">
        <v>0</v>
      </c>
      <c r="F136" s="31">
        <v>0</v>
      </c>
      <c r="G136" s="31">
        <v>0</v>
      </c>
      <c r="H136" s="31">
        <v>0</v>
      </c>
      <c r="I136" s="32">
        <f t="shared" ref="I136:I141" si="39">H136-F136</f>
        <v>0</v>
      </c>
      <c r="J136" s="29">
        <f t="shared" si="22"/>
        <v>0</v>
      </c>
      <c r="K136" s="29">
        <f t="shared" si="21"/>
        <v>0</v>
      </c>
      <c r="L136" s="29">
        <f t="shared" si="38"/>
        <v>0</v>
      </c>
      <c r="M136" s="51"/>
      <c r="N136" s="56"/>
      <c r="O136" s="3"/>
      <c r="P136" s="3"/>
      <c r="Q136" s="3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30.5" customHeight="1" x14ac:dyDescent="0.5">
      <c r="A137" s="48"/>
      <c r="B137" s="49"/>
      <c r="C137" s="50"/>
      <c r="D137" s="15" t="s">
        <v>7</v>
      </c>
      <c r="E137" s="34">
        <v>0</v>
      </c>
      <c r="F137" s="34">
        <v>0</v>
      </c>
      <c r="G137" s="34">
        <v>0</v>
      </c>
      <c r="H137" s="34">
        <v>0</v>
      </c>
      <c r="I137" s="32">
        <f t="shared" si="39"/>
        <v>0</v>
      </c>
      <c r="J137" s="29">
        <f t="shared" si="22"/>
        <v>0</v>
      </c>
      <c r="K137" s="29">
        <f t="shared" si="21"/>
        <v>0</v>
      </c>
      <c r="L137" s="29">
        <f t="shared" si="38"/>
        <v>0</v>
      </c>
      <c r="M137" s="51"/>
      <c r="N137" s="56"/>
      <c r="O137" s="3"/>
      <c r="P137" s="3"/>
      <c r="Q137" s="3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30.5" customHeight="1" x14ac:dyDescent="0.5">
      <c r="A138" s="48"/>
      <c r="B138" s="49"/>
      <c r="C138" s="50"/>
      <c r="D138" s="15" t="s">
        <v>8</v>
      </c>
      <c r="E138" s="27">
        <v>57560.294120000006</v>
      </c>
      <c r="F138" s="25">
        <v>36539.005619999996</v>
      </c>
      <c r="G138" s="25">
        <v>56834.205119999999</v>
      </c>
      <c r="H138" s="25">
        <v>34117.524510000003</v>
      </c>
      <c r="I138" s="33">
        <f t="shared" si="39"/>
        <v>-2421.4811099999934</v>
      </c>
      <c r="J138" s="29">
        <f t="shared" si="22"/>
        <v>60.029914094802784</v>
      </c>
      <c r="K138" s="29">
        <f t="shared" si="21"/>
        <v>93.372887223086963</v>
      </c>
      <c r="L138" s="29">
        <f t="shared" si="38"/>
        <v>59.272672302321453</v>
      </c>
      <c r="M138" s="51"/>
      <c r="N138" s="56"/>
      <c r="O138" s="3"/>
      <c r="P138" s="3"/>
      <c r="Q138" s="3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219.75" customHeight="1" x14ac:dyDescent="0.5">
      <c r="A139" s="48"/>
      <c r="B139" s="49"/>
      <c r="C139" s="50"/>
      <c r="D139" s="24" t="s">
        <v>9</v>
      </c>
      <c r="E139" s="34">
        <v>0</v>
      </c>
      <c r="F139" s="31">
        <v>0</v>
      </c>
      <c r="G139" s="31">
        <v>0</v>
      </c>
      <c r="H139" s="31">
        <v>0</v>
      </c>
      <c r="I139" s="32">
        <f t="shared" si="39"/>
        <v>0</v>
      </c>
      <c r="J139" s="29">
        <f t="shared" si="22"/>
        <v>0</v>
      </c>
      <c r="K139" s="29">
        <f t="shared" si="21"/>
        <v>0</v>
      </c>
      <c r="L139" s="29">
        <f t="shared" si="38"/>
        <v>0</v>
      </c>
      <c r="M139" s="51"/>
      <c r="N139" s="56"/>
      <c r="O139" s="3"/>
      <c r="P139" s="3"/>
      <c r="Q139" s="3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53" customHeight="1" x14ac:dyDescent="0.5">
      <c r="A140" s="48"/>
      <c r="B140" s="49"/>
      <c r="C140" s="50"/>
      <c r="D140" s="24" t="s">
        <v>26</v>
      </c>
      <c r="E140" s="34">
        <v>0</v>
      </c>
      <c r="F140" s="31">
        <v>0</v>
      </c>
      <c r="G140" s="31">
        <v>0</v>
      </c>
      <c r="H140" s="31">
        <v>0</v>
      </c>
      <c r="I140" s="32">
        <v>0</v>
      </c>
      <c r="J140" s="29">
        <v>0</v>
      </c>
      <c r="K140" s="29">
        <v>0</v>
      </c>
      <c r="L140" s="29">
        <f t="shared" si="38"/>
        <v>0</v>
      </c>
      <c r="M140" s="51"/>
      <c r="N140" s="56"/>
      <c r="O140" s="3"/>
      <c r="P140" s="3"/>
      <c r="Q140" s="3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30.5" customHeight="1" x14ac:dyDescent="0.5">
      <c r="A141" s="48"/>
      <c r="B141" s="49"/>
      <c r="C141" s="50"/>
      <c r="D141" s="16" t="s">
        <v>10</v>
      </c>
      <c r="E141" s="31">
        <v>3917</v>
      </c>
      <c r="F141" s="31">
        <v>0</v>
      </c>
      <c r="G141" s="31">
        <v>0</v>
      </c>
      <c r="H141" s="31">
        <v>0</v>
      </c>
      <c r="I141" s="32">
        <f t="shared" si="39"/>
        <v>0</v>
      </c>
      <c r="J141" s="29">
        <f t="shared" si="22"/>
        <v>0</v>
      </c>
      <c r="K141" s="29">
        <f t="shared" si="21"/>
        <v>0</v>
      </c>
      <c r="L141" s="29">
        <f>IF(H141=0,0,H141/#REF!*100)</f>
        <v>0</v>
      </c>
      <c r="M141" s="51"/>
      <c r="N141" s="56"/>
      <c r="O141" s="3"/>
      <c r="P141" s="3"/>
      <c r="Q141" s="3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30.5" customHeight="1" x14ac:dyDescent="0.5">
      <c r="A142" s="48"/>
      <c r="B142" s="49"/>
      <c r="C142" s="50"/>
      <c r="D142" s="17" t="s">
        <v>11</v>
      </c>
      <c r="E142" s="35">
        <v>0</v>
      </c>
      <c r="F142" s="31">
        <v>0</v>
      </c>
      <c r="G142" s="31">
        <v>0</v>
      </c>
      <c r="H142" s="31">
        <v>0</v>
      </c>
      <c r="I142" s="32">
        <v>0</v>
      </c>
      <c r="J142" s="29">
        <f t="shared" si="22"/>
        <v>0</v>
      </c>
      <c r="K142" s="29">
        <f t="shared" si="21"/>
        <v>0</v>
      </c>
      <c r="L142" s="29">
        <f>IF(H142=0,0,H142/E141*100)</f>
        <v>0</v>
      </c>
      <c r="M142" s="51"/>
      <c r="N142" s="56"/>
      <c r="O142" s="3"/>
      <c r="P142" s="3"/>
      <c r="Q142" s="3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30.5" customHeight="1" x14ac:dyDescent="0.5">
      <c r="A143" s="48">
        <v>17</v>
      </c>
      <c r="B143" s="56" t="s">
        <v>36</v>
      </c>
      <c r="C143" s="50">
        <v>4</v>
      </c>
      <c r="D143" s="14" t="s">
        <v>5</v>
      </c>
      <c r="E143" s="26">
        <f>E144+E145+E146+E147+E149</f>
        <v>447967.761</v>
      </c>
      <c r="F143" s="26">
        <f t="shared" ref="F143:H143" si="40">F144+F145+F146+F147+F149</f>
        <v>312997.54100000003</v>
      </c>
      <c r="G143" s="26">
        <f t="shared" si="40"/>
        <v>406266.96100000001</v>
      </c>
      <c r="H143" s="26">
        <f t="shared" si="40"/>
        <v>322465.14543000003</v>
      </c>
      <c r="I143" s="26">
        <f>H143-F143</f>
        <v>9467.6044300000067</v>
      </c>
      <c r="J143" s="26">
        <f t="shared" si="22"/>
        <v>79.372721974800214</v>
      </c>
      <c r="K143" s="26">
        <f>IF(H143=0,0,H143/F143*100)</f>
        <v>103.02481751126599</v>
      </c>
      <c r="L143" s="26">
        <f>IF(H143=0,0,H143/E143*100)</f>
        <v>71.984007221894714</v>
      </c>
      <c r="M143" s="51">
        <v>13</v>
      </c>
      <c r="N143" s="52" t="s">
        <v>15</v>
      </c>
      <c r="O143" s="3"/>
      <c r="P143" s="3"/>
      <c r="Q143" s="3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30.5" customHeight="1" x14ac:dyDescent="0.5">
      <c r="A144" s="48"/>
      <c r="B144" s="56"/>
      <c r="C144" s="50"/>
      <c r="D144" s="15" t="s">
        <v>6</v>
      </c>
      <c r="E144" s="27">
        <v>0</v>
      </c>
      <c r="F144" s="27">
        <v>0</v>
      </c>
      <c r="G144" s="27">
        <v>0</v>
      </c>
      <c r="H144" s="27">
        <v>0</v>
      </c>
      <c r="I144" s="40">
        <f t="shared" ref="I144:I150" si="41">H144-F144</f>
        <v>0</v>
      </c>
      <c r="J144" s="37">
        <f t="shared" si="22"/>
        <v>0</v>
      </c>
      <c r="K144" s="37">
        <f t="shared" ref="K144:K190" si="42">IF(H144=0,0,H144/F144*100)</f>
        <v>0</v>
      </c>
      <c r="L144" s="37">
        <f t="shared" ref="L144:L151" si="43">IF(H144=0,0,H144/E144*100)</f>
        <v>0</v>
      </c>
      <c r="M144" s="51"/>
      <c r="N144" s="53"/>
      <c r="O144" s="3"/>
      <c r="P144" s="3"/>
      <c r="Q144" s="3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30.5" customHeight="1" x14ac:dyDescent="0.5">
      <c r="A145" s="48"/>
      <c r="B145" s="56"/>
      <c r="C145" s="50"/>
      <c r="D145" s="15" t="s">
        <v>7</v>
      </c>
      <c r="E145" s="28">
        <v>104252.2</v>
      </c>
      <c r="F145" s="36">
        <v>62551.3</v>
      </c>
      <c r="G145" s="36">
        <v>62551.4</v>
      </c>
      <c r="H145" s="36">
        <v>62551.4</v>
      </c>
      <c r="I145" s="38">
        <f t="shared" si="41"/>
        <v>9.9999999998544808E-2</v>
      </c>
      <c r="J145" s="37">
        <f t="shared" si="22"/>
        <v>100</v>
      </c>
      <c r="K145" s="37">
        <f t="shared" si="42"/>
        <v>100.0001598687797</v>
      </c>
      <c r="L145" s="37">
        <f t="shared" si="43"/>
        <v>60.000076736989726</v>
      </c>
      <c r="M145" s="51"/>
      <c r="N145" s="53"/>
      <c r="O145" s="3"/>
      <c r="P145" s="3"/>
      <c r="Q145" s="3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30.5" customHeight="1" x14ac:dyDescent="0.5">
      <c r="A146" s="48"/>
      <c r="B146" s="56"/>
      <c r="C146" s="50"/>
      <c r="D146" s="15" t="s">
        <v>8</v>
      </c>
      <c r="E146" s="28">
        <v>343715.56099999999</v>
      </c>
      <c r="F146" s="27">
        <v>250446.24100000001</v>
      </c>
      <c r="G146" s="27">
        <v>343715.56099999999</v>
      </c>
      <c r="H146" s="36">
        <v>259913.74543000001</v>
      </c>
      <c r="I146" s="40">
        <f t="shared" si="41"/>
        <v>9467.5044300000009</v>
      </c>
      <c r="J146" s="37">
        <f t="shared" si="22"/>
        <v>75.618847361408811</v>
      </c>
      <c r="K146" s="37">
        <f t="shared" si="42"/>
        <v>103.78025415442352</v>
      </c>
      <c r="L146" s="37">
        <f t="shared" si="43"/>
        <v>75.618847361408811</v>
      </c>
      <c r="M146" s="51"/>
      <c r="N146" s="53"/>
      <c r="O146" s="3"/>
      <c r="P146" s="3"/>
      <c r="Q146" s="3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247.5" customHeight="1" x14ac:dyDescent="0.5">
      <c r="A147" s="48"/>
      <c r="B147" s="56"/>
      <c r="C147" s="50"/>
      <c r="D147" s="24" t="s">
        <v>9</v>
      </c>
      <c r="E147" s="27">
        <v>0</v>
      </c>
      <c r="F147" s="27">
        <v>0</v>
      </c>
      <c r="G147" s="27">
        <v>0</v>
      </c>
      <c r="H147" s="27">
        <v>0</v>
      </c>
      <c r="I147" s="40">
        <f t="shared" si="41"/>
        <v>0</v>
      </c>
      <c r="J147" s="37">
        <f t="shared" si="22"/>
        <v>0</v>
      </c>
      <c r="K147" s="37">
        <f t="shared" si="42"/>
        <v>0</v>
      </c>
      <c r="L147" s="37">
        <f t="shared" si="43"/>
        <v>0</v>
      </c>
      <c r="M147" s="51"/>
      <c r="N147" s="53"/>
      <c r="O147" s="3"/>
      <c r="P147" s="3"/>
      <c r="Q147" s="3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95.75" customHeight="1" x14ac:dyDescent="0.5">
      <c r="A148" s="48"/>
      <c r="B148" s="56"/>
      <c r="C148" s="50"/>
      <c r="D148" s="24" t="s">
        <v>26</v>
      </c>
      <c r="E148" s="27">
        <v>0</v>
      </c>
      <c r="F148" s="27">
        <v>0</v>
      </c>
      <c r="G148" s="27">
        <v>0</v>
      </c>
      <c r="H148" s="27">
        <v>0</v>
      </c>
      <c r="I148" s="40">
        <f t="shared" si="41"/>
        <v>0</v>
      </c>
      <c r="J148" s="37">
        <f t="shared" si="22"/>
        <v>0</v>
      </c>
      <c r="K148" s="37">
        <f t="shared" si="42"/>
        <v>0</v>
      </c>
      <c r="L148" s="37">
        <f t="shared" si="43"/>
        <v>0</v>
      </c>
      <c r="M148" s="51"/>
      <c r="N148" s="53"/>
      <c r="O148" s="3"/>
      <c r="P148" s="3"/>
      <c r="Q148" s="3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30.5" customHeight="1" x14ac:dyDescent="0.5">
      <c r="A149" s="48"/>
      <c r="B149" s="56"/>
      <c r="C149" s="50"/>
      <c r="D149" s="16" t="s">
        <v>10</v>
      </c>
      <c r="E149" s="27">
        <v>0</v>
      </c>
      <c r="F149" s="27">
        <v>0</v>
      </c>
      <c r="G149" s="27">
        <v>0</v>
      </c>
      <c r="H149" s="27">
        <v>0</v>
      </c>
      <c r="I149" s="40">
        <f t="shared" si="41"/>
        <v>0</v>
      </c>
      <c r="J149" s="37">
        <f t="shared" si="22"/>
        <v>0</v>
      </c>
      <c r="K149" s="37">
        <f t="shared" si="42"/>
        <v>0</v>
      </c>
      <c r="L149" s="37">
        <f t="shared" si="43"/>
        <v>0</v>
      </c>
      <c r="M149" s="51"/>
      <c r="N149" s="53"/>
      <c r="O149" s="3"/>
      <c r="P149" s="3"/>
      <c r="Q149" s="3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30.5" customHeight="1" x14ac:dyDescent="0.5">
      <c r="A150" s="48"/>
      <c r="B150" s="56"/>
      <c r="C150" s="50"/>
      <c r="D150" s="17" t="s">
        <v>11</v>
      </c>
      <c r="E150" s="41">
        <v>0</v>
      </c>
      <c r="F150" s="27">
        <v>0</v>
      </c>
      <c r="G150" s="27">
        <v>0</v>
      </c>
      <c r="H150" s="27">
        <v>0</v>
      </c>
      <c r="I150" s="40">
        <f t="shared" si="41"/>
        <v>0</v>
      </c>
      <c r="J150" s="37">
        <f t="shared" si="22"/>
        <v>0</v>
      </c>
      <c r="K150" s="37">
        <f t="shared" si="42"/>
        <v>0</v>
      </c>
      <c r="L150" s="37">
        <f t="shared" si="43"/>
        <v>0</v>
      </c>
      <c r="M150" s="51"/>
      <c r="N150" s="53"/>
      <c r="O150" s="3"/>
      <c r="P150" s="3"/>
      <c r="Q150" s="3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31.25" customHeight="1" x14ac:dyDescent="0.5">
      <c r="A151" s="48">
        <v>18</v>
      </c>
      <c r="B151" s="49" t="s">
        <v>35</v>
      </c>
      <c r="C151" s="50">
        <v>2</v>
      </c>
      <c r="D151" s="14" t="s">
        <v>5</v>
      </c>
      <c r="E151" s="26">
        <f>E152+E153+E154+E155+E157</f>
        <v>3567.1</v>
      </c>
      <c r="F151" s="26">
        <f t="shared" ref="F151:H151" si="44">F152+F153+F154+F155+F157</f>
        <v>2120.65</v>
      </c>
      <c r="G151" s="26">
        <f t="shared" si="44"/>
        <v>2093.5</v>
      </c>
      <c r="H151" s="26">
        <f t="shared" si="44"/>
        <v>1975.45613</v>
      </c>
      <c r="I151" s="26">
        <f>H151-F151</f>
        <v>-145.19387000000006</v>
      </c>
      <c r="J151" s="26">
        <f t="shared" si="22"/>
        <v>94.361410556484358</v>
      </c>
      <c r="K151" s="26">
        <f t="shared" si="42"/>
        <v>93.153331761488218</v>
      </c>
      <c r="L151" s="26">
        <f t="shared" si="43"/>
        <v>55.379892069187854</v>
      </c>
      <c r="M151" s="51">
        <v>6</v>
      </c>
      <c r="N151" s="57" t="s">
        <v>57</v>
      </c>
      <c r="O151" s="3"/>
      <c r="P151" s="3"/>
      <c r="Q151" s="3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31.25" customHeight="1" x14ac:dyDescent="0.5">
      <c r="A152" s="48"/>
      <c r="B152" s="49"/>
      <c r="C152" s="50"/>
      <c r="D152" s="15" t="s">
        <v>6</v>
      </c>
      <c r="E152" s="31">
        <v>0</v>
      </c>
      <c r="F152" s="31">
        <v>0</v>
      </c>
      <c r="G152" s="31">
        <v>0</v>
      </c>
      <c r="H152" s="31">
        <v>0</v>
      </c>
      <c r="I152" s="37">
        <f t="shared" ref="I152:I158" si="45">H152-F152</f>
        <v>0</v>
      </c>
      <c r="J152" s="31">
        <f t="shared" si="22"/>
        <v>0</v>
      </c>
      <c r="K152" s="31">
        <f t="shared" si="42"/>
        <v>0</v>
      </c>
      <c r="L152" s="31">
        <f t="shared" si="38"/>
        <v>0</v>
      </c>
      <c r="M152" s="51"/>
      <c r="N152" s="58"/>
      <c r="O152" s="3"/>
      <c r="P152" s="3"/>
      <c r="Q152" s="3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31.25" customHeight="1" x14ac:dyDescent="0.5">
      <c r="A153" s="48"/>
      <c r="B153" s="49"/>
      <c r="C153" s="50"/>
      <c r="D153" s="15" t="s">
        <v>7</v>
      </c>
      <c r="E153" s="36">
        <v>3299.6</v>
      </c>
      <c r="F153" s="34">
        <v>2103.15</v>
      </c>
      <c r="G153" s="34">
        <v>2076</v>
      </c>
      <c r="H153" s="34">
        <v>1965.53613</v>
      </c>
      <c r="I153" s="27">
        <f t="shared" si="45"/>
        <v>-137.61387000000013</v>
      </c>
      <c r="J153" s="31">
        <f t="shared" ref="J153" si="46">IF(H153=0, ,H153/G153*100)</f>
        <v>94.679004335260103</v>
      </c>
      <c r="K153" s="31">
        <f t="shared" si="42"/>
        <v>93.456773411311602</v>
      </c>
      <c r="L153" s="31">
        <f t="shared" si="38"/>
        <v>59.568921384410231</v>
      </c>
      <c r="M153" s="51"/>
      <c r="N153" s="58"/>
      <c r="O153" s="3"/>
      <c r="P153" s="3"/>
      <c r="Q153" s="3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31.25" customHeight="1" x14ac:dyDescent="0.5">
      <c r="A154" s="48"/>
      <c r="B154" s="49"/>
      <c r="C154" s="50"/>
      <c r="D154" s="15" t="s">
        <v>8</v>
      </c>
      <c r="E154" s="28">
        <v>17.5</v>
      </c>
      <c r="F154" s="34">
        <v>17.5</v>
      </c>
      <c r="G154" s="34">
        <v>17.5</v>
      </c>
      <c r="H154" s="34">
        <v>9.92</v>
      </c>
      <c r="I154" s="38">
        <f t="shared" si="45"/>
        <v>-7.58</v>
      </c>
      <c r="J154" s="31">
        <f>IF(H154=0, ,H154/G154*100)</f>
        <v>56.685714285714283</v>
      </c>
      <c r="K154" s="31">
        <f t="shared" si="42"/>
        <v>56.685714285714283</v>
      </c>
      <c r="L154" s="31">
        <f t="shared" si="38"/>
        <v>56.685714285714283</v>
      </c>
      <c r="M154" s="51"/>
      <c r="N154" s="58"/>
      <c r="O154" s="3"/>
      <c r="P154" s="3"/>
      <c r="Q154" s="3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237.75" customHeight="1" x14ac:dyDescent="0.5">
      <c r="A155" s="48"/>
      <c r="B155" s="49"/>
      <c r="C155" s="50"/>
      <c r="D155" s="24" t="s">
        <v>9</v>
      </c>
      <c r="E155" s="34">
        <v>0</v>
      </c>
      <c r="F155" s="34">
        <v>0</v>
      </c>
      <c r="G155" s="34">
        <v>0</v>
      </c>
      <c r="H155" s="34">
        <v>0</v>
      </c>
      <c r="I155" s="37">
        <f t="shared" si="45"/>
        <v>0</v>
      </c>
      <c r="J155" s="31">
        <f t="shared" ref="J155:J190" si="47">IF(H155=0, ,H155/G155*100)</f>
        <v>0</v>
      </c>
      <c r="K155" s="31">
        <f t="shared" si="42"/>
        <v>0</v>
      </c>
      <c r="L155" s="31">
        <f t="shared" si="38"/>
        <v>0</v>
      </c>
      <c r="M155" s="51"/>
      <c r="N155" s="58"/>
      <c r="O155" s="3"/>
      <c r="P155" s="3"/>
      <c r="Q155" s="3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74" customHeight="1" x14ac:dyDescent="0.5">
      <c r="A156" s="48"/>
      <c r="B156" s="49"/>
      <c r="C156" s="50"/>
      <c r="D156" s="24" t="s">
        <v>26</v>
      </c>
      <c r="E156" s="34">
        <v>0</v>
      </c>
      <c r="F156" s="34">
        <v>0</v>
      </c>
      <c r="G156" s="34">
        <v>0</v>
      </c>
      <c r="H156" s="34">
        <v>0</v>
      </c>
      <c r="I156" s="37">
        <f t="shared" si="45"/>
        <v>0</v>
      </c>
      <c r="J156" s="31">
        <f t="shared" si="47"/>
        <v>0</v>
      </c>
      <c r="K156" s="31">
        <f t="shared" si="42"/>
        <v>0</v>
      </c>
      <c r="L156" s="31">
        <f t="shared" si="38"/>
        <v>0</v>
      </c>
      <c r="M156" s="51"/>
      <c r="N156" s="58"/>
      <c r="O156" s="3"/>
      <c r="P156" s="3"/>
      <c r="Q156" s="3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31.25" customHeight="1" x14ac:dyDescent="0.5">
      <c r="A157" s="48"/>
      <c r="B157" s="49"/>
      <c r="C157" s="50"/>
      <c r="D157" s="16" t="s">
        <v>10</v>
      </c>
      <c r="E157" s="31">
        <v>250</v>
      </c>
      <c r="F157" s="31">
        <v>0</v>
      </c>
      <c r="G157" s="31">
        <v>0</v>
      </c>
      <c r="H157" s="31">
        <v>0</v>
      </c>
      <c r="I157" s="38">
        <f t="shared" si="45"/>
        <v>0</v>
      </c>
      <c r="J157" s="31">
        <f t="shared" si="47"/>
        <v>0</v>
      </c>
      <c r="K157" s="31">
        <f t="shared" si="42"/>
        <v>0</v>
      </c>
      <c r="L157" s="31">
        <f t="shared" si="38"/>
        <v>0</v>
      </c>
      <c r="M157" s="51"/>
      <c r="N157" s="58"/>
      <c r="O157" s="3"/>
      <c r="P157" s="3"/>
      <c r="Q157" s="3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31.25" customHeight="1" x14ac:dyDescent="0.5">
      <c r="A158" s="48"/>
      <c r="B158" s="49"/>
      <c r="C158" s="50"/>
      <c r="D158" s="17" t="s">
        <v>11</v>
      </c>
      <c r="E158" s="31">
        <v>0</v>
      </c>
      <c r="F158" s="31">
        <v>0</v>
      </c>
      <c r="G158" s="31">
        <v>0</v>
      </c>
      <c r="H158" s="31">
        <v>0</v>
      </c>
      <c r="I158" s="37">
        <f t="shared" si="45"/>
        <v>0</v>
      </c>
      <c r="J158" s="31">
        <f t="shared" si="47"/>
        <v>0</v>
      </c>
      <c r="K158" s="31">
        <f t="shared" si="42"/>
        <v>0</v>
      </c>
      <c r="L158" s="31">
        <f t="shared" si="38"/>
        <v>0</v>
      </c>
      <c r="M158" s="51"/>
      <c r="N158" s="58"/>
      <c r="O158" s="3"/>
      <c r="P158" s="3"/>
      <c r="Q158" s="3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31.25" customHeight="1" x14ac:dyDescent="0.5">
      <c r="A159" s="48">
        <v>19</v>
      </c>
      <c r="B159" s="49" t="s">
        <v>27</v>
      </c>
      <c r="C159" s="50">
        <v>4</v>
      </c>
      <c r="D159" s="14" t="s">
        <v>5</v>
      </c>
      <c r="E159" s="26">
        <f t="shared" ref="E159:H159" si="48">E160+E161+E162+E165</f>
        <v>92420.070999999996</v>
      </c>
      <c r="F159" s="26">
        <f t="shared" si="48"/>
        <v>50699.169519999996</v>
      </c>
      <c r="G159" s="26">
        <f>G160+G161+G162+G165</f>
        <v>38139.004000000001</v>
      </c>
      <c r="H159" s="26">
        <f t="shared" si="48"/>
        <v>33183.994039999998</v>
      </c>
      <c r="I159" s="26">
        <f>H159-F159</f>
        <v>-17515.175479999998</v>
      </c>
      <c r="J159" s="26">
        <f t="shared" si="47"/>
        <v>87.008024750724999</v>
      </c>
      <c r="K159" s="26">
        <f t="shared" si="42"/>
        <v>65.45273690707981</v>
      </c>
      <c r="L159" s="26">
        <f t="shared" si="38"/>
        <v>35.905614095449032</v>
      </c>
      <c r="M159" s="51">
        <v>6</v>
      </c>
      <c r="N159" s="52" t="s">
        <v>58</v>
      </c>
      <c r="O159" s="3"/>
      <c r="P159" s="3"/>
      <c r="Q159" s="3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31.25" customHeight="1" x14ac:dyDescent="0.5">
      <c r="A160" s="48"/>
      <c r="B160" s="49"/>
      <c r="C160" s="50"/>
      <c r="D160" s="15" t="s">
        <v>6</v>
      </c>
      <c r="E160" s="34">
        <v>0</v>
      </c>
      <c r="F160" s="34">
        <v>0</v>
      </c>
      <c r="G160" s="34">
        <v>0</v>
      </c>
      <c r="H160" s="34">
        <v>0</v>
      </c>
      <c r="I160" s="27">
        <f>H160-F160</f>
        <v>0</v>
      </c>
      <c r="J160" s="29">
        <f t="shared" si="47"/>
        <v>0</v>
      </c>
      <c r="K160" s="29">
        <f t="shared" si="42"/>
        <v>0</v>
      </c>
      <c r="L160" s="29">
        <f t="shared" si="38"/>
        <v>0</v>
      </c>
      <c r="M160" s="51"/>
      <c r="N160" s="53"/>
      <c r="O160" s="3"/>
      <c r="P160" s="3"/>
      <c r="Q160" s="3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31.25" customHeight="1" x14ac:dyDescent="0.5">
      <c r="A161" s="48"/>
      <c r="B161" s="49"/>
      <c r="C161" s="50"/>
      <c r="D161" s="15" t="s">
        <v>7</v>
      </c>
      <c r="E161" s="36">
        <v>88494.565000000002</v>
      </c>
      <c r="F161" s="28">
        <v>48404.25952</v>
      </c>
      <c r="G161" s="28">
        <v>34839.004000000001</v>
      </c>
      <c r="H161" s="28">
        <v>33183.994039999998</v>
      </c>
      <c r="I161" s="27">
        <f t="shared" ref="I161:I166" si="49">H161-F161</f>
        <v>-15220.265480000002</v>
      </c>
      <c r="J161" s="29">
        <f t="shared" si="47"/>
        <v>95.249548580665504</v>
      </c>
      <c r="K161" s="29">
        <f t="shared" si="42"/>
        <v>68.555937781237645</v>
      </c>
      <c r="L161" s="29">
        <f t="shared" si="38"/>
        <v>37.498341327515419</v>
      </c>
      <c r="M161" s="51"/>
      <c r="N161" s="53"/>
      <c r="O161" s="3"/>
      <c r="P161" s="3"/>
      <c r="Q161" s="3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31.25" customHeight="1" x14ac:dyDescent="0.5">
      <c r="A162" s="48"/>
      <c r="B162" s="49"/>
      <c r="C162" s="50"/>
      <c r="D162" s="15" t="s">
        <v>8</v>
      </c>
      <c r="E162" s="36">
        <v>3300</v>
      </c>
      <c r="F162" s="34">
        <v>2294.91</v>
      </c>
      <c r="G162" s="34">
        <v>3300</v>
      </c>
      <c r="H162" s="34">
        <v>0</v>
      </c>
      <c r="I162" s="27">
        <f>H162-F162</f>
        <v>-2294.91</v>
      </c>
      <c r="J162" s="29">
        <f t="shared" si="47"/>
        <v>0</v>
      </c>
      <c r="K162" s="29">
        <f>IF(H162=0,0,H162/F162*100)</f>
        <v>0</v>
      </c>
      <c r="L162" s="29">
        <f>IF(H162=0,0,H162/E162*100)</f>
        <v>0</v>
      </c>
      <c r="M162" s="51"/>
      <c r="N162" s="53"/>
      <c r="O162" s="3"/>
      <c r="P162" s="3"/>
      <c r="Q162" s="3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245.25" customHeight="1" x14ac:dyDescent="0.5">
      <c r="A163" s="48"/>
      <c r="B163" s="49"/>
      <c r="C163" s="50"/>
      <c r="D163" s="24" t="s">
        <v>9</v>
      </c>
      <c r="E163" s="34">
        <v>0</v>
      </c>
      <c r="F163" s="34">
        <v>0</v>
      </c>
      <c r="G163" s="34">
        <v>0</v>
      </c>
      <c r="H163" s="34">
        <v>0</v>
      </c>
      <c r="I163" s="27">
        <f t="shared" si="49"/>
        <v>0</v>
      </c>
      <c r="J163" s="29">
        <f t="shared" si="47"/>
        <v>0</v>
      </c>
      <c r="K163" s="29">
        <f t="shared" si="42"/>
        <v>0</v>
      </c>
      <c r="L163" s="29">
        <f t="shared" si="38"/>
        <v>0</v>
      </c>
      <c r="M163" s="51"/>
      <c r="N163" s="53"/>
      <c r="O163" s="3"/>
      <c r="P163" s="3"/>
      <c r="Q163" s="3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91.25" customHeight="1" x14ac:dyDescent="0.5">
      <c r="A164" s="48"/>
      <c r="B164" s="49"/>
      <c r="C164" s="50"/>
      <c r="D164" s="24" t="s">
        <v>26</v>
      </c>
      <c r="E164" s="34">
        <v>0</v>
      </c>
      <c r="F164" s="34">
        <v>0</v>
      </c>
      <c r="G164" s="34">
        <v>0</v>
      </c>
      <c r="H164" s="34">
        <v>0</v>
      </c>
      <c r="I164" s="27">
        <f t="shared" si="49"/>
        <v>0</v>
      </c>
      <c r="J164" s="29">
        <f t="shared" si="47"/>
        <v>0</v>
      </c>
      <c r="K164" s="29">
        <f t="shared" si="42"/>
        <v>0</v>
      </c>
      <c r="L164" s="29">
        <f t="shared" si="38"/>
        <v>0</v>
      </c>
      <c r="M164" s="51"/>
      <c r="N164" s="53"/>
      <c r="O164" s="3"/>
      <c r="P164" s="3"/>
      <c r="Q164" s="3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31.25" customHeight="1" x14ac:dyDescent="0.5">
      <c r="A165" s="48"/>
      <c r="B165" s="49"/>
      <c r="C165" s="50"/>
      <c r="D165" s="16" t="s">
        <v>10</v>
      </c>
      <c r="E165" s="31">
        <v>625.50599999999997</v>
      </c>
      <c r="F165" s="31">
        <v>0</v>
      </c>
      <c r="G165" s="31">
        <v>0</v>
      </c>
      <c r="H165" s="31">
        <v>0</v>
      </c>
      <c r="I165" s="38">
        <f t="shared" si="49"/>
        <v>0</v>
      </c>
      <c r="J165" s="29">
        <f t="shared" si="47"/>
        <v>0</v>
      </c>
      <c r="K165" s="29">
        <f t="shared" si="42"/>
        <v>0</v>
      </c>
      <c r="L165" s="29">
        <f t="shared" si="38"/>
        <v>0</v>
      </c>
      <c r="M165" s="51"/>
      <c r="N165" s="53"/>
      <c r="O165" s="3"/>
      <c r="P165" s="3"/>
      <c r="Q165" s="3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31.25" customHeight="1" x14ac:dyDescent="0.5">
      <c r="A166" s="48"/>
      <c r="B166" s="49"/>
      <c r="C166" s="50"/>
      <c r="D166" s="17" t="s">
        <v>11</v>
      </c>
      <c r="E166" s="31">
        <v>0</v>
      </c>
      <c r="F166" s="31">
        <v>0</v>
      </c>
      <c r="G166" s="31">
        <v>0</v>
      </c>
      <c r="H166" s="31">
        <v>0</v>
      </c>
      <c r="I166" s="27">
        <f t="shared" si="49"/>
        <v>0</v>
      </c>
      <c r="J166" s="29">
        <f t="shared" si="47"/>
        <v>0</v>
      </c>
      <c r="K166" s="29">
        <f t="shared" si="42"/>
        <v>0</v>
      </c>
      <c r="L166" s="29">
        <f t="shared" si="38"/>
        <v>0</v>
      </c>
      <c r="M166" s="51"/>
      <c r="N166" s="53"/>
      <c r="O166" s="3"/>
      <c r="P166" s="3"/>
      <c r="Q166" s="3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s="4" customFormat="1" ht="128.25" customHeight="1" x14ac:dyDescent="0.5">
      <c r="A167" s="48">
        <v>20</v>
      </c>
      <c r="B167" s="49" t="s">
        <v>25</v>
      </c>
      <c r="C167" s="50">
        <v>8</v>
      </c>
      <c r="D167" s="14" t="s">
        <v>5</v>
      </c>
      <c r="E167" s="26">
        <f>E168+E169+E170+E171+E173</f>
        <v>602069.71935000003</v>
      </c>
      <c r="F167" s="26">
        <f t="shared" ref="F167:H167" si="50">F168+F169+F170+F171+F173</f>
        <v>361665.30395000003</v>
      </c>
      <c r="G167" s="26">
        <f t="shared" si="50"/>
        <v>532953.00809999998</v>
      </c>
      <c r="H167" s="26">
        <f t="shared" si="50"/>
        <v>346675.47151999996</v>
      </c>
      <c r="I167" s="26">
        <f>H167-F167</f>
        <v>-14989.832430000068</v>
      </c>
      <c r="J167" s="26">
        <f t="shared" si="47"/>
        <v>65.04803730368512</v>
      </c>
      <c r="K167" s="26">
        <f t="shared" si="42"/>
        <v>95.855330255270374</v>
      </c>
      <c r="L167" s="26">
        <f t="shared" si="38"/>
        <v>57.58061905094214</v>
      </c>
      <c r="M167" s="51">
        <v>10</v>
      </c>
      <c r="N167" s="52" t="s">
        <v>59</v>
      </c>
      <c r="O167" s="3"/>
      <c r="P167" s="3"/>
      <c r="Q167" s="3"/>
    </row>
    <row r="168" spans="1:29" s="4" customFormat="1" ht="128.25" customHeight="1" x14ac:dyDescent="0.5">
      <c r="A168" s="48"/>
      <c r="B168" s="49"/>
      <c r="C168" s="50"/>
      <c r="D168" s="15" t="s">
        <v>6</v>
      </c>
      <c r="E168" s="28">
        <v>5405.5</v>
      </c>
      <c r="F168" s="34">
        <v>3673.884</v>
      </c>
      <c r="G168" s="34">
        <v>3620.6953799999997</v>
      </c>
      <c r="H168" s="34">
        <v>3620.6953799999997</v>
      </c>
      <c r="I168" s="38">
        <f>H168-F168</f>
        <v>-53.188620000000356</v>
      </c>
      <c r="J168" s="29">
        <f t="shared" si="47"/>
        <v>100</v>
      </c>
      <c r="K168" s="29">
        <f t="shared" si="42"/>
        <v>98.552250969273928</v>
      </c>
      <c r="L168" s="29">
        <f t="shared" si="38"/>
        <v>66.981692350383852</v>
      </c>
      <c r="M168" s="51"/>
      <c r="N168" s="53"/>
      <c r="O168" s="3"/>
      <c r="P168" s="3"/>
      <c r="Q168" s="3"/>
    </row>
    <row r="169" spans="1:29" s="4" customFormat="1" ht="128.25" customHeight="1" x14ac:dyDescent="0.5">
      <c r="A169" s="48"/>
      <c r="B169" s="49"/>
      <c r="C169" s="50"/>
      <c r="D169" s="15" t="s">
        <v>7</v>
      </c>
      <c r="E169" s="28">
        <v>88497</v>
      </c>
      <c r="F169" s="34">
        <v>63467.048049999998</v>
      </c>
      <c r="G169" s="34">
        <v>60879.649989999998</v>
      </c>
      <c r="H169" s="34">
        <v>60593.147519999999</v>
      </c>
      <c r="I169" s="38">
        <f t="shared" ref="I169:I174" si="51">H169-F169</f>
        <v>-2873.900529999999</v>
      </c>
      <c r="J169" s="29">
        <f t="shared" si="47"/>
        <v>99.529395339744795</v>
      </c>
      <c r="K169" s="29">
        <f t="shared" si="42"/>
        <v>95.471822594087072</v>
      </c>
      <c r="L169" s="29">
        <f t="shared" si="38"/>
        <v>68.469154344215056</v>
      </c>
      <c r="M169" s="51"/>
      <c r="N169" s="53"/>
      <c r="O169" s="3"/>
      <c r="P169" s="3"/>
      <c r="Q169" s="3"/>
    </row>
    <row r="170" spans="1:29" s="4" customFormat="1" ht="128.25" customHeight="1" x14ac:dyDescent="0.5">
      <c r="A170" s="48"/>
      <c r="B170" s="49"/>
      <c r="C170" s="50"/>
      <c r="D170" s="15" t="s">
        <v>8</v>
      </c>
      <c r="E170" s="28">
        <v>468452.66272999998</v>
      </c>
      <c r="F170" s="34">
        <v>288010.38274000003</v>
      </c>
      <c r="G170" s="34">
        <v>468452.66272999998</v>
      </c>
      <c r="H170" s="34">
        <v>282461.62861999997</v>
      </c>
      <c r="I170" s="27">
        <f t="shared" si="51"/>
        <v>-5548.754120000056</v>
      </c>
      <c r="J170" s="29">
        <f t="shared" si="47"/>
        <v>60.2967281632896</v>
      </c>
      <c r="K170" s="29">
        <f t="shared" si="42"/>
        <v>98.07341871941847</v>
      </c>
      <c r="L170" s="29">
        <f t="shared" si="38"/>
        <v>60.2967281632896</v>
      </c>
      <c r="M170" s="51"/>
      <c r="N170" s="53"/>
      <c r="O170" s="3"/>
      <c r="P170" s="3"/>
      <c r="Q170" s="3"/>
    </row>
    <row r="171" spans="1:29" s="4" customFormat="1" ht="230.25" customHeight="1" x14ac:dyDescent="0.5">
      <c r="A171" s="48"/>
      <c r="B171" s="49"/>
      <c r="C171" s="50"/>
      <c r="D171" s="24" t="s">
        <v>9</v>
      </c>
      <c r="E171" s="34">
        <v>0</v>
      </c>
      <c r="F171" s="31">
        <v>0</v>
      </c>
      <c r="G171" s="31">
        <v>0</v>
      </c>
      <c r="H171" s="31">
        <v>0</v>
      </c>
      <c r="I171" s="27">
        <f t="shared" si="51"/>
        <v>0</v>
      </c>
      <c r="J171" s="29">
        <f t="shared" si="47"/>
        <v>0</v>
      </c>
      <c r="K171" s="29">
        <f t="shared" si="42"/>
        <v>0</v>
      </c>
      <c r="L171" s="29">
        <f t="shared" si="38"/>
        <v>0</v>
      </c>
      <c r="M171" s="51"/>
      <c r="N171" s="53"/>
      <c r="O171" s="3"/>
      <c r="P171" s="3"/>
      <c r="Q171" s="3"/>
    </row>
    <row r="172" spans="1:29" s="4" customFormat="1" ht="201" customHeight="1" x14ac:dyDescent="0.5">
      <c r="A172" s="48"/>
      <c r="B172" s="49"/>
      <c r="C172" s="50"/>
      <c r="D172" s="24" t="s">
        <v>26</v>
      </c>
      <c r="E172" s="34">
        <v>0</v>
      </c>
      <c r="F172" s="31">
        <v>0</v>
      </c>
      <c r="G172" s="31">
        <v>0</v>
      </c>
      <c r="H172" s="31">
        <v>0</v>
      </c>
      <c r="I172" s="27">
        <f t="shared" si="51"/>
        <v>0</v>
      </c>
      <c r="J172" s="29">
        <f t="shared" si="47"/>
        <v>0</v>
      </c>
      <c r="K172" s="29">
        <f t="shared" si="42"/>
        <v>0</v>
      </c>
      <c r="L172" s="29">
        <f t="shared" si="38"/>
        <v>0</v>
      </c>
      <c r="M172" s="51"/>
      <c r="N172" s="53"/>
      <c r="O172" s="3"/>
      <c r="P172" s="3"/>
      <c r="Q172" s="3"/>
    </row>
    <row r="173" spans="1:29" s="4" customFormat="1" ht="128.25" customHeight="1" x14ac:dyDescent="0.5">
      <c r="A173" s="48"/>
      <c r="B173" s="49"/>
      <c r="C173" s="50"/>
      <c r="D173" s="16" t="s">
        <v>10</v>
      </c>
      <c r="E173" s="34">
        <v>39714.556620000003</v>
      </c>
      <c r="F173" s="34">
        <v>6513.9891600000001</v>
      </c>
      <c r="G173" s="34">
        <v>0</v>
      </c>
      <c r="H173" s="34">
        <v>0</v>
      </c>
      <c r="I173" s="27">
        <f t="shared" si="51"/>
        <v>-6513.9891600000001</v>
      </c>
      <c r="J173" s="29">
        <f t="shared" si="47"/>
        <v>0</v>
      </c>
      <c r="K173" s="29">
        <f t="shared" si="42"/>
        <v>0</v>
      </c>
      <c r="L173" s="29">
        <f t="shared" si="38"/>
        <v>0</v>
      </c>
      <c r="M173" s="51"/>
      <c r="N173" s="53"/>
      <c r="O173" s="3"/>
      <c r="P173" s="3"/>
      <c r="Q173" s="3"/>
    </row>
    <row r="174" spans="1:29" ht="128.25" customHeight="1" x14ac:dyDescent="0.5">
      <c r="A174" s="48"/>
      <c r="B174" s="49"/>
      <c r="C174" s="50"/>
      <c r="D174" s="17" t="s">
        <v>11</v>
      </c>
      <c r="E174" s="34">
        <v>0</v>
      </c>
      <c r="F174" s="34">
        <v>0</v>
      </c>
      <c r="G174" s="34">
        <v>0</v>
      </c>
      <c r="H174" s="34">
        <v>0</v>
      </c>
      <c r="I174" s="27">
        <f t="shared" si="51"/>
        <v>0</v>
      </c>
      <c r="J174" s="29">
        <f t="shared" si="47"/>
        <v>0</v>
      </c>
      <c r="K174" s="29">
        <f t="shared" si="42"/>
        <v>0</v>
      </c>
      <c r="L174" s="29">
        <f t="shared" si="38"/>
        <v>0</v>
      </c>
      <c r="M174" s="51"/>
      <c r="N174" s="53"/>
      <c r="O174" s="3"/>
      <c r="P174" s="3"/>
      <c r="Q174" s="3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28.25" customHeight="1" x14ac:dyDescent="0.5">
      <c r="A175" s="48">
        <v>21</v>
      </c>
      <c r="B175" s="49" t="s">
        <v>23</v>
      </c>
      <c r="C175" s="50">
        <v>3</v>
      </c>
      <c r="D175" s="14" t="s">
        <v>5</v>
      </c>
      <c r="E175" s="26">
        <f>E176+E177+E178+E179+E181</f>
        <v>3074</v>
      </c>
      <c r="F175" s="26">
        <f t="shared" ref="F175:H175" si="52">F176+F177+F178+F179+F181</f>
        <v>2252</v>
      </c>
      <c r="G175" s="26">
        <f t="shared" si="52"/>
        <v>3074</v>
      </c>
      <c r="H175" s="26">
        <f t="shared" si="52"/>
        <v>2063.7040200000001</v>
      </c>
      <c r="I175" s="39">
        <f>H175-F175</f>
        <v>-188.29597999999987</v>
      </c>
      <c r="J175" s="26">
        <f t="shared" si="47"/>
        <v>67.134158100195179</v>
      </c>
      <c r="K175" s="26">
        <f t="shared" si="42"/>
        <v>91.638722024866794</v>
      </c>
      <c r="L175" s="26">
        <f t="shared" si="38"/>
        <v>67.134158100195179</v>
      </c>
      <c r="M175" s="51">
        <v>5</v>
      </c>
      <c r="N175" s="54" t="s">
        <v>60</v>
      </c>
      <c r="O175" s="3"/>
      <c r="P175" s="3"/>
      <c r="Q175" s="3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28.25" customHeight="1" x14ac:dyDescent="0.5">
      <c r="A176" s="48"/>
      <c r="B176" s="49"/>
      <c r="C176" s="50"/>
      <c r="D176" s="15" t="s">
        <v>6</v>
      </c>
      <c r="E176" s="31">
        <v>0</v>
      </c>
      <c r="F176" s="31">
        <v>0</v>
      </c>
      <c r="G176" s="31">
        <v>0</v>
      </c>
      <c r="H176" s="31">
        <v>0</v>
      </c>
      <c r="I176" s="32">
        <f t="shared" ref="I176:I182" si="53">H176-F176</f>
        <v>0</v>
      </c>
      <c r="J176" s="29">
        <f t="shared" si="47"/>
        <v>0</v>
      </c>
      <c r="K176" s="29">
        <f t="shared" si="42"/>
        <v>0</v>
      </c>
      <c r="L176" s="29">
        <f t="shared" si="38"/>
        <v>0</v>
      </c>
      <c r="M176" s="51"/>
      <c r="N176" s="55"/>
      <c r="O176" s="3"/>
      <c r="P176" s="3"/>
      <c r="Q176" s="3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28.25" customHeight="1" x14ac:dyDescent="0.5">
      <c r="A177" s="48"/>
      <c r="B177" s="49"/>
      <c r="C177" s="50"/>
      <c r="D177" s="15" t="s">
        <v>7</v>
      </c>
      <c r="E177" s="31">
        <v>80</v>
      </c>
      <c r="F177" s="31">
        <v>80</v>
      </c>
      <c r="G177" s="31">
        <v>80</v>
      </c>
      <c r="H177" s="31">
        <v>80</v>
      </c>
      <c r="I177" s="32">
        <f t="shared" si="53"/>
        <v>0</v>
      </c>
      <c r="J177" s="29">
        <f t="shared" si="47"/>
        <v>100</v>
      </c>
      <c r="K177" s="29">
        <f t="shared" si="42"/>
        <v>100</v>
      </c>
      <c r="L177" s="29">
        <f t="shared" si="38"/>
        <v>100</v>
      </c>
      <c r="M177" s="51"/>
      <c r="N177" s="55"/>
      <c r="O177" s="3"/>
      <c r="P177" s="3"/>
      <c r="Q177" s="3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28.25" customHeight="1" x14ac:dyDescent="0.5">
      <c r="A178" s="48"/>
      <c r="B178" s="49"/>
      <c r="C178" s="50"/>
      <c r="D178" s="15" t="s">
        <v>8</v>
      </c>
      <c r="E178" s="28">
        <v>2994</v>
      </c>
      <c r="F178" s="34">
        <v>2172</v>
      </c>
      <c r="G178" s="31">
        <v>2994</v>
      </c>
      <c r="H178" s="31">
        <v>1983.7040200000001</v>
      </c>
      <c r="I178" s="33">
        <f t="shared" si="53"/>
        <v>-188.29597999999987</v>
      </c>
      <c r="J178" s="29">
        <f t="shared" si="47"/>
        <v>66.255979291917171</v>
      </c>
      <c r="K178" s="29">
        <f t="shared" si="42"/>
        <v>91.330755985267047</v>
      </c>
      <c r="L178" s="29">
        <f t="shared" si="38"/>
        <v>66.255979291917171</v>
      </c>
      <c r="M178" s="51"/>
      <c r="N178" s="55"/>
      <c r="O178" s="3"/>
      <c r="P178" s="3"/>
      <c r="Q178" s="3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240" customHeight="1" x14ac:dyDescent="0.5">
      <c r="A179" s="48"/>
      <c r="B179" s="49"/>
      <c r="C179" s="50"/>
      <c r="D179" s="24" t="s">
        <v>9</v>
      </c>
      <c r="E179" s="34">
        <v>0</v>
      </c>
      <c r="F179" s="31">
        <v>0</v>
      </c>
      <c r="G179" s="31">
        <v>0</v>
      </c>
      <c r="H179" s="31">
        <v>0</v>
      </c>
      <c r="I179" s="32">
        <f t="shared" si="53"/>
        <v>0</v>
      </c>
      <c r="J179" s="29">
        <f t="shared" si="47"/>
        <v>0</v>
      </c>
      <c r="K179" s="29">
        <f t="shared" si="42"/>
        <v>0</v>
      </c>
      <c r="L179" s="29">
        <f t="shared" si="38"/>
        <v>0</v>
      </c>
      <c r="M179" s="51"/>
      <c r="N179" s="55"/>
      <c r="O179" s="3"/>
      <c r="P179" s="3"/>
      <c r="Q179" s="3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83" customHeight="1" x14ac:dyDescent="0.5">
      <c r="A180" s="48"/>
      <c r="B180" s="49"/>
      <c r="C180" s="50"/>
      <c r="D180" s="24" t="s">
        <v>26</v>
      </c>
      <c r="E180" s="34">
        <v>0</v>
      </c>
      <c r="F180" s="31">
        <v>0</v>
      </c>
      <c r="G180" s="31">
        <v>0</v>
      </c>
      <c r="H180" s="31">
        <v>0</v>
      </c>
      <c r="I180" s="32">
        <f t="shared" si="53"/>
        <v>0</v>
      </c>
      <c r="J180" s="29">
        <f t="shared" si="47"/>
        <v>0</v>
      </c>
      <c r="K180" s="29">
        <f t="shared" si="42"/>
        <v>0</v>
      </c>
      <c r="L180" s="29">
        <f t="shared" si="38"/>
        <v>0</v>
      </c>
      <c r="M180" s="51"/>
      <c r="N180" s="55"/>
      <c r="O180" s="3"/>
      <c r="P180" s="3"/>
      <c r="Q180" s="3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28.25" customHeight="1" x14ac:dyDescent="0.5">
      <c r="A181" s="48"/>
      <c r="B181" s="49"/>
      <c r="C181" s="50"/>
      <c r="D181" s="16" t="s">
        <v>10</v>
      </c>
      <c r="E181" s="36">
        <v>0</v>
      </c>
      <c r="F181" s="31">
        <v>0</v>
      </c>
      <c r="G181" s="31">
        <v>0</v>
      </c>
      <c r="H181" s="31">
        <v>0</v>
      </c>
      <c r="I181" s="32">
        <f t="shared" si="53"/>
        <v>0</v>
      </c>
      <c r="J181" s="29">
        <f t="shared" si="47"/>
        <v>0</v>
      </c>
      <c r="K181" s="29">
        <f t="shared" si="42"/>
        <v>0</v>
      </c>
      <c r="L181" s="29">
        <f t="shared" si="38"/>
        <v>0</v>
      </c>
      <c r="M181" s="51"/>
      <c r="N181" s="55"/>
      <c r="O181" s="3"/>
      <c r="P181" s="3"/>
      <c r="Q181" s="3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28.25" customHeight="1" x14ac:dyDescent="0.5">
      <c r="A182" s="48"/>
      <c r="B182" s="49"/>
      <c r="C182" s="50"/>
      <c r="D182" s="17" t="s">
        <v>11</v>
      </c>
      <c r="E182" s="31">
        <v>0</v>
      </c>
      <c r="F182" s="31">
        <v>0</v>
      </c>
      <c r="G182" s="31">
        <v>0</v>
      </c>
      <c r="H182" s="31">
        <v>0</v>
      </c>
      <c r="I182" s="32">
        <f t="shared" si="53"/>
        <v>0</v>
      </c>
      <c r="J182" s="29">
        <f t="shared" si="47"/>
        <v>0</v>
      </c>
      <c r="K182" s="29">
        <f t="shared" si="42"/>
        <v>0</v>
      </c>
      <c r="L182" s="29">
        <f t="shared" si="38"/>
        <v>0</v>
      </c>
      <c r="M182" s="51"/>
      <c r="N182" s="55"/>
      <c r="O182" s="3"/>
      <c r="P182" s="3"/>
      <c r="Q182" s="3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44" customHeight="1" x14ac:dyDescent="0.5">
      <c r="A183" s="48">
        <v>22</v>
      </c>
      <c r="B183" s="49" t="s">
        <v>70</v>
      </c>
      <c r="C183" s="50">
        <v>3</v>
      </c>
      <c r="D183" s="14" t="s">
        <v>5</v>
      </c>
      <c r="E183" s="26">
        <f>E184+E185+E186+E187+E189</f>
        <v>139005.95306</v>
      </c>
      <c r="F183" s="26">
        <f t="shared" ref="F183:G183" si="54">F184+F185+F186+F187+F189</f>
        <v>379.96</v>
      </c>
      <c r="G183" s="26">
        <f t="shared" si="54"/>
        <v>64213.417430000001</v>
      </c>
      <c r="H183" s="26">
        <f>H184+H185+H186+H187+H189</f>
        <v>12215.311160000001</v>
      </c>
      <c r="I183" s="39">
        <f>H183-F183</f>
        <v>11835.351160000002</v>
      </c>
      <c r="J183" s="26">
        <f t="shared" si="47"/>
        <v>19.022988728665773</v>
      </c>
      <c r="K183" s="26">
        <f t="shared" si="42"/>
        <v>3214.893978313507</v>
      </c>
      <c r="L183" s="26">
        <f t="shared" si="38"/>
        <v>8.7876172862376833</v>
      </c>
      <c r="M183" s="51">
        <v>12</v>
      </c>
      <c r="N183" s="54" t="s">
        <v>61</v>
      </c>
      <c r="O183" s="3"/>
      <c r="P183" s="3"/>
      <c r="Q183" s="3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11.75" customHeight="1" x14ac:dyDescent="0.5">
      <c r="A184" s="48"/>
      <c r="B184" s="49"/>
      <c r="C184" s="50"/>
      <c r="D184" s="15" t="s">
        <v>6</v>
      </c>
      <c r="E184" s="27">
        <v>1545.9</v>
      </c>
      <c r="F184" s="31">
        <v>0</v>
      </c>
      <c r="G184" s="31">
        <v>0</v>
      </c>
      <c r="H184" s="31">
        <v>0</v>
      </c>
      <c r="I184" s="33">
        <v>0</v>
      </c>
      <c r="J184" s="29">
        <f t="shared" si="47"/>
        <v>0</v>
      </c>
      <c r="K184" s="29">
        <f t="shared" si="42"/>
        <v>0</v>
      </c>
      <c r="L184" s="29">
        <f t="shared" si="38"/>
        <v>0</v>
      </c>
      <c r="M184" s="51"/>
      <c r="N184" s="55"/>
      <c r="O184" s="3"/>
      <c r="P184" s="3"/>
      <c r="Q184" s="3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11.75" customHeight="1" x14ac:dyDescent="0.5">
      <c r="A185" s="48"/>
      <c r="B185" s="49"/>
      <c r="C185" s="50"/>
      <c r="D185" s="15" t="s">
        <v>7</v>
      </c>
      <c r="E185" s="27">
        <v>22876.9</v>
      </c>
      <c r="F185" s="31">
        <v>0</v>
      </c>
      <c r="G185" s="31">
        <v>4200</v>
      </c>
      <c r="H185" s="31">
        <v>4200</v>
      </c>
      <c r="I185" s="31">
        <f>H185-F185</f>
        <v>4200</v>
      </c>
      <c r="J185" s="29">
        <f>IF(H185=0, ,H185/G185*100)</f>
        <v>100</v>
      </c>
      <c r="K185" s="29">
        <v>0</v>
      </c>
      <c r="L185" s="29">
        <f t="shared" si="38"/>
        <v>18.359130826292024</v>
      </c>
      <c r="M185" s="51"/>
      <c r="N185" s="55"/>
      <c r="O185" s="3"/>
      <c r="P185" s="3"/>
      <c r="Q185" s="3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11.75" customHeight="1" x14ac:dyDescent="0.5">
      <c r="A186" s="48"/>
      <c r="B186" s="49"/>
      <c r="C186" s="50"/>
      <c r="D186" s="15" t="s">
        <v>8</v>
      </c>
      <c r="E186" s="36">
        <v>60010.490239999999</v>
      </c>
      <c r="F186" s="34">
        <v>379.96</v>
      </c>
      <c r="G186" s="31">
        <v>60013.417430000001</v>
      </c>
      <c r="H186" s="31">
        <v>8015.3111600000002</v>
      </c>
      <c r="I186" s="31">
        <f t="shared" ref="I186:I188" si="55">H186-F186</f>
        <v>7635.3511600000002</v>
      </c>
      <c r="J186" s="29">
        <f t="shared" si="47"/>
        <v>13.355865243550088</v>
      </c>
      <c r="K186" s="29">
        <f t="shared" si="42"/>
        <v>2109.5144646804929</v>
      </c>
      <c r="L186" s="29">
        <f t="shared" si="38"/>
        <v>13.356516715568162</v>
      </c>
      <c r="M186" s="51"/>
      <c r="N186" s="55"/>
      <c r="O186" s="3"/>
      <c r="P186" s="3"/>
      <c r="Q186" s="3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213.75" customHeight="1" x14ac:dyDescent="0.5">
      <c r="A187" s="48"/>
      <c r="B187" s="49"/>
      <c r="C187" s="50"/>
      <c r="D187" s="24" t="s">
        <v>9</v>
      </c>
      <c r="E187" s="34">
        <v>0</v>
      </c>
      <c r="F187" s="31">
        <v>0</v>
      </c>
      <c r="G187" s="31">
        <v>0</v>
      </c>
      <c r="H187" s="31">
        <v>0</v>
      </c>
      <c r="I187" s="33">
        <f t="shared" si="55"/>
        <v>0</v>
      </c>
      <c r="J187" s="29">
        <f t="shared" si="47"/>
        <v>0</v>
      </c>
      <c r="K187" s="29">
        <f t="shared" si="42"/>
        <v>0</v>
      </c>
      <c r="L187" s="29">
        <f t="shared" si="38"/>
        <v>0</v>
      </c>
      <c r="M187" s="51"/>
      <c r="N187" s="55"/>
      <c r="O187" s="3"/>
      <c r="P187" s="3"/>
      <c r="Q187" s="3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94.25" customHeight="1" x14ac:dyDescent="0.5">
      <c r="A188" s="48"/>
      <c r="B188" s="49"/>
      <c r="C188" s="50"/>
      <c r="D188" s="24" t="s">
        <v>26</v>
      </c>
      <c r="E188" s="34">
        <v>41755.407380000004</v>
      </c>
      <c r="F188" s="31">
        <v>0</v>
      </c>
      <c r="G188" s="31">
        <v>144.57</v>
      </c>
      <c r="H188" s="31">
        <v>144.57</v>
      </c>
      <c r="I188" s="31">
        <f t="shared" si="55"/>
        <v>144.57</v>
      </c>
      <c r="J188" s="29">
        <f t="shared" si="47"/>
        <v>100</v>
      </c>
      <c r="K188" s="29">
        <v>0</v>
      </c>
      <c r="L188" s="29">
        <f t="shared" si="38"/>
        <v>0.34623060597714611</v>
      </c>
      <c r="M188" s="51"/>
      <c r="N188" s="55"/>
      <c r="O188" s="3"/>
      <c r="P188" s="3"/>
      <c r="Q188" s="3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44" customHeight="1" x14ac:dyDescent="0.5">
      <c r="A189" s="48"/>
      <c r="B189" s="49"/>
      <c r="C189" s="50"/>
      <c r="D189" s="16" t="s">
        <v>10</v>
      </c>
      <c r="E189" s="36">
        <v>54572.662819999998</v>
      </c>
      <c r="F189" s="31">
        <v>0</v>
      </c>
      <c r="G189" s="31">
        <v>0</v>
      </c>
      <c r="H189" s="31">
        <v>0</v>
      </c>
      <c r="I189" s="33">
        <v>0</v>
      </c>
      <c r="J189" s="29">
        <f t="shared" si="47"/>
        <v>0</v>
      </c>
      <c r="K189" s="29">
        <f t="shared" si="42"/>
        <v>0</v>
      </c>
      <c r="L189" s="29">
        <f t="shared" si="38"/>
        <v>0</v>
      </c>
      <c r="M189" s="51"/>
      <c r="N189" s="55"/>
      <c r="O189" s="3"/>
      <c r="P189" s="3"/>
      <c r="Q189" s="3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44" customHeight="1" x14ac:dyDescent="0.5">
      <c r="A190" s="48"/>
      <c r="B190" s="49"/>
      <c r="C190" s="50"/>
      <c r="D190" s="17" t="s">
        <v>11</v>
      </c>
      <c r="E190" s="31"/>
      <c r="F190" s="31">
        <v>0</v>
      </c>
      <c r="G190" s="31">
        <v>0</v>
      </c>
      <c r="H190" s="31">
        <v>0</v>
      </c>
      <c r="I190" s="32">
        <v>0</v>
      </c>
      <c r="J190" s="29">
        <f t="shared" si="47"/>
        <v>0</v>
      </c>
      <c r="K190" s="29">
        <f t="shared" si="42"/>
        <v>0</v>
      </c>
      <c r="L190" s="29">
        <f t="shared" si="38"/>
        <v>0</v>
      </c>
      <c r="M190" s="51"/>
      <c r="N190" s="55"/>
      <c r="O190" s="3"/>
      <c r="P190" s="3"/>
      <c r="Q190" s="3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</sheetData>
  <mergeCells count="123">
    <mergeCell ref="A159:A166"/>
    <mergeCell ref="B159:B166"/>
    <mergeCell ref="C159:C166"/>
    <mergeCell ref="M159:M166"/>
    <mergeCell ref="N159:N166"/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  <mergeCell ref="A143:A150"/>
    <mergeCell ref="B143:B150"/>
    <mergeCell ref="C143:C150"/>
    <mergeCell ref="M143:M150"/>
    <mergeCell ref="N143:N150"/>
    <mergeCell ref="A151:A158"/>
    <mergeCell ref="B151:B158"/>
    <mergeCell ref="C151:C158"/>
    <mergeCell ref="M151:M158"/>
    <mergeCell ref="N151:N158"/>
    <mergeCell ref="A127:A134"/>
    <mergeCell ref="B127:B134"/>
    <mergeCell ref="C127:C134"/>
    <mergeCell ref="M127:M134"/>
    <mergeCell ref="N127:N134"/>
    <mergeCell ref="A135:A142"/>
    <mergeCell ref="B135:B142"/>
    <mergeCell ref="C135:C142"/>
    <mergeCell ref="M135:M142"/>
    <mergeCell ref="N135:N142"/>
    <mergeCell ref="A111:A118"/>
    <mergeCell ref="B111:B118"/>
    <mergeCell ref="C111:C118"/>
    <mergeCell ref="M111:M118"/>
    <mergeCell ref="N111:N118"/>
    <mergeCell ref="A119:A126"/>
    <mergeCell ref="B119:B126"/>
    <mergeCell ref="C119:C126"/>
    <mergeCell ref="M119:M126"/>
    <mergeCell ref="N119:N126"/>
    <mergeCell ref="A95:A102"/>
    <mergeCell ref="B95:B102"/>
    <mergeCell ref="C95:C102"/>
    <mergeCell ref="M95:M102"/>
    <mergeCell ref="N95:N102"/>
    <mergeCell ref="A103:A110"/>
    <mergeCell ref="B103:B110"/>
    <mergeCell ref="C103:C110"/>
    <mergeCell ref="M103:M110"/>
    <mergeCell ref="N103:N110"/>
    <mergeCell ref="A79:A86"/>
    <mergeCell ref="B79:B86"/>
    <mergeCell ref="C79:C86"/>
    <mergeCell ref="M79:M86"/>
    <mergeCell ref="N79:N86"/>
    <mergeCell ref="A87:A94"/>
    <mergeCell ref="B87:B94"/>
    <mergeCell ref="C87:C94"/>
    <mergeCell ref="M87:M94"/>
    <mergeCell ref="N87:N94"/>
    <mergeCell ref="A63:A70"/>
    <mergeCell ref="B63:B70"/>
    <mergeCell ref="C63:C70"/>
    <mergeCell ref="M63:M70"/>
    <mergeCell ref="N63:N70"/>
    <mergeCell ref="A71:A78"/>
    <mergeCell ref="B71:B78"/>
    <mergeCell ref="C71:C78"/>
    <mergeCell ref="M71:M78"/>
    <mergeCell ref="N71:N78"/>
    <mergeCell ref="A47:A54"/>
    <mergeCell ref="B47:B54"/>
    <mergeCell ref="C47:C54"/>
    <mergeCell ref="M47:M54"/>
    <mergeCell ref="N47:N54"/>
    <mergeCell ref="A55:A62"/>
    <mergeCell ref="B55:B62"/>
    <mergeCell ref="C55:C62"/>
    <mergeCell ref="M55:M62"/>
    <mergeCell ref="N55:N62"/>
    <mergeCell ref="A31:A38"/>
    <mergeCell ref="B31:B38"/>
    <mergeCell ref="C31:C38"/>
    <mergeCell ref="M31:M38"/>
    <mergeCell ref="N31:N38"/>
    <mergeCell ref="A39:A46"/>
    <mergeCell ref="B39:B46"/>
    <mergeCell ref="C39:C46"/>
    <mergeCell ref="M39:M46"/>
    <mergeCell ref="N39:N46"/>
    <mergeCell ref="A15:A22"/>
    <mergeCell ref="B15:B22"/>
    <mergeCell ref="C15:C22"/>
    <mergeCell ref="M15:M22"/>
    <mergeCell ref="N15:N22"/>
    <mergeCell ref="A23:A30"/>
    <mergeCell ref="B23:B30"/>
    <mergeCell ref="C23:C30"/>
    <mergeCell ref="M23:M30"/>
    <mergeCell ref="N23:N30"/>
    <mergeCell ref="A2:N2"/>
    <mergeCell ref="A4:A5"/>
    <mergeCell ref="B4:B5"/>
    <mergeCell ref="C4:C5"/>
    <mergeCell ref="D4:D5"/>
    <mergeCell ref="E4:L4"/>
    <mergeCell ref="M4:M5"/>
    <mergeCell ref="N4:N5"/>
    <mergeCell ref="A7:A14"/>
    <mergeCell ref="B7:B14"/>
    <mergeCell ref="C7:C14"/>
    <mergeCell ref="M7:M14"/>
    <mergeCell ref="N7:N14"/>
  </mergeCells>
  <pageMargins left="0.39370078740157483" right="0" top="0" bottom="0" header="0" footer="0"/>
  <pageSetup paperSize="9" scale="20" orientation="landscape" r:id="rId1"/>
  <rowBreaks count="11" manualBreakCount="11">
    <brk id="22" min="1" max="13" man="1"/>
    <brk id="38" min="1" max="13" man="1"/>
    <brk id="54" min="1" max="13" man="1"/>
    <brk id="70" min="1" max="13" man="1"/>
    <brk id="86" min="1" max="13" man="1"/>
    <brk id="102" min="1" max="13" man="1"/>
    <brk id="118" min="1" max="13" man="1"/>
    <brk id="134" min="1" max="13" man="1"/>
    <brk id="150" min="1" max="13" man="1"/>
    <brk id="166" min="1" max="13" man="1"/>
    <brk id="182" min="1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СВОД(июль)</vt:lpstr>
      <vt:lpstr>'СВОД(июль)'!Заголовки_для_печати</vt:lpstr>
      <vt:lpstr>'СВОД(июль)'!Область_печати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2018-08-08T04:00:14Z</dcterms:modified>
</cp:coreProperties>
</file>