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СВОД(январь)" sheetId="16" r:id="rId1"/>
  </sheets>
  <definedNames>
    <definedName name="_xlnm._FilterDatabase" localSheetId="0" hidden="1">'СВОД(январь)'!$A$6:$AC$182</definedName>
    <definedName name="_xlnm.Print_Titles" localSheetId="0">'СВОД(январь)'!$4:$6</definedName>
    <definedName name="_xlnm.Print_Area" localSheetId="0">'СВОД(январь)'!$A$1:$N$190</definedName>
  </definedNames>
  <calcPr calcId="144525"/>
</workbook>
</file>

<file path=xl/calcChain.xml><?xml version="1.0" encoding="utf-8"?>
<calcChain xmlns="http://schemas.openxmlformats.org/spreadsheetml/2006/main">
  <c r="I26" i="16" l="1"/>
  <c r="F47" i="16" l="1"/>
  <c r="L190" i="16" l="1"/>
  <c r="K190" i="16"/>
  <c r="J190" i="16"/>
  <c r="I190" i="16"/>
  <c r="L189" i="16"/>
  <c r="J189" i="16"/>
  <c r="I189" i="16"/>
  <c r="L188" i="16"/>
  <c r="J188" i="16"/>
  <c r="I188" i="16"/>
  <c r="L187" i="16"/>
  <c r="K187" i="16"/>
  <c r="J187" i="16"/>
  <c r="I187" i="16"/>
  <c r="L186" i="16"/>
  <c r="K186" i="16"/>
  <c r="J186" i="16"/>
  <c r="I186" i="16"/>
  <c r="L185" i="16"/>
  <c r="K185" i="16"/>
  <c r="J185" i="16"/>
  <c r="I185" i="16"/>
  <c r="L184" i="16"/>
  <c r="K184" i="16"/>
  <c r="J184" i="16"/>
  <c r="I184" i="16"/>
  <c r="I183" i="16" s="1"/>
  <c r="H183" i="16"/>
  <c r="L183" i="16" s="1"/>
  <c r="G183" i="16"/>
  <c r="F183" i="16"/>
  <c r="E183" i="16"/>
  <c r="L182" i="16"/>
  <c r="K182" i="16"/>
  <c r="J182" i="16"/>
  <c r="I182" i="16"/>
  <c r="L181" i="16"/>
  <c r="K181" i="16"/>
  <c r="J181" i="16"/>
  <c r="I181" i="16"/>
  <c r="L180" i="16"/>
  <c r="K180" i="16"/>
  <c r="J180" i="16"/>
  <c r="I180" i="16"/>
  <c r="L179" i="16"/>
  <c r="K179" i="16"/>
  <c r="J179" i="16"/>
  <c r="I179" i="16"/>
  <c r="L178" i="16"/>
  <c r="K178" i="16"/>
  <c r="J178" i="16"/>
  <c r="I178" i="16"/>
  <c r="L177" i="16"/>
  <c r="K177" i="16"/>
  <c r="J177" i="16"/>
  <c r="I177" i="16"/>
  <c r="L176" i="16"/>
  <c r="K176" i="16"/>
  <c r="J176" i="16"/>
  <c r="I176" i="16"/>
  <c r="H175" i="16"/>
  <c r="L175" i="16" s="1"/>
  <c r="G175" i="16"/>
  <c r="F175" i="16"/>
  <c r="E175" i="16"/>
  <c r="L174" i="16"/>
  <c r="K174" i="16"/>
  <c r="J174" i="16"/>
  <c r="I174" i="16"/>
  <c r="L173" i="16"/>
  <c r="K173" i="16"/>
  <c r="J173" i="16"/>
  <c r="I173" i="16"/>
  <c r="L172" i="16"/>
  <c r="K172" i="16"/>
  <c r="J172" i="16"/>
  <c r="I172" i="16"/>
  <c r="L171" i="16"/>
  <c r="K171" i="16"/>
  <c r="J171" i="16"/>
  <c r="I171" i="16"/>
  <c r="L170" i="16"/>
  <c r="K170" i="16"/>
  <c r="J170" i="16"/>
  <c r="I170" i="16"/>
  <c r="L169" i="16"/>
  <c r="K169" i="16"/>
  <c r="J169" i="16"/>
  <c r="I169" i="16"/>
  <c r="L168" i="16"/>
  <c r="K168" i="16"/>
  <c r="J168" i="16"/>
  <c r="I168" i="16"/>
  <c r="H167" i="16"/>
  <c r="G167" i="16"/>
  <c r="F167" i="16"/>
  <c r="E167" i="16"/>
  <c r="L166" i="16"/>
  <c r="K166" i="16"/>
  <c r="J166" i="16"/>
  <c r="I166" i="16"/>
  <c r="L165" i="16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H159" i="16"/>
  <c r="G159" i="16"/>
  <c r="F159" i="16"/>
  <c r="E159" i="16"/>
  <c r="L158" i="16"/>
  <c r="K158" i="16"/>
  <c r="J158" i="16"/>
  <c r="I158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L154" i="16"/>
  <c r="K154" i="16"/>
  <c r="J154" i="16"/>
  <c r="I154" i="16"/>
  <c r="L153" i="16"/>
  <c r="K153" i="16"/>
  <c r="J153" i="16"/>
  <c r="I153" i="16"/>
  <c r="L152" i="16"/>
  <c r="K152" i="16"/>
  <c r="J152" i="16"/>
  <c r="I152" i="16"/>
  <c r="H151" i="16"/>
  <c r="G151" i="16"/>
  <c r="F151" i="16"/>
  <c r="E151" i="16"/>
  <c r="L150" i="16"/>
  <c r="K150" i="16"/>
  <c r="J150" i="16"/>
  <c r="I150" i="16"/>
  <c r="L149" i="16"/>
  <c r="K149" i="16"/>
  <c r="J149" i="16"/>
  <c r="I149" i="16"/>
  <c r="L148" i="16"/>
  <c r="K148" i="16"/>
  <c r="J148" i="16"/>
  <c r="I148" i="16"/>
  <c r="L147" i="16"/>
  <c r="K147" i="16"/>
  <c r="J147" i="16"/>
  <c r="I147" i="16"/>
  <c r="L146" i="16"/>
  <c r="K146" i="16"/>
  <c r="J146" i="16"/>
  <c r="I146" i="16"/>
  <c r="L145" i="16"/>
  <c r="K145" i="16"/>
  <c r="J145" i="16"/>
  <c r="I145" i="16"/>
  <c r="L144" i="16"/>
  <c r="K144" i="16"/>
  <c r="J144" i="16"/>
  <c r="I144" i="16"/>
  <c r="H143" i="16"/>
  <c r="G143" i="16"/>
  <c r="F143" i="16"/>
  <c r="E143" i="16"/>
  <c r="L142" i="16"/>
  <c r="K142" i="16"/>
  <c r="J142" i="16"/>
  <c r="L141" i="16"/>
  <c r="K141" i="16"/>
  <c r="J141" i="16"/>
  <c r="I141" i="16"/>
  <c r="L140" i="16"/>
  <c r="L139" i="16"/>
  <c r="K139" i="16"/>
  <c r="J139" i="16"/>
  <c r="I139" i="16"/>
  <c r="L138" i="16"/>
  <c r="K138" i="16"/>
  <c r="J138" i="16"/>
  <c r="I138" i="16"/>
  <c r="L137" i="16"/>
  <c r="K137" i="16"/>
  <c r="J137" i="16"/>
  <c r="I137" i="16"/>
  <c r="L136" i="16"/>
  <c r="K136" i="16"/>
  <c r="J136" i="16"/>
  <c r="I136" i="16"/>
  <c r="H135" i="16"/>
  <c r="G135" i="16"/>
  <c r="F135" i="16"/>
  <c r="E135" i="16"/>
  <c r="L134" i="16"/>
  <c r="K134" i="16"/>
  <c r="J134" i="16"/>
  <c r="I134" i="16"/>
  <c r="L133" i="16"/>
  <c r="K133" i="16"/>
  <c r="J133" i="16"/>
  <c r="I133" i="16"/>
  <c r="L132" i="16"/>
  <c r="K132" i="16"/>
  <c r="J132" i="16"/>
  <c r="I132" i="16"/>
  <c r="L131" i="16"/>
  <c r="K131" i="16"/>
  <c r="J131" i="16"/>
  <c r="L130" i="16"/>
  <c r="K130" i="16"/>
  <c r="J130" i="16"/>
  <c r="I130" i="16"/>
  <c r="L129" i="16"/>
  <c r="K129" i="16"/>
  <c r="J129" i="16"/>
  <c r="I129" i="16"/>
  <c r="L128" i="16"/>
  <c r="K128" i="16"/>
  <c r="J128" i="16"/>
  <c r="I128" i="16"/>
  <c r="H127" i="16"/>
  <c r="G127" i="16"/>
  <c r="F127" i="16"/>
  <c r="E127" i="16"/>
  <c r="L126" i="16"/>
  <c r="K126" i="16"/>
  <c r="J126" i="16"/>
  <c r="I126" i="16"/>
  <c r="L125" i="16"/>
  <c r="K125" i="16"/>
  <c r="J125" i="16"/>
  <c r="I125" i="16"/>
  <c r="L124" i="16"/>
  <c r="L123" i="16"/>
  <c r="I123" i="16"/>
  <c r="L122" i="16"/>
  <c r="K122" i="16"/>
  <c r="J122" i="16"/>
  <c r="I122" i="16"/>
  <c r="L121" i="16"/>
  <c r="K121" i="16"/>
  <c r="J121" i="16"/>
  <c r="I121" i="16"/>
  <c r="L120" i="16"/>
  <c r="K120" i="16"/>
  <c r="J120" i="16"/>
  <c r="I120" i="16"/>
  <c r="H119" i="16"/>
  <c r="I119" i="16" s="1"/>
  <c r="G119" i="16"/>
  <c r="F119" i="16"/>
  <c r="E119" i="16"/>
  <c r="L118" i="16"/>
  <c r="K118" i="16"/>
  <c r="J118" i="16"/>
  <c r="I118" i="16"/>
  <c r="L117" i="16"/>
  <c r="K117" i="16"/>
  <c r="J117" i="16"/>
  <c r="I117" i="16"/>
  <c r="L116" i="16"/>
  <c r="L115" i="16"/>
  <c r="K115" i="16"/>
  <c r="J115" i="16"/>
  <c r="I115" i="16"/>
  <c r="L114" i="16"/>
  <c r="K114" i="16"/>
  <c r="J114" i="16"/>
  <c r="I114" i="16"/>
  <c r="L113" i="16"/>
  <c r="K113" i="16"/>
  <c r="J113" i="16"/>
  <c r="I113" i="16"/>
  <c r="L112" i="16"/>
  <c r="K112" i="16"/>
  <c r="J112" i="16"/>
  <c r="I112" i="16"/>
  <c r="H111" i="16"/>
  <c r="G111" i="16"/>
  <c r="F111" i="16"/>
  <c r="E111" i="16"/>
  <c r="L110" i="16"/>
  <c r="K110" i="16"/>
  <c r="J110" i="16"/>
  <c r="I110" i="16"/>
  <c r="L109" i="16"/>
  <c r="K109" i="16"/>
  <c r="J109" i="16"/>
  <c r="I109" i="16"/>
  <c r="L108" i="16"/>
  <c r="K108" i="16"/>
  <c r="J108" i="16"/>
  <c r="I108" i="16"/>
  <c r="L107" i="16"/>
  <c r="K107" i="16"/>
  <c r="J107" i="16"/>
  <c r="I107" i="16"/>
  <c r="L106" i="16"/>
  <c r="K106" i="16"/>
  <c r="J106" i="16"/>
  <c r="I106" i="16"/>
  <c r="L105" i="16"/>
  <c r="K105" i="16"/>
  <c r="J105" i="16"/>
  <c r="I105" i="16"/>
  <c r="L104" i="16"/>
  <c r="K104" i="16"/>
  <c r="J104" i="16"/>
  <c r="I104" i="16"/>
  <c r="H103" i="16"/>
  <c r="G103" i="16"/>
  <c r="F103" i="16"/>
  <c r="E103" i="16"/>
  <c r="L102" i="16"/>
  <c r="K102" i="16"/>
  <c r="J102" i="16"/>
  <c r="I102" i="16"/>
  <c r="L101" i="16"/>
  <c r="K101" i="16"/>
  <c r="J101" i="16"/>
  <c r="I101" i="16"/>
  <c r="L100" i="16"/>
  <c r="L99" i="16"/>
  <c r="K99" i="16"/>
  <c r="J99" i="16"/>
  <c r="I99" i="16"/>
  <c r="L98" i="16"/>
  <c r="K98" i="16"/>
  <c r="J98" i="16"/>
  <c r="I98" i="16"/>
  <c r="L97" i="16"/>
  <c r="K97" i="16"/>
  <c r="J97" i="16"/>
  <c r="I97" i="16"/>
  <c r="L96" i="16"/>
  <c r="K96" i="16"/>
  <c r="J96" i="16"/>
  <c r="I96" i="16"/>
  <c r="H95" i="16"/>
  <c r="G95" i="16"/>
  <c r="F95" i="16"/>
  <c r="E95" i="16"/>
  <c r="L94" i="16"/>
  <c r="K94" i="16"/>
  <c r="J94" i="16"/>
  <c r="I94" i="16"/>
  <c r="L93" i="16"/>
  <c r="K93" i="16"/>
  <c r="J93" i="16"/>
  <c r="L92" i="16"/>
  <c r="K92" i="16"/>
  <c r="J92" i="16"/>
  <c r="I92" i="16"/>
  <c r="L91" i="16"/>
  <c r="K91" i="16"/>
  <c r="J91" i="16"/>
  <c r="I91" i="16"/>
  <c r="L90" i="16"/>
  <c r="K90" i="16"/>
  <c r="J90" i="16"/>
  <c r="I90" i="16"/>
  <c r="L89" i="16"/>
  <c r="K89" i="16"/>
  <c r="J89" i="16"/>
  <c r="I89" i="16"/>
  <c r="L88" i="16"/>
  <c r="K88" i="16"/>
  <c r="J88" i="16"/>
  <c r="I88" i="16"/>
  <c r="H87" i="16"/>
  <c r="G87" i="16"/>
  <c r="F87" i="16"/>
  <c r="E87" i="16"/>
  <c r="L86" i="16"/>
  <c r="K86" i="16"/>
  <c r="J86" i="16"/>
  <c r="L85" i="16"/>
  <c r="K85" i="16"/>
  <c r="L84" i="16"/>
  <c r="K84" i="16"/>
  <c r="J84" i="16"/>
  <c r="L83" i="16"/>
  <c r="K83" i="16"/>
  <c r="J83" i="16"/>
  <c r="L82" i="16"/>
  <c r="K82" i="16"/>
  <c r="J82" i="16"/>
  <c r="I82" i="16"/>
  <c r="L81" i="16"/>
  <c r="K81" i="16"/>
  <c r="J81" i="16"/>
  <c r="I81" i="16"/>
  <c r="L80" i="16"/>
  <c r="K80" i="16"/>
  <c r="J80" i="16"/>
  <c r="H79" i="16"/>
  <c r="G79" i="16"/>
  <c r="F79" i="16"/>
  <c r="E79" i="16"/>
  <c r="L78" i="16"/>
  <c r="L77" i="16"/>
  <c r="K77" i="16"/>
  <c r="J77" i="16"/>
  <c r="L76" i="16"/>
  <c r="K76" i="16"/>
  <c r="J76" i="16"/>
  <c r="L75" i="16"/>
  <c r="K75" i="16"/>
  <c r="J75" i="16"/>
  <c r="L74" i="16"/>
  <c r="K74" i="16"/>
  <c r="J74" i="16"/>
  <c r="I74" i="16"/>
  <c r="L73" i="16"/>
  <c r="K73" i="16"/>
  <c r="J73" i="16"/>
  <c r="I73" i="16"/>
  <c r="L72" i="16"/>
  <c r="K72" i="16"/>
  <c r="J72" i="16"/>
  <c r="I72" i="16"/>
  <c r="H71" i="16"/>
  <c r="G71" i="16"/>
  <c r="F71" i="16"/>
  <c r="E71" i="16"/>
  <c r="L70" i="16"/>
  <c r="K70" i="16"/>
  <c r="J70" i="16"/>
  <c r="I70" i="16"/>
  <c r="L69" i="16"/>
  <c r="K69" i="16"/>
  <c r="J69" i="16"/>
  <c r="I69" i="16"/>
  <c r="L68" i="16"/>
  <c r="L67" i="16"/>
  <c r="K67" i="16"/>
  <c r="J67" i="16"/>
  <c r="L66" i="16"/>
  <c r="K66" i="16"/>
  <c r="J66" i="16"/>
  <c r="I66" i="16"/>
  <c r="L65" i="16"/>
  <c r="K65" i="16"/>
  <c r="J65" i="16"/>
  <c r="I65" i="16"/>
  <c r="L64" i="16"/>
  <c r="K64" i="16"/>
  <c r="J64" i="16"/>
  <c r="I64" i="16"/>
  <c r="H63" i="16"/>
  <c r="L63" i="16" s="1"/>
  <c r="G63" i="16"/>
  <c r="F63" i="16"/>
  <c r="E63" i="16"/>
  <c r="L62" i="16"/>
  <c r="K62" i="16"/>
  <c r="J62" i="16"/>
  <c r="I62" i="16"/>
  <c r="L61" i="16"/>
  <c r="K61" i="16"/>
  <c r="I61" i="16"/>
  <c r="L60" i="16"/>
  <c r="L59" i="16"/>
  <c r="K59" i="16"/>
  <c r="J59" i="16"/>
  <c r="I59" i="16"/>
  <c r="L58" i="16"/>
  <c r="K58" i="16"/>
  <c r="J58" i="16"/>
  <c r="I58" i="16"/>
  <c r="L57" i="16"/>
  <c r="K57" i="16"/>
  <c r="J57" i="16"/>
  <c r="I57" i="16"/>
  <c r="L56" i="16"/>
  <c r="K56" i="16"/>
  <c r="J56" i="16"/>
  <c r="I56" i="16"/>
  <c r="H55" i="16"/>
  <c r="L55" i="16" s="1"/>
  <c r="G55" i="16"/>
  <c r="F55" i="16"/>
  <c r="E55" i="16"/>
  <c r="L54" i="16"/>
  <c r="K54" i="16"/>
  <c r="J54" i="16"/>
  <c r="I54" i="16"/>
  <c r="L53" i="16"/>
  <c r="K53" i="16"/>
  <c r="J53" i="16"/>
  <c r="I53" i="16"/>
  <c r="L52" i="16"/>
  <c r="I52" i="16"/>
  <c r="L51" i="16"/>
  <c r="K51" i="16"/>
  <c r="J51" i="16"/>
  <c r="I51" i="16"/>
  <c r="L50" i="16"/>
  <c r="K50" i="16"/>
  <c r="J50" i="16"/>
  <c r="I50" i="16"/>
  <c r="L49" i="16"/>
  <c r="K49" i="16"/>
  <c r="J49" i="16"/>
  <c r="I49" i="16"/>
  <c r="L48" i="16"/>
  <c r="K48" i="16"/>
  <c r="J48" i="16"/>
  <c r="I48" i="16"/>
  <c r="H47" i="16"/>
  <c r="I47" i="16" s="1"/>
  <c r="G47" i="16"/>
  <c r="J47" i="16" s="1"/>
  <c r="E47" i="16"/>
  <c r="L46" i="16"/>
  <c r="K46" i="16"/>
  <c r="J46" i="16"/>
  <c r="I46" i="16"/>
  <c r="L45" i="16"/>
  <c r="K45" i="16"/>
  <c r="J45" i="16"/>
  <c r="I45" i="16"/>
  <c r="L44" i="16"/>
  <c r="L43" i="16"/>
  <c r="K43" i="16"/>
  <c r="J43" i="16"/>
  <c r="I43" i="16"/>
  <c r="L42" i="16"/>
  <c r="K42" i="16"/>
  <c r="J42" i="16"/>
  <c r="I42" i="16"/>
  <c r="L41" i="16"/>
  <c r="K41" i="16"/>
  <c r="J41" i="16"/>
  <c r="I41" i="16"/>
  <c r="L40" i="16"/>
  <c r="K40" i="16"/>
  <c r="J40" i="16"/>
  <c r="I40" i="16"/>
  <c r="H39" i="16"/>
  <c r="G39" i="16"/>
  <c r="F39" i="16"/>
  <c r="E39" i="16"/>
  <c r="L38" i="16"/>
  <c r="K38" i="16"/>
  <c r="J38" i="16"/>
  <c r="I38" i="16"/>
  <c r="L37" i="16"/>
  <c r="K37" i="16"/>
  <c r="J37" i="16"/>
  <c r="I37" i="16"/>
  <c r="L36" i="16"/>
  <c r="K36" i="16"/>
  <c r="J36" i="16"/>
  <c r="I36" i="16"/>
  <c r="L35" i="16"/>
  <c r="K35" i="16"/>
  <c r="J35" i="16"/>
  <c r="I35" i="16"/>
  <c r="L34" i="16"/>
  <c r="K34" i="16"/>
  <c r="J34" i="16"/>
  <c r="I34" i="16"/>
  <c r="L33" i="16"/>
  <c r="K33" i="16"/>
  <c r="J33" i="16"/>
  <c r="I33" i="16"/>
  <c r="L32" i="16"/>
  <c r="K32" i="16"/>
  <c r="J32" i="16"/>
  <c r="I32" i="16"/>
  <c r="H31" i="16"/>
  <c r="G31" i="16"/>
  <c r="F31" i="16"/>
  <c r="E31" i="16"/>
  <c r="L30" i="16"/>
  <c r="K30" i="16"/>
  <c r="J30" i="16"/>
  <c r="I30" i="16"/>
  <c r="L29" i="16"/>
  <c r="K29" i="16"/>
  <c r="J29" i="16"/>
  <c r="L28" i="16"/>
  <c r="K28" i="16"/>
  <c r="J28" i="16"/>
  <c r="L27" i="16"/>
  <c r="K27" i="16"/>
  <c r="J27" i="16"/>
  <c r="L26" i="16"/>
  <c r="K26" i="16"/>
  <c r="J26" i="16"/>
  <c r="L25" i="16"/>
  <c r="K25" i="16"/>
  <c r="J25" i="16"/>
  <c r="I25" i="16"/>
  <c r="L24" i="16"/>
  <c r="K24" i="16"/>
  <c r="J24" i="16"/>
  <c r="I24" i="16"/>
  <c r="H23" i="16"/>
  <c r="L23" i="16" s="1"/>
  <c r="G23" i="16"/>
  <c r="J23" i="16" s="1"/>
  <c r="F23" i="16"/>
  <c r="K23" i="16" s="1"/>
  <c r="E23" i="16"/>
  <c r="L22" i="16"/>
  <c r="K22" i="16"/>
  <c r="J22" i="16"/>
  <c r="I22" i="16"/>
  <c r="L21" i="16"/>
  <c r="K21" i="16"/>
  <c r="L20" i="16"/>
  <c r="K20" i="16"/>
  <c r="J20" i="16"/>
  <c r="I20" i="16"/>
  <c r="L19" i="16"/>
  <c r="K19" i="16"/>
  <c r="J19" i="16"/>
  <c r="I19" i="16"/>
  <c r="L18" i="16"/>
  <c r="K18" i="16"/>
  <c r="J18" i="16"/>
  <c r="I18" i="16"/>
  <c r="L17" i="16"/>
  <c r="K17" i="16"/>
  <c r="J17" i="16"/>
  <c r="I17" i="16"/>
  <c r="L16" i="16"/>
  <c r="K16" i="16"/>
  <c r="J16" i="16"/>
  <c r="I16" i="16"/>
  <c r="H15" i="16"/>
  <c r="G15" i="16"/>
  <c r="F15" i="16"/>
  <c r="E15" i="16"/>
  <c r="H14" i="16"/>
  <c r="J14" i="16" s="1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M7" i="16"/>
  <c r="C7" i="16"/>
  <c r="L15" i="16" l="1"/>
  <c r="L95" i="16"/>
  <c r="I135" i="16"/>
  <c r="I159" i="16"/>
  <c r="L87" i="16"/>
  <c r="L127" i="16"/>
  <c r="I71" i="16"/>
  <c r="E7" i="16"/>
  <c r="I143" i="16"/>
  <c r="J175" i="16"/>
  <c r="I151" i="16"/>
  <c r="K14" i="16"/>
  <c r="F7" i="16"/>
  <c r="I87" i="16"/>
  <c r="J95" i="16"/>
  <c r="K119" i="16"/>
  <c r="K127" i="16"/>
  <c r="G7" i="16"/>
  <c r="K31" i="16"/>
  <c r="K39" i="16"/>
  <c r="I55" i="16"/>
  <c r="I79" i="16"/>
  <c r="I95" i="16"/>
  <c r="J183" i="16"/>
  <c r="K11" i="16"/>
  <c r="K12" i="16"/>
  <c r="K47" i="16"/>
  <c r="I63" i="16"/>
  <c r="L71" i="16"/>
  <c r="K103" i="16"/>
  <c r="K111" i="16"/>
  <c r="J119" i="16"/>
  <c r="I167" i="16"/>
  <c r="I175" i="16"/>
  <c r="K79" i="16"/>
  <c r="J79" i="16"/>
  <c r="K8" i="16"/>
  <c r="K9" i="16"/>
  <c r="K10" i="16"/>
  <c r="K15" i="16"/>
  <c r="I15" i="16"/>
  <c r="L13" i="16"/>
  <c r="J15" i="16"/>
  <c r="L10" i="16"/>
  <c r="L11" i="16"/>
  <c r="L31" i="16"/>
  <c r="L111" i="16"/>
  <c r="I8" i="16"/>
  <c r="I9" i="16"/>
  <c r="I10" i="16"/>
  <c r="I11" i="16"/>
  <c r="I12" i="16"/>
  <c r="L14" i="16"/>
  <c r="I23" i="16"/>
  <c r="I31" i="16"/>
  <c r="I39" i="16"/>
  <c r="L47" i="16"/>
  <c r="J55" i="16"/>
  <c r="J63" i="16"/>
  <c r="J71" i="16"/>
  <c r="L79" i="16"/>
  <c r="J87" i="16"/>
  <c r="K95" i="16"/>
  <c r="I103" i="16"/>
  <c r="I111" i="16"/>
  <c r="L119" i="16"/>
  <c r="I127" i="16"/>
  <c r="J135" i="16"/>
  <c r="J143" i="16"/>
  <c r="J151" i="16"/>
  <c r="J159" i="16"/>
  <c r="J167" i="16"/>
  <c r="K175" i="16"/>
  <c r="K183" i="16"/>
  <c r="L8" i="16"/>
  <c r="J8" i="16"/>
  <c r="J9" i="16"/>
  <c r="J10" i="16"/>
  <c r="J11" i="16"/>
  <c r="J12" i="16"/>
  <c r="I14" i="16"/>
  <c r="J31" i="16"/>
  <c r="J39" i="16"/>
  <c r="K55" i="16"/>
  <c r="K63" i="16"/>
  <c r="K71" i="16"/>
  <c r="K87" i="16"/>
  <c r="J103" i="16"/>
  <c r="J111" i="16"/>
  <c r="J127" i="16"/>
  <c r="K135" i="16"/>
  <c r="K143" i="16"/>
  <c r="K151" i="16"/>
  <c r="K159" i="16"/>
  <c r="K167" i="16"/>
  <c r="L9" i="16"/>
  <c r="L12" i="16"/>
  <c r="L39" i="16"/>
  <c r="L103" i="16"/>
  <c r="H7" i="16"/>
  <c r="L135" i="16"/>
  <c r="L143" i="16"/>
  <c r="L151" i="16"/>
  <c r="L159" i="16"/>
  <c r="L167" i="16"/>
  <c r="L7" i="16" l="1"/>
  <c r="I7" i="16"/>
  <c r="K7" i="16"/>
  <c r="J7" i="16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<sst xmlns="http://schemas.openxmlformats.org/spreadsheetml/2006/main" count="249" uniqueCount="72">
  <si>
    <t>№ п/п</t>
  </si>
  <si>
    <t>Источники финансирования</t>
  </si>
  <si>
    <t xml:space="preserve">Лимит финансирования </t>
  </si>
  <si>
    <t>Кассовое исполнение</t>
  </si>
  <si>
    <t>% исполнения к  лимиту финансированию</t>
  </si>
  <si>
    <t>всего: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</si>
  <si>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</si>
  <si>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</si>
  <si>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</si>
  <si>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</si>
  <si>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</si>
  <si>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</si>
  <si>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Председатель комитета ФКиС 
М.А.Смирнов 
278107</t>
  </si>
  <si>
    <t>Начальник отдела по сельскому хозяйству
Березецкая Ю.Н.
250-242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</si>
  <si>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</si>
  <si>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План (согласно комплексного плана)</t>
  </si>
  <si>
    <t>Отклонение от комплексного  плана
 (тыс. руб.)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</si>
  <si>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</si>
  <si>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</si>
  <si>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</si>
  <si>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</si>
  <si>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«Профилактика экстремизма, гармонизация межэтнических и межкультурных отношений в Нефтеюганском районе на 2017-2020 годы»</t>
  </si>
  <si>
    <t>Количество целевых показателей</t>
  </si>
  <si>
    <t>Совершенствование муниципального управления  в Нефтеюганском районе на 2017 - 2020 годы</t>
  </si>
  <si>
    <t>средства поселений*</t>
  </si>
  <si>
    <t>"Социальная поддержка жителей  Нефтеюганского района  на 2017-2020 годы"</t>
  </si>
  <si>
    <t xml:space="preserve">Количество основных мероприятий  </t>
  </si>
  <si>
    <t xml:space="preserve">Наименование и количество  муниципальных  программ 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</si>
  <si>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</si>
  <si>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«Обеспечение экологической безопасности Нефтеюганского района на 2017-2020 годы»</t>
  </si>
  <si>
    <t>Председатель комитета по делам народов Севера, охраны окружающей среды и водных ресурсов,
Воронова О.Ю.
 250229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</si>
  <si>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</si>
  <si>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"Развитие транспортной системы Нефтеюганского   района на период 2017 -2020 годы"</t>
  </si>
  <si>
    <t>"Улучшение условий и охраны труда в муниципальном образовании Нефтеюганский район на 2017-2020 годы"</t>
  </si>
  <si>
    <t>«Управление муниципальными финансами в Нефтеюганском районе  на 2017-2020 годы»</t>
  </si>
  <si>
    <t>«Управление имуществом муниципального образования Нефтеюганский район на 2017-2020 годы»</t>
  </si>
  <si>
    <t>Начальник отдела профилактики терроризма и правонарушений, Белоус В.П. 256898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</si>
  <si>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</si>
  <si>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"Образование 21 века на 2017 - 2020 годы"</t>
  </si>
  <si>
    <t>"Доступная среда Нефтеюганского района на 2017-2020 годы"</t>
  </si>
  <si>
    <t>«Развитие гражданского общества Нефтеюганского района на 2017-2020 годы»</t>
  </si>
  <si>
    <t>"Обеспечение доступным и комфортным жильем жителей Нефтеюганского района в 2017-2020 годах"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</si>
  <si>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</si>
  <si>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"Развитие культуры Нефтеюганского района на 2017 -2020 годы"</t>
  </si>
  <si>
    <t>«Развитие информационного общества Нефтеюганского района на 2017-2020 годы»</t>
  </si>
  <si>
    <t>"Развитие физической  культуры  и  спорта в Нефтеюганском  районе на  2017 - 2020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</si>
  <si>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</si>
  <si>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>Начальник отдела  социально-трудовых отношений
Рошка И.В.
238014</t>
  </si>
  <si>
    <t xml:space="preserve">Председатель комитета по жилищной политике
Абрагимова В.Н.
256851
</t>
  </si>
  <si>
    <t>Начальник ОРИМП 
Горячева О.К.
250202</t>
  </si>
  <si>
    <t>«Формирование комфортной городской среды в муниципальном образовании  Нефтеюганский  район на 2017»</t>
  </si>
  <si>
    <t>Отчет о ходе реализации  муниципальных программ  и ведомственных  целевых программ   Нефтеюганского района</t>
  </si>
  <si>
    <t xml:space="preserve">Председатель комитета по экономической политике и предпринимательству,
Шумейко И.М.
250179
</t>
  </si>
  <si>
    <t>Заместитель директора ДСиЖКК
Любиев Н.А.
250144
Начальник отдела по транспорту и дорогам,
Юношева К.В.
250194</t>
  </si>
  <si>
    <t>Председатель комитета по управлению муниципальным имуществом,
 Большакова О.Н.
290043</t>
  </si>
  <si>
    <t>Начальник отдела социально-трудовых отношений,
Рошка И.В.
238014</t>
  </si>
  <si>
    <t xml:space="preserve">Начальник отдела  по опеке и попечительству,
Лобанкова В.В.
247606
</t>
  </si>
  <si>
    <t xml:space="preserve">Начальник управления по учету и отчетности – главный бухгалтер АНР,
Раздрогина Т.П.
250152
</t>
  </si>
  <si>
    <t>Начальник ОРИМП, 
Горячева О.К.
250202</t>
  </si>
  <si>
    <t>Ответственные исполнители              (Ф.И.О. телефон)</t>
  </si>
  <si>
    <t>12
= гр.8/гр.5*100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</si>
  <si>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</si>
  <si>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</si>
  <si>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Всего 22</t>
  </si>
  <si>
    <t>Утвержденный/уточненный  план на 2018 год</t>
  </si>
  <si>
    <t xml:space="preserve">% исполнения к утвержденному/уточненному  плану на 2018 год 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</si>
  <si>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
Кофанова О.А.
256895</t>
  </si>
  <si>
    <t xml:space="preserve"> Начальник  УИТиАР
Гимазетдинов  И.М.
250177</t>
  </si>
  <si>
    <t>Председатель комитета гражданской защиты населения 
Сычёв А.М. 
250162</t>
  </si>
  <si>
    <t>Начальник управления по связям с общественностью
Федорова А.Н.
256815</t>
  </si>
  <si>
    <t>Начальник управления по связям с 
общественностью,
Федорова А.Н.
256815</t>
  </si>
  <si>
    <t>на "01"  февраля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</si>
</sst>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00_р_._-;\-* #,##0.000_р_._-;_-* &quot;-&quot;???_р_._-;_-@_-"/>
    <numFmt numFmtId="169" formatCode="_-* #,##0.00\ _р_._-;\-* #,##0.00\ _р_._-;_-* &quot;-&quot;??\ _р_._-;_-@_-"/>
    <numFmt numFmtId="170" formatCode="_(* #,##0.00_);_(* \(#,##0.00\);_(* &quot;-&quot;??_);_(@_)"/>
    <numFmt numFmtId="171" formatCode="#,##0.0_ ;\-#,##0.0\ "/>
    <numFmt numFmtId="172" formatCode="_-* #,##0.0\ _₽_-;\-* #,##0.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38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5">
    <xf numFmtId="0" fontId="0" fillId="0" borderId="0"/>
    <xf numFmtId="0" fontId="4" fillId="0" borderId="0"/>
    <xf numFmtId="0" fontId="9" fillId="0" borderId="0"/>
    <xf numFmtId="166" fontId="9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166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170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1" applyFont="1"/>
    <xf numFmtId="0" fontId="8" fillId="0" borderId="0" xfId="1" applyFont="1"/>
    <xf numFmtId="0" fontId="4" fillId="0" borderId="0" xfId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7" fillId="0" borderId="0" xfId="0" applyFont="1" applyAlignment="1">
      <alignment vertical="center"/>
    </xf>
    <xf numFmtId="0" fontId="18" fillId="0" borderId="0" xfId="0" applyFont="1"/>
    <xf numFmtId="0" fontId="21" fillId="0" borderId="1" xfId="1" applyFont="1" applyFill="1" applyBorder="1" applyAlignment="1">
      <alignment horizontal="center" vertical="center" textRotation="90" wrapText="1"/>
    </xf>
    <xf numFmtId="167" fontId="21" fillId="4" borderId="1" xfId="3" applyNumberFormat="1" applyFont="1" applyFill="1" applyBorder="1" applyAlignment="1">
      <alignment horizontal="right" vertical="center" wrapText="1"/>
    </xf>
    <xf numFmtId="171" fontId="21" fillId="4" borderId="1" xfId="3" applyNumberFormat="1" applyFont="1" applyFill="1" applyBorder="1" applyAlignment="1">
      <alignment horizontal="right" vertical="center" wrapText="1"/>
    </xf>
    <xf numFmtId="16" fontId="20" fillId="5" borderId="1" xfId="1" applyNumberFormat="1" applyFont="1" applyFill="1" applyBorder="1" applyAlignment="1">
      <alignment horizontal="center" vertical="center" textRotation="90" wrapText="1"/>
    </xf>
    <xf numFmtId="167" fontId="20" fillId="2" borderId="1" xfId="1" applyNumberFormat="1" applyFont="1" applyFill="1" applyBorder="1" applyAlignment="1">
      <alignment horizontal="right" vertical="center" wrapText="1"/>
    </xf>
    <xf numFmtId="171" fontId="20" fillId="2" borderId="1" xfId="1" applyNumberFormat="1" applyFont="1" applyFill="1" applyBorder="1" applyAlignment="1">
      <alignment horizontal="right" vertical="center" wrapText="1"/>
    </xf>
    <xf numFmtId="167" fontId="21" fillId="2" borderId="1" xfId="1" applyNumberFormat="1" applyFont="1" applyFill="1" applyBorder="1" applyAlignment="1">
      <alignment horizontal="right" vertical="center" wrapText="1"/>
    </xf>
    <xf numFmtId="16" fontId="20" fillId="5" borderId="1" xfId="4" applyNumberFormat="1" applyFont="1" applyFill="1" applyBorder="1" applyAlignment="1">
      <alignment horizontal="center" vertical="center" textRotation="90" wrapText="1"/>
    </xf>
    <xf numFmtId="0" fontId="20" fillId="5" borderId="1" xfId="4" applyFont="1" applyFill="1" applyBorder="1" applyAlignment="1">
      <alignment horizontal="center" vertical="center" textRotation="90" wrapText="1"/>
    </xf>
    <xf numFmtId="167" fontId="20" fillId="2" borderId="1" xfId="5" applyNumberFormat="1" applyFont="1" applyFill="1" applyBorder="1" applyAlignment="1">
      <alignment horizontal="right" vertical="center" wrapText="1"/>
    </xf>
    <xf numFmtId="0" fontId="20" fillId="5" borderId="1" xfId="1" applyFont="1" applyFill="1" applyBorder="1" applyAlignment="1">
      <alignment horizontal="center" vertical="center" textRotation="90" wrapText="1"/>
    </xf>
    <xf numFmtId="167" fontId="20" fillId="3" borderId="1" xfId="3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7" fontId="21" fillId="0" borderId="1" xfId="3" applyNumberFormat="1" applyFont="1" applyFill="1" applyBorder="1" applyAlignment="1">
      <alignment horizontal="right" vertical="center" wrapText="1"/>
    </xf>
    <xf numFmtId="167" fontId="20" fillId="0" borderId="1" xfId="3" applyNumberFormat="1" applyFont="1" applyFill="1" applyBorder="1" applyAlignment="1">
      <alignment horizontal="right" vertical="center" wrapText="1"/>
    </xf>
    <xf numFmtId="171" fontId="20" fillId="0" borderId="1" xfId="1" applyNumberFormat="1" applyFont="1" applyFill="1" applyBorder="1" applyAlignment="1">
      <alignment horizontal="right" vertical="center" wrapText="1"/>
    </xf>
    <xf numFmtId="43" fontId="21" fillId="4" borderId="1" xfId="564" applyFont="1" applyFill="1" applyBorder="1" applyAlignment="1">
      <alignment horizontal="right" vertical="center" wrapText="1"/>
    </xf>
    <xf numFmtId="167" fontId="20" fillId="5" borderId="1" xfId="3" applyNumberFormat="1" applyFont="1" applyFill="1" applyBorder="1" applyAlignment="1">
      <alignment horizontal="right" vertical="center" wrapText="1"/>
    </xf>
    <xf numFmtId="167" fontId="21" fillId="3" borderId="1" xfId="3" applyNumberFormat="1" applyFont="1" applyFill="1" applyBorder="1" applyAlignment="1">
      <alignment horizontal="right" vertical="center" wrapText="1"/>
    </xf>
    <xf numFmtId="43" fontId="20" fillId="5" borderId="1" xfId="564" applyNumberFormat="1" applyFont="1" applyFill="1" applyBorder="1" applyAlignment="1">
      <alignment horizontal="right" vertical="center" wrapText="1"/>
    </xf>
    <xf numFmtId="171" fontId="20" fillId="5" borderId="1" xfId="3" applyNumberFormat="1" applyFont="1" applyFill="1" applyBorder="1" applyAlignment="1">
      <alignment horizontal="right" vertical="center" wrapText="1"/>
    </xf>
    <xf numFmtId="167" fontId="20" fillId="5" borderId="1" xfId="5" applyNumberFormat="1" applyFont="1" applyFill="1" applyBorder="1" applyAlignment="1">
      <alignment horizontal="right" vertical="center" wrapText="1"/>
    </xf>
    <xf numFmtId="43" fontId="20" fillId="5" borderId="1" xfId="564" applyFont="1" applyFill="1" applyBorder="1" applyAlignment="1">
      <alignment horizontal="right" vertical="center" wrapText="1"/>
    </xf>
    <xf numFmtId="43" fontId="20" fillId="0" borderId="1" xfId="564" applyFont="1" applyFill="1" applyBorder="1" applyAlignment="1">
      <alignment horizontal="right" vertical="center" wrapText="1"/>
    </xf>
    <xf numFmtId="167" fontId="20" fillId="5" borderId="1" xfId="1" applyNumberFormat="1" applyFont="1" applyFill="1" applyBorder="1" applyAlignment="1">
      <alignment horizontal="right" vertical="center" wrapText="1"/>
    </xf>
    <xf numFmtId="167" fontId="20" fillId="3" borderId="1" xfId="1" applyNumberFormat="1" applyFont="1" applyFill="1" applyBorder="1" applyAlignment="1">
      <alignment horizontal="right" vertical="center" wrapText="1"/>
    </xf>
    <xf numFmtId="172" fontId="21" fillId="4" borderId="1" xfId="3" applyNumberFormat="1" applyFont="1" applyFill="1" applyBorder="1" applyAlignment="1">
      <alignment horizontal="right" vertical="center" wrapText="1"/>
    </xf>
    <xf numFmtId="172" fontId="20" fillId="0" borderId="1" xfId="1" applyNumberFormat="1" applyFont="1" applyFill="1" applyBorder="1" applyAlignment="1">
      <alignment horizontal="right" vertical="center" wrapText="1"/>
    </xf>
    <xf numFmtId="172" fontId="20" fillId="3" borderId="1" xfId="3" applyNumberFormat="1" applyFont="1" applyFill="1" applyBorder="1" applyAlignment="1">
      <alignment horizontal="right" vertical="center" wrapText="1"/>
    </xf>
    <xf numFmtId="172" fontId="20" fillId="5" borderId="1" xfId="5" applyNumberFormat="1" applyFont="1" applyFill="1" applyBorder="1" applyAlignment="1">
      <alignment horizontal="right" vertical="center" wrapText="1"/>
    </xf>
    <xf numFmtId="172" fontId="21" fillId="0" borderId="1" xfId="3" applyNumberFormat="1" applyFont="1" applyFill="1" applyBorder="1" applyAlignment="1">
      <alignment horizontal="right" vertical="center" wrapText="1"/>
    </xf>
    <xf numFmtId="172" fontId="20" fillId="3" borderId="1" xfId="1" applyNumberFormat="1" applyFont="1" applyFill="1" applyBorder="1" applyAlignment="1">
      <alignment horizontal="right" vertical="center" wrapText="1"/>
    </xf>
    <xf numFmtId="171" fontId="20" fillId="5" borderId="1" xfId="5" applyNumberFormat="1" applyFont="1" applyFill="1" applyBorder="1" applyAlignment="1">
      <alignment horizontal="right" vertical="center" wrapText="1"/>
    </xf>
    <xf numFmtId="167" fontId="20" fillId="0" borderId="1" xfId="5" applyNumberFormat="1" applyFont="1" applyFill="1" applyBorder="1" applyAlignment="1">
      <alignment horizontal="right" vertical="center" wrapText="1"/>
    </xf>
    <xf numFmtId="0" fontId="22" fillId="0" borderId="0" xfId="0" applyFont="1"/>
    <xf numFmtId="167" fontId="20" fillId="3" borderId="1" xfId="5" applyNumberFormat="1" applyFont="1" applyFill="1" applyBorder="1" applyAlignment="1">
      <alignment horizontal="right" vertical="center" wrapText="1"/>
    </xf>
    <xf numFmtId="43" fontId="20" fillId="3" borderId="1" xfId="564" applyFont="1" applyFill="1" applyBorder="1" applyAlignment="1">
      <alignment horizontal="right" vertical="center" wrapText="1"/>
    </xf>
    <xf numFmtId="171" fontId="20" fillId="3" borderId="1" xfId="5" applyNumberFormat="1" applyFont="1" applyFill="1" applyBorder="1" applyAlignment="1">
      <alignment horizontal="right" vertical="center" wrapText="1"/>
    </xf>
    <xf numFmtId="167" fontId="20" fillId="3" borderId="3" xfId="3" applyNumberFormat="1" applyFont="1" applyFill="1" applyBorder="1" applyAlignment="1">
      <alignment horizontal="right" vertical="center" wrapText="1"/>
    </xf>
    <xf numFmtId="171" fontId="20" fillId="3" borderId="1" xfId="3" applyNumberFormat="1" applyFont="1" applyFill="1" applyBorder="1" applyAlignment="1">
      <alignment horizontal="right" vertical="center" wrapText="1"/>
    </xf>
    <xf numFmtId="171" fontId="20" fillId="3" borderId="1" xfId="564" applyNumberFormat="1" applyFont="1" applyFill="1" applyBorder="1" applyAlignment="1">
      <alignment horizontal="right" vertical="center" wrapText="1"/>
    </xf>
    <xf numFmtId="0" fontId="23" fillId="2" borderId="2" xfId="9" applyFont="1" applyFill="1" applyBorder="1" applyAlignment="1">
      <alignment horizontal="center" vertical="center" wrapText="1"/>
    </xf>
    <xf numFmtId="0" fontId="23" fillId="0" borderId="2" xfId="9" applyFont="1" applyBorder="1" applyAlignment="1">
      <alignment horizontal="center" vertical="center" wrapText="1"/>
    </xf>
    <xf numFmtId="0" fontId="23" fillId="0" borderId="1" xfId="9" applyFont="1" applyBorder="1" applyAlignment="1">
      <alignment horizontal="center" vertical="center" wrapText="1"/>
    </xf>
    <xf numFmtId="0" fontId="23" fillId="0" borderId="4" xfId="9" applyFont="1" applyBorder="1" applyAlignment="1">
      <alignment horizontal="center" vertical="center" wrapText="1"/>
    </xf>
    <xf numFmtId="49" fontId="23" fillId="2" borderId="2" xfId="9" applyNumberFormat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/>
    </xf>
    <xf numFmtId="1" fontId="20" fillId="3" borderId="1" xfId="3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68" fontId="20" fillId="0" borderId="1" xfId="2" applyNumberFormat="1" applyFont="1" applyFill="1" applyBorder="1" applyAlignment="1">
      <alignment horizontal="center" vertical="center" wrapText="1"/>
    </xf>
    <xf numFmtId="168" fontId="20" fillId="0" borderId="1" xfId="2" applyNumberFormat="1" applyFont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20" fillId="3" borderId="1" xfId="4" applyFont="1" applyFill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1" fontId="20" fillId="3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/>
    </xf>
    <xf numFmtId="164" fontId="20" fillId="5" borderId="3" xfId="1" applyNumberFormat="1" applyFont="1" applyFill="1" applyBorder="1" applyAlignment="1">
      <alignment horizontal="center" vertical="center"/>
    </xf>
    <xf numFmtId="164" fontId="20" fillId="5" borderId="4" xfId="1" applyNumberFormat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164" fontId="21" fillId="0" borderId="2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</cellXfs>
  <cellStyles count="585">
    <cellStyle name="Денежный 2" xfId="559"/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2 2 2" xfId="557"/>
    <cellStyle name="Обычный 2 2 13" xfId="16"/>
    <cellStyle name="Обычный 2 2 14" xfId="1"/>
    <cellStyle name="Обычный 2 2 15" xfId="17"/>
    <cellStyle name="Обычный 2 2 16" xfId="560"/>
    <cellStyle name="Обычный 2 2 17" xfId="565"/>
    <cellStyle name="Обычный 2 2 2" xfId="18"/>
    <cellStyle name="Обычный 2 2 2 10" xfId="566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2 9" xfId="567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10" xfId="568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2 9" xfId="569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10" xfId="57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2 9" xfId="571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5 9" xfId="572"/>
    <cellStyle name="Обычный 2 2 6" xfId="249"/>
    <cellStyle name="Обычный 2 2 6 10" xfId="573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4"/>
    <cellStyle name="Обычный 2 2 7 8" xfId="296"/>
    <cellStyle name="Обычный 2 2 7 9" xfId="584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2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13" xfId="561"/>
    <cellStyle name="Обычный 4 14" xfId="574"/>
    <cellStyle name="Обычный 4 2" xfId="319"/>
    <cellStyle name="Обычный 4 2 10" xfId="575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2 9" xfId="576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10" xfId="577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2 9" xfId="57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4 9" xfId="579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5 9" xfId="580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564" builtinId="3"/>
    <cellStyle name="Финансовый 2" xfId="5"/>
    <cellStyle name="Финансовый 2 2" xfId="3"/>
    <cellStyle name="Финансовый 2 2 2" xfId="558"/>
    <cellStyle name="Финансовый 2 2 3" xfId="563"/>
    <cellStyle name="Финансовый 2 3" xfId="549"/>
    <cellStyle name="Финансовый 2 4" xfId="562"/>
    <cellStyle name="Финансовый 2 5" xfId="581"/>
    <cellStyle name="Финансовый 3" xfId="550"/>
    <cellStyle name="Финансовый 3 2" xfId="551"/>
    <cellStyle name="Финансовый 3 2 2" xfId="552"/>
    <cellStyle name="Финансовый 3 2 3" xfId="583"/>
    <cellStyle name="Финансовый 3 3" xfId="553"/>
    <cellStyle name="Финансовый 3 4" xfId="582"/>
    <cellStyle name="Финансовый 4" xfId="554"/>
    <cellStyle name="Финансовый 5" xfId="555"/>
    <cellStyle name="Финансовый 6" xfId="5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topLeftCell="D1" zoomScale="29" zoomScaleNormal="25" zoomScaleSheetLayoutView="29" workbookViewId="0">
      <selection activeCell="AF8" sqref="AF8:AF9"/>
    </sheetView>
  </sheetViews>
  <sheetFormatPr defaultRowHeight="43.5" x14ac:dyDescent="0.65"/>
  <cols>
    <col min="1" max="1" width="13.42578125" style="1" customWidth="1"/>
    <col min="2" max="2" width="84" customWidth="1"/>
    <col min="3" max="3" width="44.5703125" style="2" customWidth="1"/>
    <col min="4" max="4" width="41" customWidth="1"/>
    <col min="5" max="5" width="46.28515625" customWidth="1"/>
    <col min="6" max="6" width="44.85546875" customWidth="1"/>
    <col min="7" max="7" width="50" customWidth="1"/>
    <col min="8" max="8" width="38.140625" customWidth="1"/>
    <col min="9" max="9" width="44.85546875" customWidth="1"/>
    <col min="10" max="10" width="43.42578125" customWidth="1"/>
    <col min="11" max="11" width="51.42578125" customWidth="1"/>
    <col min="12" max="12" width="49.140625" customWidth="1"/>
    <col min="13" max="13" width="43.7109375" customWidth="1"/>
    <col min="14" max="14" width="81.5703125" style="13" customWidth="1"/>
  </cols>
  <sheetData>
    <row r="1" spans="1:29" ht="16.5" customHeight="1" x14ac:dyDescent="0.5">
      <c r="N1" s="12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74.25" customHeight="1" x14ac:dyDescent="0.65">
      <c r="A2" s="83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54" customHeight="1" x14ac:dyDescent="0.65"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7" customFormat="1" ht="87" customHeight="1" x14ac:dyDescent="0.5">
      <c r="A4" s="84" t="s">
        <v>0</v>
      </c>
      <c r="B4" s="84" t="s">
        <v>27</v>
      </c>
      <c r="C4" s="84" t="s">
        <v>26</v>
      </c>
      <c r="D4" s="84" t="s">
        <v>1</v>
      </c>
      <c r="E4" s="85" t="s">
        <v>71</v>
      </c>
      <c r="F4" s="86"/>
      <c r="G4" s="86"/>
      <c r="H4" s="86"/>
      <c r="I4" s="86"/>
      <c r="J4" s="86"/>
      <c r="K4" s="86"/>
      <c r="L4" s="87"/>
      <c r="M4" s="88" t="s">
        <v>22</v>
      </c>
      <c r="N4" s="84" t="s">
        <v>59</v>
      </c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7" customFormat="1" ht="203.25" customHeight="1" x14ac:dyDescent="0.5">
      <c r="A5" s="84"/>
      <c r="B5" s="84"/>
      <c r="C5" s="84"/>
      <c r="D5" s="84"/>
      <c r="E5" s="55" t="s">
        <v>64</v>
      </c>
      <c r="F5" s="55" t="s">
        <v>15</v>
      </c>
      <c r="G5" s="55" t="s">
        <v>2</v>
      </c>
      <c r="H5" s="55" t="s">
        <v>3</v>
      </c>
      <c r="I5" s="55" t="s">
        <v>16</v>
      </c>
      <c r="J5" s="55" t="s">
        <v>4</v>
      </c>
      <c r="K5" s="55" t="s">
        <v>17</v>
      </c>
      <c r="L5" s="55" t="s">
        <v>65</v>
      </c>
      <c r="M5" s="88"/>
      <c r="N5" s="84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0" customFormat="1" ht="104.25" customHeight="1" x14ac:dyDescent="0.4">
      <c r="A6" s="56">
        <v>1</v>
      </c>
      <c r="B6" s="57">
        <v>2</v>
      </c>
      <c r="C6" s="57">
        <v>3</v>
      </c>
      <c r="D6" s="58">
        <v>4</v>
      </c>
      <c r="E6" s="55">
        <v>5</v>
      </c>
      <c r="F6" s="55">
        <v>6</v>
      </c>
      <c r="G6" s="55">
        <v>7</v>
      </c>
      <c r="H6" s="55">
        <v>8</v>
      </c>
      <c r="I6" s="59" t="s">
        <v>18</v>
      </c>
      <c r="J6" s="59" t="s">
        <v>19</v>
      </c>
      <c r="K6" s="59" t="s">
        <v>20</v>
      </c>
      <c r="L6" s="59" t="s">
        <v>60</v>
      </c>
      <c r="M6" s="60">
        <v>13</v>
      </c>
      <c r="N6" s="61">
        <v>14</v>
      </c>
      <c r="O6" s="8"/>
      <c r="P6" s="8"/>
      <c r="Q6" s="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1" customFormat="1" ht="124.5" customHeight="1" x14ac:dyDescent="0.5">
      <c r="A7" s="67"/>
      <c r="B7" s="89" t="s">
        <v>63</v>
      </c>
      <c r="C7" s="90">
        <f>C15+C23+C31+C39+C47+C55+C63+C71+C79+C87+C95+C103+C111+C119+C127+C135+C143++C151+C159+C167+C175</f>
        <v>122</v>
      </c>
      <c r="D7" s="14" t="s">
        <v>5</v>
      </c>
      <c r="E7" s="15">
        <f>E8+E9+E10+E11+E13</f>
        <v>7483981.6736999992</v>
      </c>
      <c r="F7" s="15">
        <f t="shared" ref="F7:G7" si="0">F8+F9+F10+F11+F13</f>
        <v>206355.90363000002</v>
      </c>
      <c r="G7" s="15">
        <f t="shared" si="0"/>
        <v>2608086.4225499998</v>
      </c>
      <c r="H7" s="15">
        <f>H8+H9+H10+H11+H13</f>
        <v>179260.77688000002</v>
      </c>
      <c r="I7" s="16">
        <f>H7-F7</f>
        <v>-27095.126749999996</v>
      </c>
      <c r="J7" s="15">
        <f>IF(H7=0, ,H7/G7*100)</f>
        <v>6.8732682832163094</v>
      </c>
      <c r="K7" s="15">
        <f>IF(H7=0,0,H7/F7*100)</f>
        <v>86.869710886206548</v>
      </c>
      <c r="L7" s="15">
        <f t="shared" ref="L7:L70" si="1">IF(H7=0,0,H7/E7*100)</f>
        <v>2.3952594313526085</v>
      </c>
      <c r="M7" s="77">
        <f>M15+M23+M31+M39+M47+M55+M63+M71+M79+M87+M95+M103+M111+M119+M127+M135+M143+M151+M159+M167+M175</f>
        <v>146</v>
      </c>
      <c r="N7" s="67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11" customFormat="1" ht="124.5" customHeight="1" x14ac:dyDescent="0.5">
      <c r="A8" s="67"/>
      <c r="B8" s="89"/>
      <c r="C8" s="91"/>
      <c r="D8" s="17" t="s">
        <v>6</v>
      </c>
      <c r="E8" s="18">
        <f t="shared" ref="E8:H14" si="2">E16+E24+E32+E40+E48+E56+E64+E72+E80+E88+E96+E104+E112+E120+E128+E136+E144+E152+E160+E168+E176+E184</f>
        <v>14251.6</v>
      </c>
      <c r="F8" s="18">
        <f t="shared" si="2"/>
        <v>252.42500000000001</v>
      </c>
      <c r="G8" s="18">
        <f t="shared" si="2"/>
        <v>0</v>
      </c>
      <c r="H8" s="18">
        <f t="shared" si="2"/>
        <v>0</v>
      </c>
      <c r="I8" s="19">
        <f>H8-F8</f>
        <v>-252.42500000000001</v>
      </c>
      <c r="J8" s="20">
        <f t="shared" ref="J8:J80" si="3">IF(H8=0, ,H8/G8*100)</f>
        <v>0</v>
      </c>
      <c r="K8" s="20">
        <f t="shared" ref="K8:K71" si="4">IF(H8=0,0,H8/F8*100)</f>
        <v>0</v>
      </c>
      <c r="L8" s="20">
        <f t="shared" si="1"/>
        <v>0</v>
      </c>
      <c r="M8" s="70"/>
      <c r="N8" s="67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11" customFormat="1" ht="124.5" customHeight="1" x14ac:dyDescent="0.5">
      <c r="A9" s="67"/>
      <c r="B9" s="89"/>
      <c r="C9" s="91"/>
      <c r="D9" s="17" t="s">
        <v>7</v>
      </c>
      <c r="E9" s="18">
        <f t="shared" si="2"/>
        <v>1973892.3000000007</v>
      </c>
      <c r="F9" s="18">
        <f t="shared" si="2"/>
        <v>80817.096220000007</v>
      </c>
      <c r="G9" s="18">
        <f t="shared" si="2"/>
        <v>50355.714</v>
      </c>
      <c r="H9" s="18">
        <f t="shared" si="2"/>
        <v>42851.557229999999</v>
      </c>
      <c r="I9" s="19">
        <f t="shared" ref="I9:I14" si="5">H9-F9</f>
        <v>-37965.538990000008</v>
      </c>
      <c r="J9" s="20">
        <f t="shared" si="3"/>
        <v>85.09770555532188</v>
      </c>
      <c r="K9" s="20">
        <f t="shared" si="4"/>
        <v>53.022886535479628</v>
      </c>
      <c r="L9" s="20">
        <f t="shared" si="1"/>
        <v>2.1709166822323578</v>
      </c>
      <c r="M9" s="70"/>
      <c r="N9" s="67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11" customFormat="1" ht="124.5" customHeight="1" x14ac:dyDescent="0.5">
      <c r="A10" s="67"/>
      <c r="B10" s="89"/>
      <c r="C10" s="91"/>
      <c r="D10" s="17" t="s">
        <v>8</v>
      </c>
      <c r="E10" s="18">
        <f t="shared" si="2"/>
        <v>2264438.3181400001</v>
      </c>
      <c r="F10" s="18">
        <f t="shared" si="2"/>
        <v>125286.38241000002</v>
      </c>
      <c r="G10" s="18">
        <f t="shared" si="2"/>
        <v>2557730.7085499996</v>
      </c>
      <c r="H10" s="18">
        <f t="shared" si="2"/>
        <v>136409.21965000001</v>
      </c>
      <c r="I10" s="19">
        <f t="shared" si="5"/>
        <v>11122.837239999993</v>
      </c>
      <c r="J10" s="20">
        <f t="shared" si="3"/>
        <v>5.3332127261877238</v>
      </c>
      <c r="K10" s="20">
        <f t="shared" si="4"/>
        <v>108.87792992825069</v>
      </c>
      <c r="L10" s="20">
        <f t="shared" si="1"/>
        <v>6.0239759483511106</v>
      </c>
      <c r="M10" s="70"/>
      <c r="N10" s="67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11" customFormat="1" ht="183.75" customHeight="1" x14ac:dyDescent="0.5">
      <c r="A11" s="67"/>
      <c r="B11" s="89"/>
      <c r="C11" s="91"/>
      <c r="D11" s="21" t="s">
        <v>9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9">
        <f t="shared" si="5"/>
        <v>0</v>
      </c>
      <c r="J11" s="20">
        <f t="shared" si="3"/>
        <v>0</v>
      </c>
      <c r="K11" s="20">
        <f t="shared" si="4"/>
        <v>0</v>
      </c>
      <c r="L11" s="20">
        <f t="shared" si="1"/>
        <v>0</v>
      </c>
      <c r="M11" s="70"/>
      <c r="N11" s="67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11" customFormat="1" ht="124.5" customHeight="1" x14ac:dyDescent="0.5">
      <c r="A12" s="67"/>
      <c r="B12" s="89"/>
      <c r="C12" s="91"/>
      <c r="D12" s="21" t="s">
        <v>24</v>
      </c>
      <c r="E12" s="18">
        <f t="shared" si="2"/>
        <v>30099.550000000003</v>
      </c>
      <c r="F12" s="18">
        <f t="shared" si="2"/>
        <v>78.826220000000006</v>
      </c>
      <c r="G12" s="18">
        <f t="shared" si="2"/>
        <v>1961.3</v>
      </c>
      <c r="H12" s="18">
        <f t="shared" si="2"/>
        <v>0</v>
      </c>
      <c r="I12" s="19">
        <f t="shared" si="5"/>
        <v>-78.826220000000006</v>
      </c>
      <c r="J12" s="20">
        <f t="shared" si="3"/>
        <v>0</v>
      </c>
      <c r="K12" s="20">
        <f t="shared" si="4"/>
        <v>0</v>
      </c>
      <c r="L12" s="20">
        <f t="shared" si="1"/>
        <v>0</v>
      </c>
      <c r="M12" s="70"/>
      <c r="N12" s="67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11" customFormat="1" ht="124.5" customHeight="1" x14ac:dyDescent="0.5">
      <c r="A13" s="67"/>
      <c r="B13" s="89"/>
      <c r="C13" s="91"/>
      <c r="D13" s="22" t="s">
        <v>10</v>
      </c>
      <c r="E13" s="18">
        <f t="shared" si="2"/>
        <v>3231399.4555599992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23">
        <v>0</v>
      </c>
      <c r="J13" s="20">
        <v>0</v>
      </c>
      <c r="K13" s="20">
        <v>0</v>
      </c>
      <c r="L13" s="20">
        <f t="shared" si="1"/>
        <v>0</v>
      </c>
      <c r="M13" s="70"/>
      <c r="N13" s="67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11" customFormat="1" ht="124.5" customHeight="1" x14ac:dyDescent="0.5">
      <c r="A14" s="67"/>
      <c r="B14" s="89"/>
      <c r="C14" s="92"/>
      <c r="D14" s="24" t="s">
        <v>11</v>
      </c>
      <c r="E14" s="18">
        <f t="shared" si="2"/>
        <v>1000</v>
      </c>
      <c r="F14" s="18">
        <f t="shared" si="2"/>
        <v>0</v>
      </c>
      <c r="G14" s="18">
        <f t="shared" si="2"/>
        <v>0</v>
      </c>
      <c r="H14" s="18">
        <f t="shared" si="2"/>
        <v>0</v>
      </c>
      <c r="I14" s="23">
        <f t="shared" si="5"/>
        <v>0</v>
      </c>
      <c r="J14" s="20">
        <f t="shared" si="3"/>
        <v>0</v>
      </c>
      <c r="K14" s="20">
        <f t="shared" si="4"/>
        <v>0</v>
      </c>
      <c r="L14" s="20">
        <f t="shared" si="1"/>
        <v>0</v>
      </c>
      <c r="M14" s="70"/>
      <c r="N14" s="67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4" customFormat="1" ht="124.5" customHeight="1" x14ac:dyDescent="0.5">
      <c r="A15" s="82">
        <v>1</v>
      </c>
      <c r="B15" s="63" t="s">
        <v>38</v>
      </c>
      <c r="C15" s="64">
        <v>11</v>
      </c>
      <c r="D15" s="14" t="s">
        <v>5</v>
      </c>
      <c r="E15" s="15">
        <f>E16+E17+E18+E21</f>
        <v>2303983.3150000004</v>
      </c>
      <c r="F15" s="15">
        <f t="shared" ref="F15:H15" si="6">F16+F17+F18+F21</f>
        <v>73224.503399999987</v>
      </c>
      <c r="G15" s="15">
        <f t="shared" si="6"/>
        <v>417781.04150000005</v>
      </c>
      <c r="H15" s="15">
        <f t="shared" si="6"/>
        <v>52766.541000000005</v>
      </c>
      <c r="I15" s="16">
        <f>H15-F15</f>
        <v>-20457.962399999982</v>
      </c>
      <c r="J15" s="15">
        <f t="shared" si="3"/>
        <v>12.63019040082507</v>
      </c>
      <c r="K15" s="15">
        <f t="shared" si="4"/>
        <v>72.061316294293931</v>
      </c>
      <c r="L15" s="15">
        <f>IF(H15=0,0,H15/E15*100)</f>
        <v>2.2902310384135744</v>
      </c>
      <c r="M15" s="70">
        <v>14</v>
      </c>
      <c r="N15" s="78" t="s">
        <v>66</v>
      </c>
      <c r="O15" s="3"/>
      <c r="P15" s="3"/>
      <c r="Q15" s="3"/>
    </row>
    <row r="16" spans="1:29" s="4" customFormat="1" ht="124.5" customHeight="1" x14ac:dyDescent="0.5">
      <c r="A16" s="82"/>
      <c r="B16" s="63"/>
      <c r="C16" s="64"/>
      <c r="D16" s="17" t="s">
        <v>6</v>
      </c>
      <c r="E16" s="25">
        <v>0</v>
      </c>
      <c r="F16" s="25">
        <v>0</v>
      </c>
      <c r="G16" s="25">
        <v>0</v>
      </c>
      <c r="H16" s="25">
        <v>0</v>
      </c>
      <c r="I16" s="26">
        <f>H16-F16</f>
        <v>0</v>
      </c>
      <c r="J16" s="27">
        <f t="shared" si="3"/>
        <v>0</v>
      </c>
      <c r="K16" s="27">
        <f t="shared" si="4"/>
        <v>0</v>
      </c>
      <c r="L16" s="27">
        <f t="shared" si="1"/>
        <v>0</v>
      </c>
      <c r="M16" s="70"/>
      <c r="N16" s="62"/>
      <c r="O16" s="3"/>
      <c r="P16" s="3"/>
      <c r="Q16" s="3"/>
    </row>
    <row r="17" spans="1:29" s="4" customFormat="1" ht="124.5" customHeight="1" x14ac:dyDescent="0.5">
      <c r="A17" s="82"/>
      <c r="B17" s="63"/>
      <c r="C17" s="64"/>
      <c r="D17" s="17" t="s">
        <v>7</v>
      </c>
      <c r="E17" s="28">
        <v>1342212.5000000002</v>
      </c>
      <c r="F17" s="25">
        <v>56033.2</v>
      </c>
      <c r="G17" s="25">
        <v>35895</v>
      </c>
      <c r="H17" s="25">
        <v>35528.841950000002</v>
      </c>
      <c r="I17" s="29">
        <f>H17-F17</f>
        <v>-20504.358049999995</v>
      </c>
      <c r="J17" s="27">
        <f t="shared" si="3"/>
        <v>98.979919069508298</v>
      </c>
      <c r="K17" s="27">
        <f t="shared" si="4"/>
        <v>63.406769468814929</v>
      </c>
      <c r="L17" s="27">
        <f t="shared" si="1"/>
        <v>2.6470355439246762</v>
      </c>
      <c r="M17" s="70"/>
      <c r="N17" s="62"/>
      <c r="O17" s="3"/>
      <c r="P17" s="3"/>
      <c r="Q17" s="3"/>
    </row>
    <row r="18" spans="1:29" s="4" customFormat="1" ht="124.5" customHeight="1" x14ac:dyDescent="0.5">
      <c r="A18" s="82"/>
      <c r="B18" s="63"/>
      <c r="C18" s="64"/>
      <c r="D18" s="17" t="s">
        <v>8</v>
      </c>
      <c r="E18" s="28">
        <v>379537.69999999995</v>
      </c>
      <c r="F18" s="25">
        <v>17191.303399999997</v>
      </c>
      <c r="G18" s="25">
        <v>381886.04150000005</v>
      </c>
      <c r="H18" s="25">
        <v>17237.699050000003</v>
      </c>
      <c r="I18" s="29">
        <f t="shared" ref="I18:I30" si="7">H18-F18</f>
        <v>46.395650000005844</v>
      </c>
      <c r="J18" s="27">
        <f t="shared" si="3"/>
        <v>4.5138332321057097</v>
      </c>
      <c r="K18" s="27">
        <f t="shared" si="4"/>
        <v>100.26987860617949</v>
      </c>
      <c r="L18" s="27">
        <f t="shared" si="1"/>
        <v>4.5417620041434636</v>
      </c>
      <c r="M18" s="70"/>
      <c r="N18" s="62"/>
      <c r="O18" s="3"/>
      <c r="P18" s="3"/>
      <c r="Q18" s="3"/>
    </row>
    <row r="19" spans="1:29" s="4" customFormat="1" ht="194.25" customHeight="1" x14ac:dyDescent="0.5">
      <c r="A19" s="82"/>
      <c r="B19" s="63"/>
      <c r="C19" s="64"/>
      <c r="D19" s="21" t="s">
        <v>9</v>
      </c>
      <c r="E19" s="25">
        <v>0</v>
      </c>
      <c r="F19" s="25">
        <v>0</v>
      </c>
      <c r="G19" s="25">
        <v>0</v>
      </c>
      <c r="H19" s="25">
        <v>0</v>
      </c>
      <c r="I19" s="26">
        <f t="shared" si="7"/>
        <v>0</v>
      </c>
      <c r="J19" s="27">
        <f t="shared" si="3"/>
        <v>0</v>
      </c>
      <c r="K19" s="27">
        <f t="shared" si="4"/>
        <v>0</v>
      </c>
      <c r="L19" s="27">
        <f t="shared" si="1"/>
        <v>0</v>
      </c>
      <c r="M19" s="70"/>
      <c r="N19" s="62"/>
      <c r="O19" s="3"/>
      <c r="P19" s="3"/>
      <c r="Q19" s="3"/>
    </row>
    <row r="20" spans="1:29" s="4" customFormat="1" ht="124.5" customHeight="1" x14ac:dyDescent="0.5">
      <c r="A20" s="82"/>
      <c r="B20" s="63"/>
      <c r="C20" s="64"/>
      <c r="D20" s="21" t="s">
        <v>24</v>
      </c>
      <c r="E20" s="25">
        <v>0</v>
      </c>
      <c r="F20" s="25">
        <v>0</v>
      </c>
      <c r="G20" s="25">
        <v>0</v>
      </c>
      <c r="H20" s="25">
        <v>0</v>
      </c>
      <c r="I20" s="26">
        <f t="shared" si="7"/>
        <v>0</v>
      </c>
      <c r="J20" s="27">
        <f t="shared" si="3"/>
        <v>0</v>
      </c>
      <c r="K20" s="27">
        <f t="shared" si="4"/>
        <v>0</v>
      </c>
      <c r="L20" s="27">
        <f t="shared" si="1"/>
        <v>0</v>
      </c>
      <c r="M20" s="70"/>
      <c r="N20" s="62"/>
      <c r="O20" s="3"/>
      <c r="P20" s="3"/>
      <c r="Q20" s="3"/>
    </row>
    <row r="21" spans="1:29" s="4" customFormat="1" ht="124.5" customHeight="1" x14ac:dyDescent="0.5">
      <c r="A21" s="82"/>
      <c r="B21" s="63"/>
      <c r="C21" s="64"/>
      <c r="D21" s="22" t="s">
        <v>10</v>
      </c>
      <c r="E21" s="25">
        <v>582233.11499999999</v>
      </c>
      <c r="F21" s="25">
        <v>0</v>
      </c>
      <c r="G21" s="25">
        <v>0</v>
      </c>
      <c r="H21" s="25">
        <v>0</v>
      </c>
      <c r="I21" s="26">
        <v>0</v>
      </c>
      <c r="J21" s="27">
        <v>0</v>
      </c>
      <c r="K21" s="27">
        <f t="shared" si="4"/>
        <v>0</v>
      </c>
      <c r="L21" s="27">
        <f t="shared" si="1"/>
        <v>0</v>
      </c>
      <c r="M21" s="70"/>
      <c r="N21" s="62"/>
      <c r="O21" s="3"/>
      <c r="P21" s="3"/>
      <c r="Q21" s="3"/>
    </row>
    <row r="22" spans="1:29" s="4" customFormat="1" ht="124.5" customHeight="1" x14ac:dyDescent="0.5">
      <c r="A22" s="82"/>
      <c r="B22" s="63"/>
      <c r="C22" s="64"/>
      <c r="D22" s="24" t="s">
        <v>11</v>
      </c>
      <c r="E22" s="25">
        <v>0</v>
      </c>
      <c r="F22" s="25">
        <v>0</v>
      </c>
      <c r="G22" s="25">
        <v>0</v>
      </c>
      <c r="H22" s="25">
        <v>0</v>
      </c>
      <c r="I22" s="26">
        <f t="shared" si="7"/>
        <v>0</v>
      </c>
      <c r="J22" s="27">
        <f t="shared" si="3"/>
        <v>0</v>
      </c>
      <c r="K22" s="27">
        <f t="shared" si="4"/>
        <v>0</v>
      </c>
      <c r="L22" s="27">
        <f t="shared" si="1"/>
        <v>0</v>
      </c>
      <c r="M22" s="70"/>
      <c r="N22" s="62"/>
      <c r="O22" s="3"/>
      <c r="P22" s="3"/>
      <c r="Q22" s="3"/>
    </row>
    <row r="23" spans="1:29" ht="132" customHeight="1" x14ac:dyDescent="0.5">
      <c r="A23" s="82">
        <v>2</v>
      </c>
      <c r="B23" s="63" t="s">
        <v>39</v>
      </c>
      <c r="C23" s="64">
        <v>3</v>
      </c>
      <c r="D23" s="14" t="s">
        <v>5</v>
      </c>
      <c r="E23" s="15">
        <f t="shared" ref="E23:H23" si="8">E24+E25+E26+E29</f>
        <v>7048.86</v>
      </c>
      <c r="F23" s="15">
        <f>F24+F25+F26+F29</f>
        <v>0</v>
      </c>
      <c r="G23" s="15">
        <f t="shared" si="8"/>
        <v>5648.86</v>
      </c>
      <c r="H23" s="15">
        <f t="shared" si="8"/>
        <v>0</v>
      </c>
      <c r="I23" s="30">
        <f t="shared" si="7"/>
        <v>0</v>
      </c>
      <c r="J23" s="15">
        <f t="shared" ref="J23:J30" si="9">IF(G23=0,0,H23/G23)*100</f>
        <v>0</v>
      </c>
      <c r="K23" s="15">
        <f t="shared" ref="K23:K30" si="10">IF(F23=0,0,H23/F23*100)</f>
        <v>0</v>
      </c>
      <c r="L23" s="15">
        <f t="shared" si="1"/>
        <v>0</v>
      </c>
      <c r="M23" s="70">
        <v>3</v>
      </c>
      <c r="N23" s="71" t="s">
        <v>47</v>
      </c>
      <c r="O23" s="3"/>
      <c r="P23" s="3"/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32" customHeight="1" x14ac:dyDescent="0.5">
      <c r="A24" s="82"/>
      <c r="B24" s="63"/>
      <c r="C24" s="64"/>
      <c r="D24" s="17" t="s">
        <v>6</v>
      </c>
      <c r="E24" s="31">
        <v>0</v>
      </c>
      <c r="F24" s="31">
        <v>0</v>
      </c>
      <c r="G24" s="31">
        <v>0</v>
      </c>
      <c r="H24" s="31">
        <v>0</v>
      </c>
      <c r="I24" s="32">
        <f t="shared" si="7"/>
        <v>0</v>
      </c>
      <c r="J24" s="32">
        <f t="shared" si="9"/>
        <v>0</v>
      </c>
      <c r="K24" s="32">
        <f t="shared" si="10"/>
        <v>0</v>
      </c>
      <c r="L24" s="32">
        <f t="shared" si="1"/>
        <v>0</v>
      </c>
      <c r="M24" s="70"/>
      <c r="N24" s="72"/>
      <c r="O24" s="3"/>
      <c r="P24" s="3"/>
      <c r="Q24" s="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32" customHeight="1" x14ac:dyDescent="0.5">
      <c r="A25" s="82"/>
      <c r="B25" s="63"/>
      <c r="C25" s="64"/>
      <c r="D25" s="17" t="s">
        <v>7</v>
      </c>
      <c r="E25" s="31">
        <v>0</v>
      </c>
      <c r="F25" s="31">
        <v>0</v>
      </c>
      <c r="G25" s="31">
        <v>0</v>
      </c>
      <c r="H25" s="31">
        <v>0</v>
      </c>
      <c r="I25" s="32">
        <f t="shared" si="7"/>
        <v>0</v>
      </c>
      <c r="J25" s="32">
        <f t="shared" si="9"/>
        <v>0</v>
      </c>
      <c r="K25" s="32">
        <f t="shared" si="10"/>
        <v>0</v>
      </c>
      <c r="L25" s="32">
        <f t="shared" si="1"/>
        <v>0</v>
      </c>
      <c r="M25" s="70"/>
      <c r="N25" s="72"/>
      <c r="O25" s="3"/>
      <c r="P25" s="3"/>
      <c r="Q25" s="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32" customHeight="1" x14ac:dyDescent="0.5">
      <c r="A26" s="82"/>
      <c r="B26" s="63"/>
      <c r="C26" s="64"/>
      <c r="D26" s="17" t="s">
        <v>8</v>
      </c>
      <c r="E26" s="28">
        <v>5648.86</v>
      </c>
      <c r="F26" s="31">
        <v>0</v>
      </c>
      <c r="G26" s="31">
        <v>5648.86</v>
      </c>
      <c r="H26" s="31">
        <v>0</v>
      </c>
      <c r="I26" s="32">
        <f t="shared" si="7"/>
        <v>0</v>
      </c>
      <c r="J26" s="32">
        <f t="shared" si="9"/>
        <v>0</v>
      </c>
      <c r="K26" s="32">
        <f t="shared" si="10"/>
        <v>0</v>
      </c>
      <c r="L26" s="32">
        <f t="shared" si="1"/>
        <v>0</v>
      </c>
      <c r="M26" s="70"/>
      <c r="N26" s="72"/>
      <c r="O26" s="3"/>
      <c r="P26" s="3"/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14.5" customHeight="1" x14ac:dyDescent="0.5">
      <c r="A27" s="82"/>
      <c r="B27" s="63"/>
      <c r="C27" s="64"/>
      <c r="D27" s="21" t="s">
        <v>9</v>
      </c>
      <c r="E27" s="31">
        <v>0</v>
      </c>
      <c r="F27" s="31">
        <v>0</v>
      </c>
      <c r="G27" s="31">
        <v>0</v>
      </c>
      <c r="H27" s="31">
        <v>0</v>
      </c>
      <c r="I27" s="32">
        <v>0</v>
      </c>
      <c r="J27" s="32">
        <f t="shared" si="9"/>
        <v>0</v>
      </c>
      <c r="K27" s="32">
        <f t="shared" si="10"/>
        <v>0</v>
      </c>
      <c r="L27" s="32">
        <f t="shared" si="1"/>
        <v>0</v>
      </c>
      <c r="M27" s="70"/>
      <c r="N27" s="72"/>
      <c r="O27" s="3"/>
      <c r="P27" s="3"/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32" customHeight="1" x14ac:dyDescent="0.5">
      <c r="A28" s="82"/>
      <c r="B28" s="63"/>
      <c r="C28" s="64"/>
      <c r="D28" s="21" t="s">
        <v>24</v>
      </c>
      <c r="E28" s="31">
        <v>0</v>
      </c>
      <c r="F28" s="31">
        <v>0</v>
      </c>
      <c r="G28" s="31">
        <v>0</v>
      </c>
      <c r="H28" s="31">
        <v>0</v>
      </c>
      <c r="I28" s="32">
        <v>0</v>
      </c>
      <c r="J28" s="32">
        <f t="shared" si="9"/>
        <v>0</v>
      </c>
      <c r="K28" s="32">
        <f t="shared" si="10"/>
        <v>0</v>
      </c>
      <c r="L28" s="32">
        <f t="shared" si="1"/>
        <v>0</v>
      </c>
      <c r="M28" s="70"/>
      <c r="N28" s="72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32" customHeight="1" x14ac:dyDescent="0.5">
      <c r="A29" s="82"/>
      <c r="B29" s="63"/>
      <c r="C29" s="64"/>
      <c r="D29" s="22" t="s">
        <v>10</v>
      </c>
      <c r="E29" s="25">
        <v>1400</v>
      </c>
      <c r="F29" s="31">
        <v>0</v>
      </c>
      <c r="G29" s="31">
        <v>0</v>
      </c>
      <c r="H29" s="31">
        <v>0</v>
      </c>
      <c r="I29" s="32">
        <v>0</v>
      </c>
      <c r="J29" s="32">
        <f t="shared" si="9"/>
        <v>0</v>
      </c>
      <c r="K29" s="32">
        <f t="shared" si="10"/>
        <v>0</v>
      </c>
      <c r="L29" s="32">
        <f t="shared" si="1"/>
        <v>0</v>
      </c>
      <c r="M29" s="70"/>
      <c r="N29" s="72"/>
      <c r="O29" s="3"/>
      <c r="P29" s="3"/>
      <c r="Q29" s="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32" customHeight="1" x14ac:dyDescent="0.5">
      <c r="A30" s="82"/>
      <c r="B30" s="63"/>
      <c r="C30" s="64"/>
      <c r="D30" s="24" t="s">
        <v>11</v>
      </c>
      <c r="E30" s="31">
        <v>0</v>
      </c>
      <c r="F30" s="31">
        <v>0</v>
      </c>
      <c r="G30" s="31">
        <v>0</v>
      </c>
      <c r="H30" s="31">
        <v>0</v>
      </c>
      <c r="I30" s="32">
        <f t="shared" si="7"/>
        <v>0</v>
      </c>
      <c r="J30" s="32">
        <f t="shared" si="9"/>
        <v>0</v>
      </c>
      <c r="K30" s="32">
        <f t="shared" si="10"/>
        <v>0</v>
      </c>
      <c r="L30" s="32">
        <f t="shared" si="1"/>
        <v>0</v>
      </c>
      <c r="M30" s="70"/>
      <c r="N30" s="72"/>
      <c r="O30" s="3"/>
      <c r="P30" s="3"/>
      <c r="Q30" s="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32" customHeight="1" x14ac:dyDescent="0.5">
      <c r="A31" s="82">
        <v>3</v>
      </c>
      <c r="B31" s="63" t="s">
        <v>43</v>
      </c>
      <c r="C31" s="64">
        <v>5</v>
      </c>
      <c r="D31" s="14" t="s">
        <v>5</v>
      </c>
      <c r="E31" s="15">
        <f>E32+E33+E34+E35+E37</f>
        <v>418313.52168000001</v>
      </c>
      <c r="F31" s="15">
        <f t="shared" ref="F31:H31" si="11">F32+F33+F34+F35+F37</f>
        <v>20291.23271</v>
      </c>
      <c r="G31" s="15">
        <f t="shared" si="11"/>
        <v>495270.85094999993</v>
      </c>
      <c r="H31" s="15">
        <f t="shared" si="11"/>
        <v>6110.6001400000005</v>
      </c>
      <c r="I31" s="16">
        <f>H31-F31</f>
        <v>-14180.63257</v>
      </c>
      <c r="J31" s="15">
        <f t="shared" si="3"/>
        <v>1.2337895776177823</v>
      </c>
      <c r="K31" s="15">
        <f t="shared" si="4"/>
        <v>30.114484552673588</v>
      </c>
      <c r="L31" s="15">
        <f t="shared" si="1"/>
        <v>1.4607704086301245</v>
      </c>
      <c r="M31" s="70">
        <v>12</v>
      </c>
      <c r="N31" s="66" t="s">
        <v>61</v>
      </c>
      <c r="O31" s="3"/>
      <c r="P31" s="3"/>
      <c r="Q31" s="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32" customHeight="1" x14ac:dyDescent="0.5">
      <c r="A32" s="82"/>
      <c r="B32" s="63"/>
      <c r="C32" s="64"/>
      <c r="D32" s="17" t="s">
        <v>6</v>
      </c>
      <c r="E32" s="28">
        <v>14.1</v>
      </c>
      <c r="F32" s="31">
        <v>0</v>
      </c>
      <c r="G32" s="31">
        <v>0</v>
      </c>
      <c r="H32" s="31">
        <v>0</v>
      </c>
      <c r="I32" s="33">
        <f t="shared" ref="I32:I94" si="12">H32-F32</f>
        <v>0</v>
      </c>
      <c r="J32" s="27">
        <f t="shared" si="3"/>
        <v>0</v>
      </c>
      <c r="K32" s="27">
        <f t="shared" si="4"/>
        <v>0</v>
      </c>
      <c r="L32" s="27">
        <f t="shared" si="1"/>
        <v>0</v>
      </c>
      <c r="M32" s="70"/>
      <c r="N32" s="67"/>
      <c r="O32" s="3"/>
      <c r="P32" s="3"/>
      <c r="Q32" s="3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32" customHeight="1" x14ac:dyDescent="0.5">
      <c r="A33" s="82"/>
      <c r="B33" s="63"/>
      <c r="C33" s="64"/>
      <c r="D33" s="17" t="s">
        <v>7</v>
      </c>
      <c r="E33" s="28">
        <v>46429.8</v>
      </c>
      <c r="F33" s="28">
        <v>2987.07906</v>
      </c>
      <c r="G33" s="28">
        <v>6000</v>
      </c>
      <c r="H33" s="28">
        <v>0</v>
      </c>
      <c r="I33" s="34">
        <f t="shared" si="12"/>
        <v>-2987.07906</v>
      </c>
      <c r="J33" s="27">
        <f t="shared" si="3"/>
        <v>0</v>
      </c>
      <c r="K33" s="27">
        <f t="shared" si="4"/>
        <v>0</v>
      </c>
      <c r="L33" s="27">
        <f t="shared" si="1"/>
        <v>0</v>
      </c>
      <c r="M33" s="70"/>
      <c r="N33" s="67"/>
      <c r="O33" s="3"/>
      <c r="P33" s="3"/>
      <c r="Q33" s="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32" customHeight="1" x14ac:dyDescent="0.5">
      <c r="A34" s="82"/>
      <c r="B34" s="63"/>
      <c r="C34" s="64"/>
      <c r="D34" s="17" t="s">
        <v>8</v>
      </c>
      <c r="E34" s="28">
        <v>268736.50199999998</v>
      </c>
      <c r="F34" s="31">
        <v>17304.15365</v>
      </c>
      <c r="G34" s="31">
        <v>489270.85094999993</v>
      </c>
      <c r="H34" s="31">
        <v>6110.6001400000005</v>
      </c>
      <c r="I34" s="34">
        <f t="shared" si="12"/>
        <v>-11193.55351</v>
      </c>
      <c r="J34" s="27">
        <f t="shared" si="3"/>
        <v>1.2489197196471573</v>
      </c>
      <c r="K34" s="27">
        <f t="shared" si="4"/>
        <v>35.312909626180996</v>
      </c>
      <c r="L34" s="27">
        <f t="shared" si="1"/>
        <v>2.2738258831693807</v>
      </c>
      <c r="M34" s="70"/>
      <c r="N34" s="67"/>
      <c r="O34" s="3"/>
      <c r="P34" s="3"/>
      <c r="Q34" s="3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91.25" customHeight="1" x14ac:dyDescent="0.5">
      <c r="A35" s="82"/>
      <c r="B35" s="63"/>
      <c r="C35" s="64"/>
      <c r="D35" s="21" t="s">
        <v>9</v>
      </c>
      <c r="E35" s="31">
        <v>0</v>
      </c>
      <c r="F35" s="31">
        <v>0</v>
      </c>
      <c r="G35" s="31">
        <v>0</v>
      </c>
      <c r="H35" s="31">
        <v>0</v>
      </c>
      <c r="I35" s="35">
        <f t="shared" si="12"/>
        <v>0</v>
      </c>
      <c r="J35" s="27">
        <f t="shared" si="3"/>
        <v>0</v>
      </c>
      <c r="K35" s="27">
        <f t="shared" si="4"/>
        <v>0</v>
      </c>
      <c r="L35" s="27">
        <f t="shared" si="1"/>
        <v>0</v>
      </c>
      <c r="M35" s="70"/>
      <c r="N35" s="67"/>
      <c r="O35" s="3"/>
      <c r="P35" s="3"/>
      <c r="Q35" s="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32" customHeight="1" x14ac:dyDescent="0.5">
      <c r="A36" s="82"/>
      <c r="B36" s="63"/>
      <c r="C36" s="64"/>
      <c r="D36" s="21" t="s">
        <v>24</v>
      </c>
      <c r="E36" s="31">
        <v>0</v>
      </c>
      <c r="F36" s="31">
        <v>0</v>
      </c>
      <c r="G36" s="31">
        <v>0</v>
      </c>
      <c r="H36" s="31">
        <v>0</v>
      </c>
      <c r="I36" s="35">
        <f t="shared" si="12"/>
        <v>0</v>
      </c>
      <c r="J36" s="27">
        <f t="shared" si="3"/>
        <v>0</v>
      </c>
      <c r="K36" s="27">
        <f t="shared" si="4"/>
        <v>0</v>
      </c>
      <c r="L36" s="27">
        <f t="shared" si="1"/>
        <v>0</v>
      </c>
      <c r="M36" s="70"/>
      <c r="N36" s="67"/>
      <c r="O36" s="3"/>
      <c r="P36" s="3"/>
      <c r="Q36" s="3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4" customFormat="1" ht="132" customHeight="1" x14ac:dyDescent="0.5">
      <c r="A37" s="82"/>
      <c r="B37" s="63"/>
      <c r="C37" s="64"/>
      <c r="D37" s="22" t="s">
        <v>10</v>
      </c>
      <c r="E37" s="25">
        <v>103133.11968</v>
      </c>
      <c r="F37" s="31">
        <v>0</v>
      </c>
      <c r="G37" s="31">
        <v>0</v>
      </c>
      <c r="H37" s="31">
        <v>0</v>
      </c>
      <c r="I37" s="36">
        <f t="shared" si="12"/>
        <v>0</v>
      </c>
      <c r="J37" s="27">
        <f t="shared" si="3"/>
        <v>0</v>
      </c>
      <c r="K37" s="27">
        <f t="shared" si="4"/>
        <v>0</v>
      </c>
      <c r="L37" s="27">
        <f t="shared" si="1"/>
        <v>0</v>
      </c>
      <c r="M37" s="70"/>
      <c r="N37" s="67"/>
      <c r="O37" s="3"/>
      <c r="P37" s="3"/>
      <c r="Q37" s="3"/>
    </row>
    <row r="38" spans="1:29" ht="132" customHeight="1" x14ac:dyDescent="0.5">
      <c r="A38" s="82"/>
      <c r="B38" s="63"/>
      <c r="C38" s="64"/>
      <c r="D38" s="24" t="s">
        <v>11</v>
      </c>
      <c r="E38" s="31">
        <v>0</v>
      </c>
      <c r="F38" s="31">
        <v>0</v>
      </c>
      <c r="G38" s="31">
        <v>0</v>
      </c>
      <c r="H38" s="31">
        <v>0</v>
      </c>
      <c r="I38" s="35">
        <f t="shared" si="12"/>
        <v>0</v>
      </c>
      <c r="J38" s="27">
        <f t="shared" si="3"/>
        <v>0</v>
      </c>
      <c r="K38" s="27">
        <f t="shared" si="4"/>
        <v>0</v>
      </c>
      <c r="L38" s="27">
        <f t="shared" si="1"/>
        <v>0</v>
      </c>
      <c r="M38" s="70"/>
      <c r="N38" s="67"/>
      <c r="O38" s="3"/>
      <c r="P38" s="3"/>
      <c r="Q38" s="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32" customHeight="1" x14ac:dyDescent="0.5">
      <c r="A39" s="62">
        <v>4</v>
      </c>
      <c r="B39" s="63" t="s">
        <v>44</v>
      </c>
      <c r="C39" s="64">
        <v>5</v>
      </c>
      <c r="D39" s="14" t="s">
        <v>5</v>
      </c>
      <c r="E39" s="15">
        <f t="shared" ref="E39:H39" si="13">E40+E41+E42+E45</f>
        <v>4987.8870000000006</v>
      </c>
      <c r="F39" s="15">
        <f t="shared" si="13"/>
        <v>838.41</v>
      </c>
      <c r="G39" s="15">
        <f t="shared" si="13"/>
        <v>4987.8870000000006</v>
      </c>
      <c r="H39" s="15">
        <f t="shared" si="13"/>
        <v>0</v>
      </c>
      <c r="I39" s="16">
        <f>H39-F39</f>
        <v>-838.41</v>
      </c>
      <c r="J39" s="15">
        <f t="shared" si="3"/>
        <v>0</v>
      </c>
      <c r="K39" s="15">
        <f t="shared" si="4"/>
        <v>0</v>
      </c>
      <c r="L39" s="15">
        <f t="shared" si="1"/>
        <v>0</v>
      </c>
      <c r="M39" s="70">
        <v>4</v>
      </c>
      <c r="N39" s="66" t="s">
        <v>67</v>
      </c>
      <c r="O39" s="3"/>
      <c r="P39" s="3"/>
      <c r="Q39" s="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32" customHeight="1" x14ac:dyDescent="0.5">
      <c r="A40" s="62"/>
      <c r="B40" s="63"/>
      <c r="C40" s="64"/>
      <c r="D40" s="17" t="s">
        <v>6</v>
      </c>
      <c r="E40" s="31">
        <v>0</v>
      </c>
      <c r="F40" s="31">
        <v>0</v>
      </c>
      <c r="G40" s="31">
        <v>0</v>
      </c>
      <c r="H40" s="31">
        <v>0</v>
      </c>
      <c r="I40" s="35">
        <f t="shared" si="12"/>
        <v>0</v>
      </c>
      <c r="J40" s="27">
        <f t="shared" si="3"/>
        <v>0</v>
      </c>
      <c r="K40" s="27">
        <f t="shared" si="4"/>
        <v>0</v>
      </c>
      <c r="L40" s="27">
        <f t="shared" si="1"/>
        <v>0</v>
      </c>
      <c r="M40" s="70"/>
      <c r="N40" s="67"/>
      <c r="O40" s="3"/>
      <c r="P40" s="3"/>
      <c r="Q40" s="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32" customHeight="1" x14ac:dyDescent="0.5">
      <c r="A41" s="62"/>
      <c r="B41" s="63"/>
      <c r="C41" s="64"/>
      <c r="D41" s="17" t="s">
        <v>7</v>
      </c>
      <c r="E41" s="31">
        <v>0</v>
      </c>
      <c r="F41" s="31">
        <v>0</v>
      </c>
      <c r="G41" s="31">
        <v>0</v>
      </c>
      <c r="H41" s="31">
        <v>0</v>
      </c>
      <c r="I41" s="35">
        <f t="shared" si="12"/>
        <v>0</v>
      </c>
      <c r="J41" s="27">
        <f t="shared" si="3"/>
        <v>0</v>
      </c>
      <c r="K41" s="27">
        <f t="shared" si="4"/>
        <v>0</v>
      </c>
      <c r="L41" s="27">
        <f t="shared" si="1"/>
        <v>0</v>
      </c>
      <c r="M41" s="70"/>
      <c r="N41" s="67"/>
      <c r="O41" s="3"/>
      <c r="P41" s="3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32" customHeight="1" x14ac:dyDescent="0.5">
      <c r="A42" s="62"/>
      <c r="B42" s="63"/>
      <c r="C42" s="64"/>
      <c r="D42" s="17" t="s">
        <v>8</v>
      </c>
      <c r="E42" s="28">
        <v>4987.8870000000006</v>
      </c>
      <c r="F42" s="31">
        <v>838.41</v>
      </c>
      <c r="G42" s="31">
        <v>4987.8870000000006</v>
      </c>
      <c r="H42" s="31">
        <v>0</v>
      </c>
      <c r="I42" s="34">
        <f t="shared" si="12"/>
        <v>-838.41</v>
      </c>
      <c r="J42" s="27">
        <f t="shared" si="3"/>
        <v>0</v>
      </c>
      <c r="K42" s="27">
        <f t="shared" si="4"/>
        <v>0</v>
      </c>
      <c r="L42" s="27">
        <f t="shared" si="1"/>
        <v>0</v>
      </c>
      <c r="M42" s="70"/>
      <c r="N42" s="67"/>
      <c r="O42" s="3"/>
      <c r="P42" s="3"/>
      <c r="Q42" s="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17.5" customHeight="1" x14ac:dyDescent="0.5">
      <c r="A43" s="62"/>
      <c r="B43" s="63"/>
      <c r="C43" s="64"/>
      <c r="D43" s="21" t="s">
        <v>9</v>
      </c>
      <c r="E43" s="31">
        <v>0</v>
      </c>
      <c r="F43" s="31">
        <v>0</v>
      </c>
      <c r="G43" s="31">
        <v>0</v>
      </c>
      <c r="H43" s="31">
        <v>0</v>
      </c>
      <c r="I43" s="35">
        <f t="shared" si="12"/>
        <v>0</v>
      </c>
      <c r="J43" s="27">
        <f t="shared" si="3"/>
        <v>0</v>
      </c>
      <c r="K43" s="27">
        <f t="shared" si="4"/>
        <v>0</v>
      </c>
      <c r="L43" s="27">
        <f t="shared" si="1"/>
        <v>0</v>
      </c>
      <c r="M43" s="70"/>
      <c r="N43" s="67"/>
      <c r="O43" s="3"/>
      <c r="P43" s="3"/>
      <c r="Q43" s="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32" customHeight="1" x14ac:dyDescent="0.5">
      <c r="A44" s="62"/>
      <c r="B44" s="63"/>
      <c r="C44" s="64"/>
      <c r="D44" s="21" t="s">
        <v>24</v>
      </c>
      <c r="E44" s="31">
        <v>0</v>
      </c>
      <c r="F44" s="31">
        <v>0</v>
      </c>
      <c r="G44" s="31">
        <v>0</v>
      </c>
      <c r="H44" s="31">
        <v>0</v>
      </c>
      <c r="I44" s="35"/>
      <c r="J44" s="27"/>
      <c r="K44" s="27"/>
      <c r="L44" s="27">
        <f t="shared" si="1"/>
        <v>0</v>
      </c>
      <c r="M44" s="70"/>
      <c r="N44" s="67"/>
      <c r="O44" s="3"/>
      <c r="P44" s="3"/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32" customHeight="1" x14ac:dyDescent="0.5">
      <c r="A45" s="62"/>
      <c r="B45" s="63"/>
      <c r="C45" s="64"/>
      <c r="D45" s="22" t="s">
        <v>10</v>
      </c>
      <c r="E45" s="25">
        <v>0</v>
      </c>
      <c r="F45" s="31">
        <v>0</v>
      </c>
      <c r="G45" s="31">
        <v>0</v>
      </c>
      <c r="H45" s="31">
        <v>0</v>
      </c>
      <c r="I45" s="36">
        <f t="shared" si="12"/>
        <v>0</v>
      </c>
      <c r="J45" s="27">
        <f t="shared" si="3"/>
        <v>0</v>
      </c>
      <c r="K45" s="27">
        <f t="shared" si="4"/>
        <v>0</v>
      </c>
      <c r="L45" s="27">
        <f t="shared" si="1"/>
        <v>0</v>
      </c>
      <c r="M45" s="70"/>
      <c r="N45" s="67"/>
      <c r="O45" s="3"/>
      <c r="P45" s="3"/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32" customHeight="1" x14ac:dyDescent="0.5">
      <c r="A46" s="62"/>
      <c r="B46" s="63"/>
      <c r="C46" s="64"/>
      <c r="D46" s="24" t="s">
        <v>11</v>
      </c>
      <c r="E46" s="31">
        <v>0</v>
      </c>
      <c r="F46" s="31">
        <v>0</v>
      </c>
      <c r="G46" s="31">
        <v>0</v>
      </c>
      <c r="H46" s="31">
        <v>0</v>
      </c>
      <c r="I46" s="35">
        <f t="shared" si="12"/>
        <v>0</v>
      </c>
      <c r="J46" s="27">
        <f t="shared" si="3"/>
        <v>0</v>
      </c>
      <c r="K46" s="27">
        <f t="shared" si="4"/>
        <v>0</v>
      </c>
      <c r="L46" s="27">
        <f t="shared" si="1"/>
        <v>0</v>
      </c>
      <c r="M46" s="70"/>
      <c r="N46" s="67"/>
      <c r="O46" s="3"/>
      <c r="P46" s="3"/>
      <c r="Q46" s="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4" customFormat="1" ht="132" customHeight="1" x14ac:dyDescent="0.5">
      <c r="A47" s="62">
        <v>5</v>
      </c>
      <c r="B47" s="63" t="s">
        <v>45</v>
      </c>
      <c r="C47" s="64">
        <v>12</v>
      </c>
      <c r="D47" s="14" t="s">
        <v>5</v>
      </c>
      <c r="E47" s="15">
        <f t="shared" ref="E47:H47" si="14">E48+E49+E50+E53</f>
        <v>234585.98239999998</v>
      </c>
      <c r="F47" s="15">
        <f>F48+F49+F50+F53</f>
        <v>9318.7667599999986</v>
      </c>
      <c r="G47" s="15">
        <f t="shared" si="14"/>
        <v>150195.83199999999</v>
      </c>
      <c r="H47" s="15">
        <f t="shared" si="14"/>
        <v>2639.8524500000003</v>
      </c>
      <c r="I47" s="16">
        <f>H47-F47</f>
        <v>-6678.9143099999983</v>
      </c>
      <c r="J47" s="15">
        <f t="shared" si="3"/>
        <v>1.7576069953792062</v>
      </c>
      <c r="K47" s="15">
        <f t="shared" si="4"/>
        <v>28.328345563184808</v>
      </c>
      <c r="L47" s="15">
        <f>IF(H47=0,0,H47/E47*100)</f>
        <v>1.1253240381169511</v>
      </c>
      <c r="M47" s="70">
        <v>6</v>
      </c>
      <c r="N47" s="78" t="s">
        <v>12</v>
      </c>
      <c r="O47" s="3"/>
      <c r="P47" s="3"/>
      <c r="Q47" s="3"/>
    </row>
    <row r="48" spans="1:29" s="4" customFormat="1" ht="132" customHeight="1" x14ac:dyDescent="0.5">
      <c r="A48" s="62"/>
      <c r="B48" s="63"/>
      <c r="C48" s="64"/>
      <c r="D48" s="17" t="s">
        <v>6</v>
      </c>
      <c r="E48" s="28">
        <v>0</v>
      </c>
      <c r="F48" s="28">
        <v>0</v>
      </c>
      <c r="G48" s="28">
        <v>0</v>
      </c>
      <c r="H48" s="28">
        <v>0</v>
      </c>
      <c r="I48" s="31">
        <f t="shared" si="12"/>
        <v>0</v>
      </c>
      <c r="J48" s="27">
        <f t="shared" si="3"/>
        <v>0</v>
      </c>
      <c r="K48" s="27">
        <f t="shared" si="4"/>
        <v>0</v>
      </c>
      <c r="L48" s="27">
        <f t="shared" si="1"/>
        <v>0</v>
      </c>
      <c r="M48" s="70"/>
      <c r="N48" s="62"/>
      <c r="O48" s="3"/>
      <c r="P48" s="3"/>
      <c r="Q48" s="3"/>
    </row>
    <row r="49" spans="1:29" s="4" customFormat="1" ht="132" customHeight="1" x14ac:dyDescent="0.5">
      <c r="A49" s="62"/>
      <c r="B49" s="63"/>
      <c r="C49" s="64"/>
      <c r="D49" s="17" t="s">
        <v>7</v>
      </c>
      <c r="E49" s="28">
        <v>1562.1</v>
      </c>
      <c r="F49" s="28">
        <v>0</v>
      </c>
      <c r="G49" s="28">
        <v>0</v>
      </c>
      <c r="H49" s="28">
        <v>0</v>
      </c>
      <c r="I49" s="36">
        <f t="shared" si="12"/>
        <v>0</v>
      </c>
      <c r="J49" s="27">
        <f t="shared" si="3"/>
        <v>0</v>
      </c>
      <c r="K49" s="27">
        <f t="shared" si="4"/>
        <v>0</v>
      </c>
      <c r="L49" s="27">
        <f t="shared" si="1"/>
        <v>0</v>
      </c>
      <c r="M49" s="70"/>
      <c r="N49" s="62"/>
      <c r="O49" s="3"/>
      <c r="P49" s="3"/>
      <c r="Q49" s="3"/>
    </row>
    <row r="50" spans="1:29" s="4" customFormat="1" ht="132" customHeight="1" x14ac:dyDescent="0.5">
      <c r="A50" s="62"/>
      <c r="B50" s="63"/>
      <c r="C50" s="64"/>
      <c r="D50" s="17" t="s">
        <v>8</v>
      </c>
      <c r="E50" s="28">
        <v>130228.724</v>
      </c>
      <c r="F50" s="28">
        <v>9318.7667599999986</v>
      </c>
      <c r="G50" s="28">
        <v>150195.83199999999</v>
      </c>
      <c r="H50" s="28">
        <v>2639.8524500000003</v>
      </c>
      <c r="I50" s="34">
        <f t="shared" si="12"/>
        <v>-6678.9143099999983</v>
      </c>
      <c r="J50" s="27">
        <f t="shared" si="3"/>
        <v>1.7576069953792062</v>
      </c>
      <c r="K50" s="27">
        <f t="shared" si="4"/>
        <v>28.328345563184808</v>
      </c>
      <c r="L50" s="27">
        <f t="shared" si="1"/>
        <v>2.0270892387765391</v>
      </c>
      <c r="M50" s="70"/>
      <c r="N50" s="62"/>
      <c r="O50" s="3"/>
      <c r="P50" s="3"/>
      <c r="Q50" s="3"/>
    </row>
    <row r="51" spans="1:29" s="4" customFormat="1" ht="209.25" customHeight="1" x14ac:dyDescent="0.5">
      <c r="A51" s="62"/>
      <c r="B51" s="63"/>
      <c r="C51" s="64"/>
      <c r="D51" s="21" t="s">
        <v>9</v>
      </c>
      <c r="E51" s="26">
        <v>0</v>
      </c>
      <c r="F51" s="28">
        <v>0</v>
      </c>
      <c r="G51" s="28">
        <v>0</v>
      </c>
      <c r="H51" s="28">
        <v>0</v>
      </c>
      <c r="I51" s="31">
        <f t="shared" si="12"/>
        <v>0</v>
      </c>
      <c r="J51" s="32">
        <f t="shared" si="3"/>
        <v>0</v>
      </c>
      <c r="K51" s="32">
        <f t="shared" si="4"/>
        <v>0</v>
      </c>
      <c r="L51" s="32">
        <f t="shared" si="1"/>
        <v>0</v>
      </c>
      <c r="M51" s="70"/>
      <c r="N51" s="62"/>
      <c r="O51" s="3"/>
      <c r="P51" s="3"/>
      <c r="Q51" s="3"/>
    </row>
    <row r="52" spans="1:29" s="4" customFormat="1" ht="132" customHeight="1" x14ac:dyDescent="0.5">
      <c r="A52" s="62"/>
      <c r="B52" s="63"/>
      <c r="C52" s="64"/>
      <c r="D52" s="21" t="s">
        <v>24</v>
      </c>
      <c r="E52" s="26">
        <v>0</v>
      </c>
      <c r="F52" s="28">
        <v>0</v>
      </c>
      <c r="G52" s="28">
        <v>0</v>
      </c>
      <c r="H52" s="28">
        <v>0</v>
      </c>
      <c r="I52" s="31">
        <f t="shared" si="12"/>
        <v>0</v>
      </c>
      <c r="J52" s="32"/>
      <c r="K52" s="32"/>
      <c r="L52" s="32">
        <f t="shared" si="1"/>
        <v>0</v>
      </c>
      <c r="M52" s="70"/>
      <c r="N52" s="62"/>
      <c r="O52" s="3"/>
      <c r="P52" s="3"/>
      <c r="Q52" s="3"/>
    </row>
    <row r="53" spans="1:29" s="4" customFormat="1" ht="132" customHeight="1" x14ac:dyDescent="0.5">
      <c r="A53" s="62"/>
      <c r="B53" s="63"/>
      <c r="C53" s="64"/>
      <c r="D53" s="22" t="s">
        <v>10</v>
      </c>
      <c r="E53" s="28">
        <v>102795.1584</v>
      </c>
      <c r="F53" s="28">
        <v>0</v>
      </c>
      <c r="G53" s="28">
        <v>0</v>
      </c>
      <c r="H53" s="28">
        <v>0</v>
      </c>
      <c r="I53" s="36">
        <f t="shared" si="12"/>
        <v>0</v>
      </c>
      <c r="J53" s="32">
        <f t="shared" si="3"/>
        <v>0</v>
      </c>
      <c r="K53" s="32">
        <f t="shared" si="4"/>
        <v>0</v>
      </c>
      <c r="L53" s="32">
        <f t="shared" si="1"/>
        <v>0</v>
      </c>
      <c r="M53" s="70"/>
      <c r="N53" s="62"/>
      <c r="O53" s="3"/>
      <c r="P53" s="3"/>
      <c r="Q53" s="3"/>
    </row>
    <row r="54" spans="1:29" ht="132" customHeight="1" x14ac:dyDescent="0.5">
      <c r="A54" s="62"/>
      <c r="B54" s="63"/>
      <c r="C54" s="64"/>
      <c r="D54" s="24" t="s">
        <v>11</v>
      </c>
      <c r="E54" s="28">
        <v>0</v>
      </c>
      <c r="F54" s="28">
        <v>0</v>
      </c>
      <c r="G54" s="28">
        <v>0</v>
      </c>
      <c r="H54" s="28">
        <v>0</v>
      </c>
      <c r="I54" s="31">
        <f t="shared" si="12"/>
        <v>0</v>
      </c>
      <c r="J54" s="27">
        <f t="shared" si="3"/>
        <v>0</v>
      </c>
      <c r="K54" s="27">
        <f t="shared" si="4"/>
        <v>0</v>
      </c>
      <c r="L54" s="27">
        <f t="shared" si="1"/>
        <v>0</v>
      </c>
      <c r="M54" s="70"/>
      <c r="N54" s="62"/>
      <c r="O54" s="3"/>
      <c r="P54" s="3"/>
      <c r="Q54" s="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31.25" customHeight="1" x14ac:dyDescent="0.5">
      <c r="A55" s="62">
        <v>6</v>
      </c>
      <c r="B55" s="63" t="s">
        <v>42</v>
      </c>
      <c r="C55" s="79">
        <v>8</v>
      </c>
      <c r="D55" s="14" t="s">
        <v>5</v>
      </c>
      <c r="E55" s="15">
        <f t="shared" ref="E55:H55" si="15">E56+E57+E58+E61</f>
        <v>109872.29999999999</v>
      </c>
      <c r="F55" s="15">
        <f t="shared" si="15"/>
        <v>0</v>
      </c>
      <c r="G55" s="15">
        <f t="shared" si="15"/>
        <v>13742.9</v>
      </c>
      <c r="H55" s="15">
        <f t="shared" si="15"/>
        <v>0</v>
      </c>
      <c r="I55" s="30">
        <f>H55-F55</f>
        <v>0</v>
      </c>
      <c r="J55" s="15">
        <f t="shared" si="3"/>
        <v>0</v>
      </c>
      <c r="K55" s="15">
        <f t="shared" si="4"/>
        <v>0</v>
      </c>
      <c r="L55" s="15">
        <f t="shared" si="1"/>
        <v>0</v>
      </c>
      <c r="M55" s="70">
        <v>11</v>
      </c>
      <c r="N55" s="78" t="s">
        <v>13</v>
      </c>
      <c r="O55" s="3"/>
      <c r="P55" s="3"/>
      <c r="Q55" s="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31.25" customHeight="1" x14ac:dyDescent="0.5">
      <c r="A56" s="62"/>
      <c r="B56" s="63"/>
      <c r="C56" s="80"/>
      <c r="D56" s="17" t="s">
        <v>6</v>
      </c>
      <c r="E56" s="28">
        <v>0</v>
      </c>
      <c r="F56" s="28">
        <v>0</v>
      </c>
      <c r="G56" s="28">
        <v>0</v>
      </c>
      <c r="H56" s="28">
        <v>0</v>
      </c>
      <c r="I56" s="36">
        <f t="shared" si="12"/>
        <v>0</v>
      </c>
      <c r="J56" s="27">
        <f t="shared" si="3"/>
        <v>0</v>
      </c>
      <c r="K56" s="27">
        <f t="shared" si="4"/>
        <v>0</v>
      </c>
      <c r="L56" s="27">
        <f t="shared" si="1"/>
        <v>0</v>
      </c>
      <c r="M56" s="70"/>
      <c r="N56" s="62"/>
      <c r="O56" s="3"/>
      <c r="P56" s="3"/>
      <c r="Q56" s="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31.25" customHeight="1" x14ac:dyDescent="0.5">
      <c r="A57" s="62"/>
      <c r="B57" s="63"/>
      <c r="C57" s="80"/>
      <c r="D57" s="17" t="s">
        <v>7</v>
      </c>
      <c r="E57" s="28">
        <v>66484</v>
      </c>
      <c r="F57" s="28">
        <v>0</v>
      </c>
      <c r="G57" s="28">
        <v>0</v>
      </c>
      <c r="H57" s="28">
        <v>0</v>
      </c>
      <c r="I57" s="36">
        <f t="shared" si="12"/>
        <v>0</v>
      </c>
      <c r="J57" s="27">
        <f t="shared" si="3"/>
        <v>0</v>
      </c>
      <c r="K57" s="27">
        <f t="shared" si="4"/>
        <v>0</v>
      </c>
      <c r="L57" s="27">
        <f t="shared" si="1"/>
        <v>0</v>
      </c>
      <c r="M57" s="70"/>
      <c r="N57" s="62"/>
      <c r="O57" s="3"/>
      <c r="P57" s="3"/>
      <c r="Q57" s="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31.25" customHeight="1" x14ac:dyDescent="0.5">
      <c r="A58" s="62"/>
      <c r="B58" s="63"/>
      <c r="C58" s="80"/>
      <c r="D58" s="17" t="s">
        <v>8</v>
      </c>
      <c r="E58" s="28">
        <v>13742.9</v>
      </c>
      <c r="F58" s="28">
        <v>0</v>
      </c>
      <c r="G58" s="28">
        <v>13742.9</v>
      </c>
      <c r="H58" s="28">
        <v>0</v>
      </c>
      <c r="I58" s="36">
        <f t="shared" si="12"/>
        <v>0</v>
      </c>
      <c r="J58" s="27">
        <f t="shared" si="3"/>
        <v>0</v>
      </c>
      <c r="K58" s="27">
        <f t="shared" si="4"/>
        <v>0</v>
      </c>
      <c r="L58" s="27">
        <f t="shared" si="1"/>
        <v>0</v>
      </c>
      <c r="M58" s="70"/>
      <c r="N58" s="62"/>
      <c r="O58" s="3"/>
      <c r="P58" s="3"/>
      <c r="Q58" s="3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06.25" customHeight="1" x14ac:dyDescent="0.5">
      <c r="A59" s="62"/>
      <c r="B59" s="63"/>
      <c r="C59" s="80"/>
      <c r="D59" s="21" t="s">
        <v>9</v>
      </c>
      <c r="E59" s="28">
        <v>0</v>
      </c>
      <c r="F59" s="28">
        <v>0</v>
      </c>
      <c r="G59" s="28">
        <v>0</v>
      </c>
      <c r="H59" s="28">
        <v>0</v>
      </c>
      <c r="I59" s="35">
        <f t="shared" si="12"/>
        <v>0</v>
      </c>
      <c r="J59" s="27">
        <f t="shared" si="3"/>
        <v>0</v>
      </c>
      <c r="K59" s="27">
        <f t="shared" si="4"/>
        <v>0</v>
      </c>
      <c r="L59" s="27">
        <f t="shared" si="1"/>
        <v>0</v>
      </c>
      <c r="M59" s="70"/>
      <c r="N59" s="62"/>
      <c r="O59" s="3"/>
      <c r="P59" s="3"/>
      <c r="Q59" s="3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31.25" customHeight="1" x14ac:dyDescent="0.5">
      <c r="A60" s="62"/>
      <c r="B60" s="63"/>
      <c r="C60" s="80"/>
      <c r="D60" s="21" t="s">
        <v>24</v>
      </c>
      <c r="E60" s="28">
        <v>0</v>
      </c>
      <c r="F60" s="28">
        <v>0</v>
      </c>
      <c r="G60" s="28">
        <v>0</v>
      </c>
      <c r="H60" s="28">
        <v>0</v>
      </c>
      <c r="I60" s="35"/>
      <c r="J60" s="27"/>
      <c r="K60" s="27"/>
      <c r="L60" s="27">
        <f t="shared" si="1"/>
        <v>0</v>
      </c>
      <c r="M60" s="70"/>
      <c r="N60" s="62"/>
      <c r="O60" s="3"/>
      <c r="P60" s="3"/>
      <c r="Q60" s="3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31.25" customHeight="1" x14ac:dyDescent="0.5">
      <c r="A61" s="62"/>
      <c r="B61" s="63"/>
      <c r="C61" s="80"/>
      <c r="D61" s="22" t="s">
        <v>10</v>
      </c>
      <c r="E61" s="28">
        <v>29645.4</v>
      </c>
      <c r="F61" s="28">
        <v>0</v>
      </c>
      <c r="G61" s="28">
        <v>0</v>
      </c>
      <c r="H61" s="28">
        <v>0</v>
      </c>
      <c r="I61" s="35">
        <f t="shared" si="12"/>
        <v>0</v>
      </c>
      <c r="J61" s="27">
        <v>0</v>
      </c>
      <c r="K61" s="27">
        <f t="shared" si="4"/>
        <v>0</v>
      </c>
      <c r="L61" s="27">
        <f t="shared" si="1"/>
        <v>0</v>
      </c>
      <c r="M61" s="70"/>
      <c r="N61" s="62"/>
      <c r="O61" s="3"/>
      <c r="P61" s="3"/>
      <c r="Q61" s="3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31.25" customHeight="1" x14ac:dyDescent="0.5">
      <c r="A62" s="62"/>
      <c r="B62" s="63"/>
      <c r="C62" s="81"/>
      <c r="D62" s="24" t="s">
        <v>11</v>
      </c>
      <c r="E62" s="28">
        <v>0</v>
      </c>
      <c r="F62" s="28">
        <v>0</v>
      </c>
      <c r="G62" s="28">
        <v>0</v>
      </c>
      <c r="H62" s="28">
        <v>0</v>
      </c>
      <c r="I62" s="35">
        <f t="shared" si="12"/>
        <v>0</v>
      </c>
      <c r="J62" s="27">
        <f t="shared" si="3"/>
        <v>0</v>
      </c>
      <c r="K62" s="27">
        <f t="shared" si="4"/>
        <v>0</v>
      </c>
      <c r="L62" s="27">
        <f t="shared" si="1"/>
        <v>0</v>
      </c>
      <c r="M62" s="70"/>
      <c r="N62" s="62"/>
      <c r="O62" s="3"/>
      <c r="P62" s="3"/>
      <c r="Q62" s="3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s="4" customFormat="1" ht="131.25" customHeight="1" x14ac:dyDescent="0.5">
      <c r="A63" s="62">
        <v>7</v>
      </c>
      <c r="B63" s="63" t="s">
        <v>28</v>
      </c>
      <c r="C63" s="64">
        <v>6</v>
      </c>
      <c r="D63" s="14" t="s">
        <v>5</v>
      </c>
      <c r="E63" s="15">
        <f t="shared" ref="E63:H63" si="16">E64+E65+E66+E67+E69</f>
        <v>10356.200000000001</v>
      </c>
      <c r="F63" s="15">
        <f t="shared" si="16"/>
        <v>0</v>
      </c>
      <c r="G63" s="15">
        <f t="shared" si="16"/>
        <v>3128</v>
      </c>
      <c r="H63" s="15">
        <f t="shared" si="16"/>
        <v>0</v>
      </c>
      <c r="I63" s="30">
        <f>H63-F63</f>
        <v>0</v>
      </c>
      <c r="J63" s="15">
        <f t="shared" si="3"/>
        <v>0</v>
      </c>
      <c r="K63" s="15">
        <f t="shared" si="4"/>
        <v>0</v>
      </c>
      <c r="L63" s="15">
        <f t="shared" si="1"/>
        <v>0</v>
      </c>
      <c r="M63" s="77">
        <v>3</v>
      </c>
      <c r="N63" s="75" t="s">
        <v>30</v>
      </c>
      <c r="O63" s="3"/>
      <c r="P63" s="3"/>
      <c r="Q63" s="3"/>
    </row>
    <row r="64" spans="1:29" s="4" customFormat="1" ht="131.25" customHeight="1" x14ac:dyDescent="0.5">
      <c r="A64" s="62"/>
      <c r="B64" s="63"/>
      <c r="C64" s="64"/>
      <c r="D64" s="17" t="s">
        <v>6</v>
      </c>
      <c r="E64" s="31">
        <v>0</v>
      </c>
      <c r="F64" s="31">
        <v>0</v>
      </c>
      <c r="G64" s="31">
        <v>0</v>
      </c>
      <c r="H64" s="31">
        <v>0</v>
      </c>
      <c r="I64" s="35">
        <f t="shared" si="12"/>
        <v>0</v>
      </c>
      <c r="J64" s="27">
        <f t="shared" si="3"/>
        <v>0</v>
      </c>
      <c r="K64" s="27">
        <f t="shared" si="4"/>
        <v>0</v>
      </c>
      <c r="L64" s="27">
        <f t="shared" si="1"/>
        <v>0</v>
      </c>
      <c r="M64" s="77"/>
      <c r="N64" s="76"/>
      <c r="O64" s="3"/>
      <c r="P64" s="3"/>
      <c r="Q64" s="3"/>
    </row>
    <row r="65" spans="1:29" s="4" customFormat="1" ht="131.25" customHeight="1" x14ac:dyDescent="0.5">
      <c r="A65" s="62"/>
      <c r="B65" s="63"/>
      <c r="C65" s="64"/>
      <c r="D65" s="17" t="s">
        <v>7</v>
      </c>
      <c r="E65" s="26">
        <v>468</v>
      </c>
      <c r="F65" s="26">
        <v>0</v>
      </c>
      <c r="G65" s="26">
        <v>468</v>
      </c>
      <c r="H65" s="26">
        <v>0</v>
      </c>
      <c r="I65" s="37">
        <f t="shared" si="12"/>
        <v>0</v>
      </c>
      <c r="J65" s="27">
        <f t="shared" si="3"/>
        <v>0</v>
      </c>
      <c r="K65" s="27">
        <f t="shared" si="4"/>
        <v>0</v>
      </c>
      <c r="L65" s="27">
        <f t="shared" si="1"/>
        <v>0</v>
      </c>
      <c r="M65" s="77"/>
      <c r="N65" s="76"/>
      <c r="O65" s="3"/>
      <c r="P65" s="3"/>
      <c r="Q65" s="3"/>
    </row>
    <row r="66" spans="1:29" s="4" customFormat="1" ht="131.25" customHeight="1" x14ac:dyDescent="0.5">
      <c r="A66" s="62"/>
      <c r="B66" s="63"/>
      <c r="C66" s="64"/>
      <c r="D66" s="17" t="s">
        <v>8</v>
      </c>
      <c r="E66" s="26">
        <v>2660</v>
      </c>
      <c r="F66" s="38">
        <v>0</v>
      </c>
      <c r="G66" s="38">
        <v>2660</v>
      </c>
      <c r="H66" s="38"/>
      <c r="I66" s="37">
        <f t="shared" si="12"/>
        <v>0</v>
      </c>
      <c r="J66" s="27">
        <f t="shared" si="3"/>
        <v>0</v>
      </c>
      <c r="K66" s="27">
        <f t="shared" si="4"/>
        <v>0</v>
      </c>
      <c r="L66" s="27">
        <f t="shared" si="1"/>
        <v>0</v>
      </c>
      <c r="M66" s="77"/>
      <c r="N66" s="76"/>
      <c r="O66" s="3"/>
      <c r="P66" s="3"/>
      <c r="Q66" s="3"/>
    </row>
    <row r="67" spans="1:29" s="4" customFormat="1" ht="190.5" customHeight="1" x14ac:dyDescent="0.5">
      <c r="A67" s="62"/>
      <c r="B67" s="63"/>
      <c r="C67" s="64"/>
      <c r="D67" s="21" t="s">
        <v>9</v>
      </c>
      <c r="E67" s="38">
        <v>0</v>
      </c>
      <c r="F67" s="38">
        <v>0</v>
      </c>
      <c r="G67" s="38">
        <v>0</v>
      </c>
      <c r="H67" s="38">
        <v>0</v>
      </c>
      <c r="I67" s="35">
        <v>0</v>
      </c>
      <c r="J67" s="27">
        <f t="shared" si="3"/>
        <v>0</v>
      </c>
      <c r="K67" s="27">
        <f t="shared" si="4"/>
        <v>0</v>
      </c>
      <c r="L67" s="27">
        <f t="shared" si="1"/>
        <v>0</v>
      </c>
      <c r="M67" s="77"/>
      <c r="N67" s="76"/>
      <c r="O67" s="3"/>
      <c r="P67" s="3"/>
      <c r="Q67" s="3"/>
    </row>
    <row r="68" spans="1:29" s="4" customFormat="1" ht="131.25" customHeight="1" x14ac:dyDescent="0.5">
      <c r="A68" s="62"/>
      <c r="B68" s="63"/>
      <c r="C68" s="64"/>
      <c r="D68" s="21" t="s">
        <v>24</v>
      </c>
      <c r="E68" s="38">
        <v>0</v>
      </c>
      <c r="F68" s="38">
        <v>0</v>
      </c>
      <c r="G68" s="38">
        <v>0</v>
      </c>
      <c r="H68" s="38">
        <v>0</v>
      </c>
      <c r="I68" s="35"/>
      <c r="J68" s="27"/>
      <c r="K68" s="27"/>
      <c r="L68" s="27">
        <f t="shared" si="1"/>
        <v>0</v>
      </c>
      <c r="M68" s="77"/>
      <c r="N68" s="76"/>
      <c r="O68" s="3"/>
      <c r="P68" s="3"/>
      <c r="Q68" s="3"/>
    </row>
    <row r="69" spans="1:29" s="4" customFormat="1" ht="131.25" customHeight="1" x14ac:dyDescent="0.5">
      <c r="A69" s="62"/>
      <c r="B69" s="63"/>
      <c r="C69" s="64"/>
      <c r="D69" s="22" t="s">
        <v>10</v>
      </c>
      <c r="E69" s="25">
        <v>7228.2</v>
      </c>
      <c r="F69" s="31">
        <v>0</v>
      </c>
      <c r="G69" s="31">
        <v>0</v>
      </c>
      <c r="H69" s="31">
        <v>0</v>
      </c>
      <c r="I69" s="35">
        <f t="shared" si="12"/>
        <v>0</v>
      </c>
      <c r="J69" s="27">
        <f t="shared" si="3"/>
        <v>0</v>
      </c>
      <c r="K69" s="27">
        <f t="shared" si="4"/>
        <v>0</v>
      </c>
      <c r="L69" s="27">
        <f t="shared" si="1"/>
        <v>0</v>
      </c>
      <c r="M69" s="77"/>
      <c r="N69" s="76"/>
      <c r="O69" s="3"/>
      <c r="P69" s="3"/>
      <c r="Q69" s="3"/>
    </row>
    <row r="70" spans="1:29" s="4" customFormat="1" ht="131.25" customHeight="1" x14ac:dyDescent="0.5">
      <c r="A70" s="62"/>
      <c r="B70" s="63"/>
      <c r="C70" s="64"/>
      <c r="D70" s="24" t="s">
        <v>11</v>
      </c>
      <c r="E70" s="31">
        <v>0</v>
      </c>
      <c r="F70" s="31">
        <v>0</v>
      </c>
      <c r="G70" s="31">
        <v>0</v>
      </c>
      <c r="H70" s="31">
        <v>0</v>
      </c>
      <c r="I70" s="35">
        <f t="shared" si="12"/>
        <v>0</v>
      </c>
      <c r="J70" s="27">
        <f t="shared" si="3"/>
        <v>0</v>
      </c>
      <c r="K70" s="27">
        <f t="shared" si="4"/>
        <v>0</v>
      </c>
      <c r="L70" s="27">
        <f t="shared" si="1"/>
        <v>0</v>
      </c>
      <c r="M70" s="77"/>
      <c r="N70" s="76"/>
      <c r="O70" s="3"/>
      <c r="P70" s="3"/>
      <c r="Q70" s="3"/>
    </row>
    <row r="71" spans="1:29" s="4" customFormat="1" ht="133.5" customHeight="1" x14ac:dyDescent="0.5">
      <c r="A71" s="62">
        <v>8</v>
      </c>
      <c r="B71" s="63" t="s">
        <v>41</v>
      </c>
      <c r="C71" s="64">
        <v>12</v>
      </c>
      <c r="D71" s="14" t="s">
        <v>5</v>
      </c>
      <c r="E71" s="15">
        <f>E72+E73+E74+E77</f>
        <v>1884920.4300000002</v>
      </c>
      <c r="F71" s="15">
        <f t="shared" ref="F71:H71" si="17">F72+F73+F74+F77</f>
        <v>16000</v>
      </c>
      <c r="G71" s="15">
        <f t="shared" si="17"/>
        <v>285984.65999999997</v>
      </c>
      <c r="H71" s="15">
        <f t="shared" si="17"/>
        <v>15966.65</v>
      </c>
      <c r="I71" s="16">
        <f>H71-F71</f>
        <v>-33.350000000000364</v>
      </c>
      <c r="J71" s="15">
        <f t="shared" si="3"/>
        <v>5.5830442094341706</v>
      </c>
      <c r="K71" s="15">
        <f t="shared" si="4"/>
        <v>99.791562499999998</v>
      </c>
      <c r="L71" s="15">
        <f t="shared" ref="L71:L134" si="18">IF(H71=0,0,H71/E71*100)</f>
        <v>0.8470728920901982</v>
      </c>
      <c r="M71" s="70">
        <v>9</v>
      </c>
      <c r="N71" s="66" t="s">
        <v>48</v>
      </c>
      <c r="O71" s="3"/>
      <c r="P71" s="3"/>
      <c r="Q71" s="3"/>
    </row>
    <row r="72" spans="1:29" s="4" customFormat="1" ht="133.5" customHeight="1" x14ac:dyDescent="0.5">
      <c r="A72" s="62"/>
      <c r="B72" s="63"/>
      <c r="C72" s="64"/>
      <c r="D72" s="17" t="s">
        <v>6</v>
      </c>
      <c r="E72" s="26">
        <v>7250.7</v>
      </c>
      <c r="F72" s="39">
        <v>0</v>
      </c>
      <c r="G72" s="39">
        <v>0</v>
      </c>
      <c r="H72" s="39">
        <v>0</v>
      </c>
      <c r="I72" s="36">
        <f t="shared" si="12"/>
        <v>0</v>
      </c>
      <c r="J72" s="27">
        <f t="shared" si="3"/>
        <v>0</v>
      </c>
      <c r="K72" s="27">
        <f t="shared" ref="K72:K77" si="19">IF(H72=0,0,H72/F72*100)</f>
        <v>0</v>
      </c>
      <c r="L72" s="27">
        <f t="shared" si="18"/>
        <v>0</v>
      </c>
      <c r="M72" s="70"/>
      <c r="N72" s="67"/>
      <c r="O72" s="3"/>
      <c r="P72" s="3"/>
      <c r="Q72" s="3"/>
    </row>
    <row r="73" spans="1:29" s="4" customFormat="1" ht="133.5" customHeight="1" x14ac:dyDescent="0.5">
      <c r="A73" s="62"/>
      <c r="B73" s="63"/>
      <c r="C73" s="64"/>
      <c r="D73" s="17" t="s">
        <v>7</v>
      </c>
      <c r="E73" s="26">
        <v>100189.1</v>
      </c>
      <c r="F73" s="26">
        <v>0</v>
      </c>
      <c r="G73" s="26">
        <v>0</v>
      </c>
      <c r="H73" s="26">
        <v>0</v>
      </c>
      <c r="I73" s="36">
        <f t="shared" si="12"/>
        <v>0</v>
      </c>
      <c r="J73" s="27">
        <f t="shared" si="3"/>
        <v>0</v>
      </c>
      <c r="K73" s="27">
        <f t="shared" si="19"/>
        <v>0</v>
      </c>
      <c r="L73" s="27">
        <f t="shared" si="18"/>
        <v>0</v>
      </c>
      <c r="M73" s="70"/>
      <c r="N73" s="67"/>
      <c r="O73" s="3"/>
      <c r="P73" s="3"/>
      <c r="Q73" s="3"/>
    </row>
    <row r="74" spans="1:29" s="4" customFormat="1" ht="133.5" customHeight="1" x14ac:dyDescent="0.5">
      <c r="A74" s="62"/>
      <c r="B74" s="63"/>
      <c r="C74" s="64"/>
      <c r="D74" s="17" t="s">
        <v>8</v>
      </c>
      <c r="E74" s="26">
        <v>230122.56</v>
      </c>
      <c r="F74" s="39">
        <v>16000</v>
      </c>
      <c r="G74" s="39">
        <v>285984.65999999997</v>
      </c>
      <c r="H74" s="39">
        <v>15966.65</v>
      </c>
      <c r="I74" s="34">
        <f t="shared" si="12"/>
        <v>-33.350000000000364</v>
      </c>
      <c r="J74" s="27">
        <f t="shared" si="3"/>
        <v>5.5830442094341706</v>
      </c>
      <c r="K74" s="27">
        <f t="shared" si="19"/>
        <v>99.791562499999998</v>
      </c>
      <c r="L74" s="27">
        <f t="shared" si="18"/>
        <v>6.9383245171616368</v>
      </c>
      <c r="M74" s="70"/>
      <c r="N74" s="67"/>
      <c r="O74" s="3"/>
      <c r="P74" s="3"/>
      <c r="Q74" s="3"/>
    </row>
    <row r="75" spans="1:29" s="4" customFormat="1" ht="203.25" customHeight="1" x14ac:dyDescent="0.5">
      <c r="A75" s="62"/>
      <c r="B75" s="63"/>
      <c r="C75" s="64"/>
      <c r="D75" s="21" t="s">
        <v>9</v>
      </c>
      <c r="E75" s="38">
        <v>0</v>
      </c>
      <c r="F75" s="39">
        <v>0</v>
      </c>
      <c r="G75" s="39">
        <v>0</v>
      </c>
      <c r="H75" s="39">
        <v>0</v>
      </c>
      <c r="I75" s="39">
        <v>0</v>
      </c>
      <c r="J75" s="27">
        <f t="shared" si="3"/>
        <v>0</v>
      </c>
      <c r="K75" s="27">
        <f t="shared" si="19"/>
        <v>0</v>
      </c>
      <c r="L75" s="27">
        <f t="shared" si="18"/>
        <v>0</v>
      </c>
      <c r="M75" s="70"/>
      <c r="N75" s="67"/>
      <c r="O75" s="3"/>
      <c r="P75" s="3"/>
      <c r="Q75" s="3"/>
    </row>
    <row r="76" spans="1:29" s="4" customFormat="1" ht="133.5" customHeight="1" x14ac:dyDescent="0.5">
      <c r="A76" s="62"/>
      <c r="B76" s="63"/>
      <c r="C76" s="64"/>
      <c r="D76" s="21" t="s">
        <v>24</v>
      </c>
      <c r="E76" s="38">
        <v>0</v>
      </c>
      <c r="F76" s="39">
        <v>0</v>
      </c>
      <c r="G76" s="39">
        <v>0</v>
      </c>
      <c r="H76" s="39">
        <v>0</v>
      </c>
      <c r="I76" s="39">
        <v>0</v>
      </c>
      <c r="J76" s="27">
        <f t="shared" si="3"/>
        <v>0</v>
      </c>
      <c r="K76" s="27">
        <f t="shared" si="19"/>
        <v>0</v>
      </c>
      <c r="L76" s="27">
        <f t="shared" si="18"/>
        <v>0</v>
      </c>
      <c r="M76" s="70"/>
      <c r="N76" s="67"/>
      <c r="O76" s="3"/>
      <c r="P76" s="3"/>
      <c r="Q76" s="3"/>
    </row>
    <row r="77" spans="1:29" s="4" customFormat="1" ht="133.5" customHeight="1" x14ac:dyDescent="0.5">
      <c r="A77" s="62"/>
      <c r="B77" s="63"/>
      <c r="C77" s="64"/>
      <c r="D77" s="22" t="s">
        <v>10</v>
      </c>
      <c r="E77" s="25">
        <v>1547358.07</v>
      </c>
      <c r="F77" s="25"/>
      <c r="G77" s="25"/>
      <c r="H77" s="25"/>
      <c r="I77" s="39">
        <v>0</v>
      </c>
      <c r="J77" s="27">
        <f t="shared" si="3"/>
        <v>0</v>
      </c>
      <c r="K77" s="27">
        <f t="shared" si="19"/>
        <v>0</v>
      </c>
      <c r="L77" s="27">
        <f t="shared" si="18"/>
        <v>0</v>
      </c>
      <c r="M77" s="70"/>
      <c r="N77" s="67"/>
      <c r="O77" s="3"/>
      <c r="P77" s="3"/>
      <c r="Q77" s="3"/>
    </row>
    <row r="78" spans="1:29" s="4" customFormat="1" ht="133.5" customHeight="1" x14ac:dyDescent="0.5">
      <c r="A78" s="62"/>
      <c r="B78" s="63"/>
      <c r="C78" s="64"/>
      <c r="D78" s="24" t="s">
        <v>11</v>
      </c>
      <c r="E78" s="31">
        <v>0</v>
      </c>
      <c r="F78" s="25">
        <v>0</v>
      </c>
      <c r="G78" s="25">
        <v>0</v>
      </c>
      <c r="H78" s="25">
        <v>0</v>
      </c>
      <c r="I78" s="39">
        <v>0</v>
      </c>
      <c r="J78" s="27">
        <v>0</v>
      </c>
      <c r="K78" s="27">
        <v>0</v>
      </c>
      <c r="L78" s="27">
        <f t="shared" si="18"/>
        <v>0</v>
      </c>
      <c r="M78" s="70"/>
      <c r="N78" s="67"/>
      <c r="O78" s="3"/>
      <c r="P78" s="3"/>
      <c r="Q78" s="3"/>
    </row>
    <row r="79" spans="1:29" ht="133.5" customHeight="1" x14ac:dyDescent="0.5">
      <c r="A79" s="62">
        <v>9</v>
      </c>
      <c r="B79" s="63" t="s">
        <v>37</v>
      </c>
      <c r="C79" s="64">
        <v>14</v>
      </c>
      <c r="D79" s="14" t="s">
        <v>5</v>
      </c>
      <c r="E79" s="15">
        <f>E80+E81+E82+E85</f>
        <v>598695.92825</v>
      </c>
      <c r="F79" s="15">
        <f t="shared" ref="F79:H79" si="20">F80+F81+F82+F85</f>
        <v>12026.641</v>
      </c>
      <c r="G79" s="15">
        <f t="shared" si="20"/>
        <v>208126.698</v>
      </c>
      <c r="H79" s="15">
        <f t="shared" si="20"/>
        <v>11329.49597</v>
      </c>
      <c r="I79" s="16">
        <f>H79-F79</f>
        <v>-697.14502999999968</v>
      </c>
      <c r="J79" s="15">
        <f t="shared" si="3"/>
        <v>5.4435572556866294</v>
      </c>
      <c r="K79" s="15">
        <f t="shared" ref="K79:K142" si="21">IF(H79=0,0,H79/F79*100)</f>
        <v>94.203327180049683</v>
      </c>
      <c r="L79" s="15">
        <f t="shared" si="18"/>
        <v>1.892362288669031</v>
      </c>
      <c r="M79" s="65">
        <v>13</v>
      </c>
      <c r="N79" s="66" t="s">
        <v>49</v>
      </c>
      <c r="O79" s="3"/>
      <c r="P79" s="3"/>
      <c r="Q79" s="3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33.5" customHeight="1" x14ac:dyDescent="0.5">
      <c r="A80" s="62"/>
      <c r="B80" s="63"/>
      <c r="C80" s="64"/>
      <c r="D80" s="17" t="s">
        <v>6</v>
      </c>
      <c r="E80" s="31">
        <v>0</v>
      </c>
      <c r="F80" s="25">
        <v>0</v>
      </c>
      <c r="G80" s="25">
        <v>0</v>
      </c>
      <c r="H80" s="25">
        <v>0</v>
      </c>
      <c r="I80" s="35">
        <v>0</v>
      </c>
      <c r="J80" s="27">
        <f t="shared" si="3"/>
        <v>0</v>
      </c>
      <c r="K80" s="27">
        <f t="shared" si="21"/>
        <v>0</v>
      </c>
      <c r="L80" s="27">
        <f t="shared" si="18"/>
        <v>0</v>
      </c>
      <c r="M80" s="65"/>
      <c r="N80" s="67"/>
      <c r="O80" s="3"/>
      <c r="P80" s="3"/>
      <c r="Q80" s="3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33.5" customHeight="1" x14ac:dyDescent="0.5">
      <c r="A81" s="62"/>
      <c r="B81" s="63"/>
      <c r="C81" s="64"/>
      <c r="D81" s="17" t="s">
        <v>7</v>
      </c>
      <c r="E81" s="39">
        <v>17973.599999999999</v>
      </c>
      <c r="F81" s="39">
        <v>0</v>
      </c>
      <c r="G81" s="39">
        <v>0</v>
      </c>
      <c r="H81" s="39">
        <v>0</v>
      </c>
      <c r="I81" s="36">
        <f t="shared" si="12"/>
        <v>0</v>
      </c>
      <c r="J81" s="27">
        <f t="shared" ref="J81:J152" si="22">IF(H81=0, ,H81/G81*100)</f>
        <v>0</v>
      </c>
      <c r="K81" s="27">
        <f t="shared" si="21"/>
        <v>0</v>
      </c>
      <c r="L81" s="27">
        <f t="shared" si="18"/>
        <v>0</v>
      </c>
      <c r="M81" s="65"/>
      <c r="N81" s="67"/>
      <c r="O81" s="3"/>
      <c r="P81" s="3"/>
      <c r="Q81" s="3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33.5" customHeight="1" x14ac:dyDescent="0.5">
      <c r="A82" s="62"/>
      <c r="B82" s="63"/>
      <c r="C82" s="64"/>
      <c r="D82" s="17" t="s">
        <v>8</v>
      </c>
      <c r="E82" s="39">
        <v>219538.696</v>
      </c>
      <c r="F82" s="39">
        <v>12026.641</v>
      </c>
      <c r="G82" s="39">
        <v>208126.698</v>
      </c>
      <c r="H82" s="39">
        <v>11329.49597</v>
      </c>
      <c r="I82" s="34">
        <f t="shared" si="12"/>
        <v>-697.14502999999968</v>
      </c>
      <c r="J82" s="27">
        <f t="shared" si="22"/>
        <v>5.4435572556866294</v>
      </c>
      <c r="K82" s="27">
        <f t="shared" si="21"/>
        <v>94.203327180049683</v>
      </c>
      <c r="L82" s="27">
        <f t="shared" si="18"/>
        <v>5.1605918120238812</v>
      </c>
      <c r="M82" s="65"/>
      <c r="N82" s="67"/>
      <c r="O82" s="3"/>
      <c r="P82" s="3"/>
      <c r="Q82" s="3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21.25" customHeight="1" x14ac:dyDescent="0.5">
      <c r="A83" s="62"/>
      <c r="B83" s="63"/>
      <c r="C83" s="64"/>
      <c r="D83" s="21" t="s">
        <v>9</v>
      </c>
      <c r="E83" s="38">
        <v>0</v>
      </c>
      <c r="F83" s="38">
        <v>0</v>
      </c>
      <c r="G83" s="38">
        <v>0</v>
      </c>
      <c r="H83" s="38">
        <v>0</v>
      </c>
      <c r="I83" s="35">
        <v>0</v>
      </c>
      <c r="J83" s="27">
        <f t="shared" si="22"/>
        <v>0</v>
      </c>
      <c r="K83" s="27">
        <f t="shared" si="21"/>
        <v>0</v>
      </c>
      <c r="L83" s="27">
        <f t="shared" si="18"/>
        <v>0</v>
      </c>
      <c r="M83" s="65"/>
      <c r="N83" s="67"/>
      <c r="O83" s="3"/>
      <c r="P83" s="3"/>
      <c r="Q83" s="3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33.5" customHeight="1" x14ac:dyDescent="0.5">
      <c r="A84" s="62"/>
      <c r="B84" s="63"/>
      <c r="C84" s="64"/>
      <c r="D84" s="21" t="s">
        <v>24</v>
      </c>
      <c r="E84" s="38"/>
      <c r="F84" s="38">
        <v>0</v>
      </c>
      <c r="G84" s="38">
        <v>0</v>
      </c>
      <c r="H84" s="38">
        <v>0</v>
      </c>
      <c r="I84" s="35">
        <v>0</v>
      </c>
      <c r="J84" s="27">
        <f t="shared" si="22"/>
        <v>0</v>
      </c>
      <c r="K84" s="27">
        <f t="shared" si="21"/>
        <v>0</v>
      </c>
      <c r="L84" s="27">
        <f t="shared" si="18"/>
        <v>0</v>
      </c>
      <c r="M84" s="65"/>
      <c r="N84" s="67"/>
      <c r="O84" s="3"/>
      <c r="P84" s="3"/>
      <c r="Q84" s="3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33.5" customHeight="1" x14ac:dyDescent="0.5">
      <c r="A85" s="62"/>
      <c r="B85" s="63"/>
      <c r="C85" s="64"/>
      <c r="D85" s="22" t="s">
        <v>10</v>
      </c>
      <c r="E85" s="38">
        <v>361183.63225000002</v>
      </c>
      <c r="F85" s="31">
        <v>0</v>
      </c>
      <c r="G85" s="31">
        <v>0</v>
      </c>
      <c r="H85" s="31">
        <v>0</v>
      </c>
      <c r="I85" s="35">
        <v>0</v>
      </c>
      <c r="J85" s="27">
        <v>0</v>
      </c>
      <c r="K85" s="27">
        <f t="shared" si="21"/>
        <v>0</v>
      </c>
      <c r="L85" s="27">
        <f t="shared" si="18"/>
        <v>0</v>
      </c>
      <c r="M85" s="65"/>
      <c r="N85" s="67"/>
      <c r="O85" s="3"/>
      <c r="P85" s="3"/>
      <c r="Q85" s="3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33.5" customHeight="1" x14ac:dyDescent="0.5">
      <c r="A86" s="62"/>
      <c r="B86" s="63"/>
      <c r="C86" s="64"/>
      <c r="D86" s="24" t="s">
        <v>11</v>
      </c>
      <c r="E86" s="31">
        <v>0</v>
      </c>
      <c r="F86" s="31">
        <v>0</v>
      </c>
      <c r="G86" s="31">
        <v>0</v>
      </c>
      <c r="H86" s="31">
        <v>0</v>
      </c>
      <c r="I86" s="35">
        <v>0</v>
      </c>
      <c r="J86" s="27">
        <f t="shared" si="22"/>
        <v>0</v>
      </c>
      <c r="K86" s="27">
        <f t="shared" si="21"/>
        <v>0</v>
      </c>
      <c r="L86" s="27">
        <f t="shared" si="18"/>
        <v>0</v>
      </c>
      <c r="M86" s="65"/>
      <c r="N86" s="67"/>
      <c r="O86" s="3"/>
      <c r="P86" s="3"/>
      <c r="Q86" s="3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s="4" customFormat="1" ht="128.25" customHeight="1" x14ac:dyDescent="0.5">
      <c r="A87" s="62">
        <v>10</v>
      </c>
      <c r="B87" s="66" t="s">
        <v>62</v>
      </c>
      <c r="C87" s="74">
        <v>4</v>
      </c>
      <c r="D87" s="14" t="s">
        <v>5</v>
      </c>
      <c r="E87" s="40">
        <f t="shared" ref="E87:H87" si="23">E88+E89+E90+E93</f>
        <v>3679.7000000000003</v>
      </c>
      <c r="F87" s="40">
        <f t="shared" si="23"/>
        <v>21.89</v>
      </c>
      <c r="G87" s="40">
        <f t="shared" si="23"/>
        <v>580.68999999999994</v>
      </c>
      <c r="H87" s="40">
        <f t="shared" si="23"/>
        <v>0.37264000000000003</v>
      </c>
      <c r="I87" s="16">
        <f>H87-F87</f>
        <v>-21.51736</v>
      </c>
      <c r="J87" s="40">
        <f t="shared" si="22"/>
        <v>6.4171933389588265E-2</v>
      </c>
      <c r="K87" s="40">
        <f t="shared" si="21"/>
        <v>1.702329830973047</v>
      </c>
      <c r="L87" s="40">
        <f t="shared" si="18"/>
        <v>1.0126912520042395E-2</v>
      </c>
      <c r="M87" s="65">
        <v>4</v>
      </c>
      <c r="N87" s="66" t="s">
        <v>36</v>
      </c>
      <c r="O87" s="3"/>
      <c r="P87" s="3"/>
      <c r="Q87" s="3"/>
    </row>
    <row r="88" spans="1:29" s="4" customFormat="1" ht="128.25" customHeight="1" x14ac:dyDescent="0.5">
      <c r="A88" s="62"/>
      <c r="B88" s="66"/>
      <c r="C88" s="74"/>
      <c r="D88" s="17" t="s">
        <v>6</v>
      </c>
      <c r="E88" s="41">
        <v>35.4</v>
      </c>
      <c r="F88" s="41">
        <v>0</v>
      </c>
      <c r="G88" s="42">
        <v>0</v>
      </c>
      <c r="H88" s="42">
        <v>0</v>
      </c>
      <c r="I88" s="43">
        <f t="shared" si="12"/>
        <v>0</v>
      </c>
      <c r="J88" s="44">
        <f t="shared" si="22"/>
        <v>0</v>
      </c>
      <c r="K88" s="44">
        <f t="shared" si="21"/>
        <v>0</v>
      </c>
      <c r="L88" s="44">
        <f t="shared" si="18"/>
        <v>0</v>
      </c>
      <c r="M88" s="65"/>
      <c r="N88" s="67"/>
      <c r="O88" s="3"/>
      <c r="P88" s="3"/>
      <c r="Q88" s="3"/>
    </row>
    <row r="89" spans="1:29" s="4" customFormat="1" ht="128.25" customHeight="1" x14ac:dyDescent="0.5">
      <c r="A89" s="62"/>
      <c r="B89" s="66"/>
      <c r="C89" s="74"/>
      <c r="D89" s="17" t="s">
        <v>7</v>
      </c>
      <c r="E89" s="41">
        <v>3070.1000000000004</v>
      </c>
      <c r="F89" s="45">
        <v>21.89</v>
      </c>
      <c r="G89" s="45">
        <v>21.89</v>
      </c>
      <c r="H89" s="45">
        <v>0.37264000000000003</v>
      </c>
      <c r="I89" s="34">
        <f t="shared" si="12"/>
        <v>-21.51736</v>
      </c>
      <c r="J89" s="44">
        <f>IF(H89=0, ,H89/G89*100)</f>
        <v>1.702329830973047</v>
      </c>
      <c r="K89" s="44">
        <f t="shared" si="21"/>
        <v>1.702329830973047</v>
      </c>
      <c r="L89" s="44">
        <f t="shared" si="18"/>
        <v>1.2137715383863717E-2</v>
      </c>
      <c r="M89" s="65"/>
      <c r="N89" s="67"/>
      <c r="O89" s="3"/>
      <c r="P89" s="3"/>
      <c r="Q89" s="3"/>
    </row>
    <row r="90" spans="1:29" s="4" customFormat="1" ht="128.25" customHeight="1" x14ac:dyDescent="0.5">
      <c r="A90" s="62"/>
      <c r="B90" s="66"/>
      <c r="C90" s="74"/>
      <c r="D90" s="17" t="s">
        <v>8</v>
      </c>
      <c r="E90" s="41">
        <v>558.79999999999995</v>
      </c>
      <c r="F90" s="45">
        <v>0</v>
      </c>
      <c r="G90" s="45">
        <v>558.79999999999995</v>
      </c>
      <c r="H90" s="45">
        <v>0</v>
      </c>
      <c r="I90" s="36">
        <f t="shared" si="12"/>
        <v>0</v>
      </c>
      <c r="J90" s="44">
        <f t="shared" si="22"/>
        <v>0</v>
      </c>
      <c r="K90" s="44">
        <f t="shared" si="21"/>
        <v>0</v>
      </c>
      <c r="L90" s="44">
        <f t="shared" si="18"/>
        <v>0</v>
      </c>
      <c r="M90" s="65"/>
      <c r="N90" s="67"/>
      <c r="O90" s="3"/>
      <c r="P90" s="3"/>
      <c r="Q90" s="3"/>
    </row>
    <row r="91" spans="1:29" s="4" customFormat="1" ht="210.75" customHeight="1" x14ac:dyDescent="0.5">
      <c r="A91" s="62"/>
      <c r="B91" s="66"/>
      <c r="C91" s="74"/>
      <c r="D91" s="21" t="s">
        <v>9</v>
      </c>
      <c r="E91" s="45">
        <v>0</v>
      </c>
      <c r="F91" s="45">
        <v>0</v>
      </c>
      <c r="G91" s="45">
        <v>0</v>
      </c>
      <c r="H91" s="45">
        <v>0</v>
      </c>
      <c r="I91" s="43">
        <f t="shared" si="12"/>
        <v>0</v>
      </c>
      <c r="J91" s="44">
        <f t="shared" si="22"/>
        <v>0</v>
      </c>
      <c r="K91" s="44">
        <f t="shared" si="21"/>
        <v>0</v>
      </c>
      <c r="L91" s="44">
        <f t="shared" si="18"/>
        <v>0</v>
      </c>
      <c r="M91" s="65"/>
      <c r="N91" s="67"/>
      <c r="O91" s="3"/>
      <c r="P91" s="3"/>
      <c r="Q91" s="3"/>
    </row>
    <row r="92" spans="1:29" s="4" customFormat="1" ht="128.25" customHeight="1" x14ac:dyDescent="0.5">
      <c r="A92" s="62"/>
      <c r="B92" s="66"/>
      <c r="C92" s="74"/>
      <c r="D92" s="21" t="s">
        <v>24</v>
      </c>
      <c r="E92" s="45">
        <v>225.13</v>
      </c>
      <c r="F92" s="45">
        <v>0</v>
      </c>
      <c r="G92" s="45">
        <v>225.1</v>
      </c>
      <c r="H92" s="45">
        <v>0</v>
      </c>
      <c r="I92" s="43">
        <f t="shared" si="12"/>
        <v>0</v>
      </c>
      <c r="J92" s="44">
        <f t="shared" si="22"/>
        <v>0</v>
      </c>
      <c r="K92" s="44">
        <f t="shared" si="21"/>
        <v>0</v>
      </c>
      <c r="L92" s="44">
        <f t="shared" si="18"/>
        <v>0</v>
      </c>
      <c r="M92" s="65"/>
      <c r="N92" s="67"/>
      <c r="O92" s="3"/>
      <c r="P92" s="3"/>
      <c r="Q92" s="3"/>
    </row>
    <row r="93" spans="1:29" s="4" customFormat="1" ht="128.25" customHeight="1" x14ac:dyDescent="0.5">
      <c r="A93" s="62"/>
      <c r="B93" s="66"/>
      <c r="C93" s="74"/>
      <c r="D93" s="22" t="s">
        <v>10</v>
      </c>
      <c r="E93" s="45">
        <v>15.4</v>
      </c>
      <c r="F93" s="42">
        <v>0</v>
      </c>
      <c r="G93" s="42">
        <v>0</v>
      </c>
      <c r="H93" s="42">
        <v>0</v>
      </c>
      <c r="I93" s="43">
        <v>0</v>
      </c>
      <c r="J93" s="44">
        <f t="shared" si="22"/>
        <v>0</v>
      </c>
      <c r="K93" s="44">
        <f t="shared" si="21"/>
        <v>0</v>
      </c>
      <c r="L93" s="44">
        <f t="shared" si="18"/>
        <v>0</v>
      </c>
      <c r="M93" s="65"/>
      <c r="N93" s="67"/>
      <c r="O93" s="3"/>
      <c r="P93" s="3"/>
      <c r="Q93" s="3"/>
    </row>
    <row r="94" spans="1:29" s="4" customFormat="1" ht="128.25" customHeight="1" x14ac:dyDescent="0.5">
      <c r="A94" s="62"/>
      <c r="B94" s="66"/>
      <c r="C94" s="74"/>
      <c r="D94" s="24" t="s">
        <v>11</v>
      </c>
      <c r="E94" s="42">
        <v>0</v>
      </c>
      <c r="F94" s="42">
        <v>0</v>
      </c>
      <c r="G94" s="42">
        <v>0</v>
      </c>
      <c r="H94" s="42">
        <v>0</v>
      </c>
      <c r="I94" s="43">
        <f t="shared" si="12"/>
        <v>0</v>
      </c>
      <c r="J94" s="44">
        <f t="shared" si="22"/>
        <v>0</v>
      </c>
      <c r="K94" s="44">
        <f t="shared" si="21"/>
        <v>0</v>
      </c>
      <c r="L94" s="44">
        <f t="shared" si="18"/>
        <v>0</v>
      </c>
      <c r="M94" s="65"/>
      <c r="N94" s="67"/>
      <c r="O94" s="3"/>
      <c r="P94" s="3"/>
      <c r="Q94" s="3"/>
    </row>
    <row r="95" spans="1:29" s="4" customFormat="1" ht="128.25" customHeight="1" x14ac:dyDescent="0.5">
      <c r="A95" s="62">
        <v>11</v>
      </c>
      <c r="B95" s="66" t="s">
        <v>31</v>
      </c>
      <c r="C95" s="74">
        <v>3</v>
      </c>
      <c r="D95" s="14" t="s">
        <v>5</v>
      </c>
      <c r="E95" s="15">
        <f>E96+E97+E98+E101+E99</f>
        <v>62154.515999999996</v>
      </c>
      <c r="F95" s="15">
        <f t="shared" ref="F95:H95" si="24">F96+F97+F98+F101+F99</f>
        <v>969.95057999999995</v>
      </c>
      <c r="G95" s="15">
        <f t="shared" si="24"/>
        <v>46395.155999999995</v>
      </c>
      <c r="H95" s="15">
        <f t="shared" si="24"/>
        <v>1158.85823</v>
      </c>
      <c r="I95" s="16">
        <f>H95-F95</f>
        <v>188.9076500000001</v>
      </c>
      <c r="J95" s="15">
        <f t="shared" si="22"/>
        <v>2.4978000505052731</v>
      </c>
      <c r="K95" s="15">
        <f t="shared" si="21"/>
        <v>119.47600773639418</v>
      </c>
      <c r="L95" s="15">
        <f t="shared" si="18"/>
        <v>1.86447953355473</v>
      </c>
      <c r="M95" s="65">
        <v>4</v>
      </c>
      <c r="N95" s="68" t="s">
        <v>68</v>
      </c>
      <c r="O95" s="3"/>
      <c r="P95" s="3"/>
      <c r="Q95" s="3"/>
    </row>
    <row r="96" spans="1:29" s="4" customFormat="1" ht="128.25" customHeight="1" x14ac:dyDescent="0.5">
      <c r="A96" s="62"/>
      <c r="B96" s="66"/>
      <c r="C96" s="74"/>
      <c r="D96" s="17" t="s">
        <v>6</v>
      </c>
      <c r="E96" s="31">
        <v>0</v>
      </c>
      <c r="F96" s="31">
        <v>0</v>
      </c>
      <c r="G96" s="31">
        <v>0</v>
      </c>
      <c r="H96" s="31">
        <v>0</v>
      </c>
      <c r="I96" s="35">
        <f t="shared" ref="I96:I102" si="25">H96-F96</f>
        <v>0</v>
      </c>
      <c r="J96" s="27">
        <f t="shared" si="22"/>
        <v>0</v>
      </c>
      <c r="K96" s="27">
        <f t="shared" si="21"/>
        <v>0</v>
      </c>
      <c r="L96" s="27">
        <f t="shared" si="18"/>
        <v>0</v>
      </c>
      <c r="M96" s="65"/>
      <c r="N96" s="69"/>
      <c r="O96" s="3"/>
      <c r="P96" s="3"/>
      <c r="Q96" s="3"/>
    </row>
    <row r="97" spans="1:29" s="4" customFormat="1" ht="128.25" customHeight="1" x14ac:dyDescent="0.5">
      <c r="A97" s="62"/>
      <c r="B97" s="66"/>
      <c r="C97" s="74"/>
      <c r="D97" s="17" t="s">
        <v>7</v>
      </c>
      <c r="E97" s="26">
        <v>0</v>
      </c>
      <c r="F97" s="38">
        <v>0</v>
      </c>
      <c r="G97" s="26">
        <v>0</v>
      </c>
      <c r="H97" s="31">
        <v>0</v>
      </c>
      <c r="I97" s="36">
        <f t="shared" si="25"/>
        <v>0</v>
      </c>
      <c r="J97" s="27">
        <f t="shared" si="22"/>
        <v>0</v>
      </c>
      <c r="K97" s="27">
        <f t="shared" si="21"/>
        <v>0</v>
      </c>
      <c r="L97" s="27">
        <f t="shared" si="18"/>
        <v>0</v>
      </c>
      <c r="M97" s="65"/>
      <c r="N97" s="69"/>
      <c r="O97" s="3"/>
      <c r="P97" s="3"/>
      <c r="Q97" s="3"/>
    </row>
    <row r="98" spans="1:29" s="4" customFormat="1" ht="128.25" customHeight="1" x14ac:dyDescent="0.5">
      <c r="A98" s="62"/>
      <c r="B98" s="66"/>
      <c r="C98" s="74"/>
      <c r="D98" s="17" t="s">
        <v>8</v>
      </c>
      <c r="E98" s="26">
        <v>55617.652999999998</v>
      </c>
      <c r="F98" s="38">
        <v>969.95057999999995</v>
      </c>
      <c r="G98" s="38">
        <v>46395.155999999995</v>
      </c>
      <c r="H98" s="38">
        <v>1158.85823</v>
      </c>
      <c r="I98" s="46">
        <f t="shared" si="25"/>
        <v>188.9076500000001</v>
      </c>
      <c r="J98" s="27">
        <f t="shared" si="22"/>
        <v>2.4978000505052731</v>
      </c>
      <c r="K98" s="27">
        <f t="shared" si="21"/>
        <v>119.47600773639418</v>
      </c>
      <c r="L98" s="27">
        <f t="shared" si="18"/>
        <v>2.0836158440558434</v>
      </c>
      <c r="M98" s="65"/>
      <c r="N98" s="69"/>
      <c r="O98" s="3"/>
      <c r="P98" s="3"/>
      <c r="Q98" s="3"/>
    </row>
    <row r="99" spans="1:29" s="4" customFormat="1" ht="201" customHeight="1" x14ac:dyDescent="0.5">
      <c r="A99" s="62"/>
      <c r="B99" s="66"/>
      <c r="C99" s="74"/>
      <c r="D99" s="21" t="s">
        <v>9</v>
      </c>
      <c r="E99" s="38">
        <v>0</v>
      </c>
      <c r="F99" s="31">
        <v>0</v>
      </c>
      <c r="G99" s="31">
        <v>0</v>
      </c>
      <c r="H99" s="31">
        <v>0</v>
      </c>
      <c r="I99" s="36">
        <f t="shared" si="25"/>
        <v>0</v>
      </c>
      <c r="J99" s="27">
        <f t="shared" si="22"/>
        <v>0</v>
      </c>
      <c r="K99" s="27">
        <f t="shared" si="21"/>
        <v>0</v>
      </c>
      <c r="L99" s="27">
        <f t="shared" si="18"/>
        <v>0</v>
      </c>
      <c r="M99" s="65"/>
      <c r="N99" s="69"/>
      <c r="O99" s="3"/>
      <c r="P99" s="3"/>
      <c r="Q99" s="3"/>
    </row>
    <row r="100" spans="1:29" s="4" customFormat="1" ht="128.25" customHeight="1" x14ac:dyDescent="0.5">
      <c r="A100" s="62"/>
      <c r="B100" s="66"/>
      <c r="C100" s="74"/>
      <c r="D100" s="21" t="s">
        <v>24</v>
      </c>
      <c r="E100" s="38">
        <v>0</v>
      </c>
      <c r="F100" s="31">
        <v>0</v>
      </c>
      <c r="G100" s="31">
        <v>0</v>
      </c>
      <c r="H100" s="31">
        <v>0</v>
      </c>
      <c r="I100" s="35"/>
      <c r="J100" s="27"/>
      <c r="K100" s="27"/>
      <c r="L100" s="27">
        <f t="shared" si="18"/>
        <v>0</v>
      </c>
      <c r="M100" s="65"/>
      <c r="N100" s="69"/>
      <c r="O100" s="3"/>
      <c r="P100" s="3"/>
      <c r="Q100" s="3"/>
    </row>
    <row r="101" spans="1:29" s="4" customFormat="1" ht="128.25" customHeight="1" x14ac:dyDescent="0.5">
      <c r="A101" s="62"/>
      <c r="B101" s="66"/>
      <c r="C101" s="74"/>
      <c r="D101" s="22" t="s">
        <v>10</v>
      </c>
      <c r="E101" s="25">
        <v>6536.8629999999994</v>
      </c>
      <c r="F101" s="31">
        <v>0</v>
      </c>
      <c r="G101" s="31">
        <v>0</v>
      </c>
      <c r="H101" s="31">
        <v>0</v>
      </c>
      <c r="I101" s="36">
        <f t="shared" si="25"/>
        <v>0</v>
      </c>
      <c r="J101" s="27">
        <f t="shared" si="22"/>
        <v>0</v>
      </c>
      <c r="K101" s="27">
        <f t="shared" si="21"/>
        <v>0</v>
      </c>
      <c r="L101" s="27">
        <f t="shared" si="18"/>
        <v>0</v>
      </c>
      <c r="M101" s="65"/>
      <c r="N101" s="69"/>
      <c r="O101" s="3"/>
      <c r="P101" s="3"/>
      <c r="Q101" s="3"/>
    </row>
    <row r="102" spans="1:29" s="4" customFormat="1" ht="128.25" customHeight="1" x14ac:dyDescent="0.5">
      <c r="A102" s="62"/>
      <c r="B102" s="66"/>
      <c r="C102" s="74"/>
      <c r="D102" s="24" t="s">
        <v>11</v>
      </c>
      <c r="E102" s="31">
        <v>1000</v>
      </c>
      <c r="F102" s="31">
        <v>0</v>
      </c>
      <c r="G102" s="31">
        <v>0</v>
      </c>
      <c r="H102" s="31">
        <v>0</v>
      </c>
      <c r="I102" s="35">
        <f t="shared" si="25"/>
        <v>0</v>
      </c>
      <c r="J102" s="27">
        <f t="shared" si="22"/>
        <v>0</v>
      </c>
      <c r="K102" s="27">
        <f t="shared" si="21"/>
        <v>0</v>
      </c>
      <c r="L102" s="27">
        <f t="shared" si="18"/>
        <v>0</v>
      </c>
      <c r="M102" s="65"/>
      <c r="N102" s="69"/>
      <c r="O102" s="3"/>
      <c r="P102" s="3"/>
      <c r="Q102" s="3"/>
    </row>
    <row r="103" spans="1:29" s="4" customFormat="1" ht="130.5" customHeight="1" x14ac:dyDescent="0.5">
      <c r="A103" s="62">
        <v>12</v>
      </c>
      <c r="B103" s="63" t="s">
        <v>29</v>
      </c>
      <c r="C103" s="64">
        <v>4</v>
      </c>
      <c r="D103" s="14" t="s">
        <v>5</v>
      </c>
      <c r="E103" s="15">
        <f>E104+E105+E106+E109+E107</f>
        <v>44978.400000000001</v>
      </c>
      <c r="F103" s="15">
        <f>F104+F105+F106+F109+F107</f>
        <v>56.17</v>
      </c>
      <c r="G103" s="15">
        <f>G104+G105+G106+G109+G107</f>
        <v>40926.400959999999</v>
      </c>
      <c r="H103" s="15">
        <f>H104+H105+H106+H109+H107</f>
        <v>0</v>
      </c>
      <c r="I103" s="16">
        <f>H103-F103</f>
        <v>-56.17</v>
      </c>
      <c r="J103" s="15">
        <f t="shared" si="22"/>
        <v>0</v>
      </c>
      <c r="K103" s="15">
        <f t="shared" si="21"/>
        <v>0</v>
      </c>
      <c r="L103" s="15">
        <f t="shared" si="18"/>
        <v>0</v>
      </c>
      <c r="M103" s="65">
        <v>3</v>
      </c>
      <c r="N103" s="75" t="s">
        <v>30</v>
      </c>
      <c r="O103" s="3"/>
      <c r="P103" s="3"/>
      <c r="Q103" s="3"/>
    </row>
    <row r="104" spans="1:29" s="4" customFormat="1" ht="130.5" customHeight="1" x14ac:dyDescent="0.5">
      <c r="A104" s="62"/>
      <c r="B104" s="63"/>
      <c r="C104" s="64"/>
      <c r="D104" s="17" t="s">
        <v>6</v>
      </c>
      <c r="E104" s="31">
        <v>0</v>
      </c>
      <c r="F104" s="31">
        <v>0</v>
      </c>
      <c r="G104" s="31">
        <v>0</v>
      </c>
      <c r="H104" s="31">
        <v>0</v>
      </c>
      <c r="I104" s="35">
        <f t="shared" ref="I104:I110" si="26">H104-F104</f>
        <v>0</v>
      </c>
      <c r="J104" s="27">
        <f t="shared" si="22"/>
        <v>0</v>
      </c>
      <c r="K104" s="27">
        <f t="shared" si="21"/>
        <v>0</v>
      </c>
      <c r="L104" s="27">
        <f t="shared" si="18"/>
        <v>0</v>
      </c>
      <c r="M104" s="65"/>
      <c r="N104" s="76"/>
      <c r="O104" s="3"/>
      <c r="P104" s="3"/>
      <c r="Q104" s="3"/>
    </row>
    <row r="105" spans="1:29" s="4" customFormat="1" ht="130.5" customHeight="1" x14ac:dyDescent="0.5">
      <c r="A105" s="62"/>
      <c r="B105" s="63"/>
      <c r="C105" s="64"/>
      <c r="D105" s="17" t="s">
        <v>7</v>
      </c>
      <c r="E105" s="28">
        <v>108.1</v>
      </c>
      <c r="F105" s="31">
        <v>0</v>
      </c>
      <c r="G105" s="31">
        <v>0</v>
      </c>
      <c r="H105" s="31">
        <v>0</v>
      </c>
      <c r="I105" s="35">
        <f t="shared" si="26"/>
        <v>0</v>
      </c>
      <c r="J105" s="27">
        <f t="shared" si="22"/>
        <v>0</v>
      </c>
      <c r="K105" s="27">
        <f t="shared" si="21"/>
        <v>0</v>
      </c>
      <c r="L105" s="27">
        <f t="shared" si="18"/>
        <v>0</v>
      </c>
      <c r="M105" s="65"/>
      <c r="N105" s="76"/>
      <c r="O105" s="3"/>
      <c r="P105" s="3"/>
      <c r="Q105" s="3"/>
    </row>
    <row r="106" spans="1:29" s="4" customFormat="1" ht="130.5" customHeight="1" x14ac:dyDescent="0.5">
      <c r="A106" s="62"/>
      <c r="B106" s="63"/>
      <c r="C106" s="64"/>
      <c r="D106" s="17" t="s">
        <v>8</v>
      </c>
      <c r="E106" s="28">
        <v>40919.300000000003</v>
      </c>
      <c r="F106" s="31">
        <v>56.17</v>
      </c>
      <c r="G106" s="31">
        <v>40926.400959999999</v>
      </c>
      <c r="H106" s="31">
        <v>0</v>
      </c>
      <c r="I106" s="34">
        <f t="shared" si="26"/>
        <v>-56.17</v>
      </c>
      <c r="J106" s="27">
        <f t="shared" si="22"/>
        <v>0</v>
      </c>
      <c r="K106" s="27">
        <f t="shared" si="21"/>
        <v>0</v>
      </c>
      <c r="L106" s="27">
        <f t="shared" si="18"/>
        <v>0</v>
      </c>
      <c r="M106" s="65"/>
      <c r="N106" s="76"/>
      <c r="O106" s="3"/>
      <c r="P106" s="3"/>
      <c r="Q106" s="3"/>
    </row>
    <row r="107" spans="1:29" s="4" customFormat="1" ht="174.75" customHeight="1" x14ac:dyDescent="0.5">
      <c r="A107" s="62"/>
      <c r="B107" s="63"/>
      <c r="C107" s="64"/>
      <c r="D107" s="21" t="s">
        <v>9</v>
      </c>
      <c r="E107" s="31">
        <v>0</v>
      </c>
      <c r="F107" s="31">
        <v>0</v>
      </c>
      <c r="G107" s="31">
        <v>0</v>
      </c>
      <c r="H107" s="31">
        <v>0</v>
      </c>
      <c r="I107" s="35">
        <f>H107-F107</f>
        <v>0</v>
      </c>
      <c r="J107" s="27">
        <f>IF(H107=0, ,H107/G107*100)</f>
        <v>0</v>
      </c>
      <c r="K107" s="27">
        <f>IF(H107=0,0,H107/F107*100)</f>
        <v>0</v>
      </c>
      <c r="L107" s="27">
        <f t="shared" si="18"/>
        <v>0</v>
      </c>
      <c r="M107" s="65"/>
      <c r="N107" s="76"/>
      <c r="O107" s="3"/>
      <c r="P107" s="3"/>
      <c r="Q107" s="3"/>
    </row>
    <row r="108" spans="1:29" s="4" customFormat="1" ht="174.75" customHeight="1" x14ac:dyDescent="0.5">
      <c r="A108" s="62"/>
      <c r="B108" s="63"/>
      <c r="C108" s="64"/>
      <c r="D108" s="21" t="s">
        <v>24</v>
      </c>
      <c r="E108" s="31">
        <v>0</v>
      </c>
      <c r="F108" s="31">
        <v>0</v>
      </c>
      <c r="G108" s="31">
        <v>0</v>
      </c>
      <c r="H108" s="31">
        <v>0</v>
      </c>
      <c r="I108" s="35">
        <f>H108-F108</f>
        <v>0</v>
      </c>
      <c r="J108" s="27">
        <f>IF(H108=0, ,H108/G108*100)</f>
        <v>0</v>
      </c>
      <c r="K108" s="27">
        <f>IF(H108=0,0,H108/F108*100)</f>
        <v>0</v>
      </c>
      <c r="L108" s="27">
        <f t="shared" si="18"/>
        <v>0</v>
      </c>
      <c r="M108" s="65"/>
      <c r="N108" s="76"/>
      <c r="O108" s="3"/>
      <c r="P108" s="3"/>
      <c r="Q108" s="3"/>
    </row>
    <row r="109" spans="1:29" s="4" customFormat="1" ht="130.5" customHeight="1" x14ac:dyDescent="0.5">
      <c r="A109" s="62"/>
      <c r="B109" s="63"/>
      <c r="C109" s="64"/>
      <c r="D109" s="22" t="s">
        <v>10</v>
      </c>
      <c r="E109" s="31">
        <v>3951</v>
      </c>
      <c r="F109" s="31">
        <v>0</v>
      </c>
      <c r="G109" s="31">
        <v>0</v>
      </c>
      <c r="H109" s="31">
        <v>0</v>
      </c>
      <c r="I109" s="35">
        <f t="shared" si="26"/>
        <v>0</v>
      </c>
      <c r="J109" s="27">
        <f t="shared" si="22"/>
        <v>0</v>
      </c>
      <c r="K109" s="27">
        <f t="shared" si="21"/>
        <v>0</v>
      </c>
      <c r="L109" s="27">
        <f t="shared" si="18"/>
        <v>0</v>
      </c>
      <c r="M109" s="65"/>
      <c r="N109" s="76"/>
      <c r="O109" s="3"/>
      <c r="P109" s="3"/>
      <c r="Q109" s="3"/>
    </row>
    <row r="110" spans="1:29" s="4" customFormat="1" ht="130.5" customHeight="1" x14ac:dyDescent="0.5">
      <c r="A110" s="62"/>
      <c r="B110" s="63"/>
      <c r="C110" s="64"/>
      <c r="D110" s="24" t="s">
        <v>11</v>
      </c>
      <c r="E110" s="31">
        <v>0</v>
      </c>
      <c r="F110" s="31">
        <v>0</v>
      </c>
      <c r="G110" s="31">
        <v>0</v>
      </c>
      <c r="H110" s="31">
        <v>0</v>
      </c>
      <c r="I110" s="35">
        <f t="shared" si="26"/>
        <v>0</v>
      </c>
      <c r="J110" s="27">
        <f t="shared" si="22"/>
        <v>0</v>
      </c>
      <c r="K110" s="27">
        <f t="shared" si="21"/>
        <v>0</v>
      </c>
      <c r="L110" s="27">
        <f t="shared" si="18"/>
        <v>0</v>
      </c>
      <c r="M110" s="65"/>
      <c r="N110" s="76"/>
      <c r="O110" s="3"/>
      <c r="P110" s="3"/>
      <c r="Q110" s="3"/>
    </row>
    <row r="111" spans="1:29" ht="130.5" customHeight="1" x14ac:dyDescent="0.5">
      <c r="A111" s="62">
        <v>13</v>
      </c>
      <c r="B111" s="63" t="s">
        <v>40</v>
      </c>
      <c r="C111" s="64">
        <v>2</v>
      </c>
      <c r="D111" s="14" t="s">
        <v>5</v>
      </c>
      <c r="E111" s="15">
        <f>E112+E113+E114+E115+E117</f>
        <v>44612.9</v>
      </c>
      <c r="F111" s="15">
        <f t="shared" ref="F111:H111" si="27">F112+F113+F114+F115+F117</f>
        <v>3493.17</v>
      </c>
      <c r="G111" s="15">
        <f t="shared" si="27"/>
        <v>44612.9</v>
      </c>
      <c r="H111" s="15">
        <f t="shared" si="27"/>
        <v>2883.6520599999999</v>
      </c>
      <c r="I111" s="16">
        <f>H111-F111</f>
        <v>-609.51794000000018</v>
      </c>
      <c r="J111" s="15">
        <f t="shared" si="22"/>
        <v>6.4637180277453385</v>
      </c>
      <c r="K111" s="15">
        <f t="shared" si="21"/>
        <v>82.55115153284838</v>
      </c>
      <c r="L111" s="15">
        <f t="shared" si="18"/>
        <v>6.4637180277453385</v>
      </c>
      <c r="M111" s="65">
        <v>3</v>
      </c>
      <c r="N111" s="73" t="s">
        <v>69</v>
      </c>
      <c r="O111" s="3"/>
      <c r="P111" s="3"/>
      <c r="Q111" s="3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30.5" customHeight="1" x14ac:dyDescent="0.5">
      <c r="A112" s="62"/>
      <c r="B112" s="63"/>
      <c r="C112" s="64"/>
      <c r="D112" s="17" t="s">
        <v>6</v>
      </c>
      <c r="E112" s="31">
        <v>0</v>
      </c>
      <c r="F112" s="31">
        <v>0</v>
      </c>
      <c r="G112" s="31">
        <v>0</v>
      </c>
      <c r="H112" s="31">
        <v>0</v>
      </c>
      <c r="I112" s="35">
        <f t="shared" ref="I112:I118" si="28">H112-F112</f>
        <v>0</v>
      </c>
      <c r="J112" s="27">
        <f t="shared" si="22"/>
        <v>0</v>
      </c>
      <c r="K112" s="27">
        <f t="shared" si="21"/>
        <v>0</v>
      </c>
      <c r="L112" s="27">
        <f t="shared" si="18"/>
        <v>0</v>
      </c>
      <c r="M112" s="65"/>
      <c r="N112" s="73"/>
      <c r="O112" s="3"/>
      <c r="P112" s="3"/>
      <c r="Q112" s="3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30.5" customHeight="1" x14ac:dyDescent="0.5">
      <c r="A113" s="62"/>
      <c r="B113" s="63"/>
      <c r="C113" s="64"/>
      <c r="D113" s="17" t="s">
        <v>7</v>
      </c>
      <c r="E113" s="31">
        <v>0</v>
      </c>
      <c r="F113" s="31">
        <v>0</v>
      </c>
      <c r="G113" s="31">
        <v>0</v>
      </c>
      <c r="H113" s="31">
        <v>0</v>
      </c>
      <c r="I113" s="35">
        <f t="shared" si="28"/>
        <v>0</v>
      </c>
      <c r="J113" s="27">
        <f t="shared" si="22"/>
        <v>0</v>
      </c>
      <c r="K113" s="27">
        <f t="shared" si="21"/>
        <v>0</v>
      </c>
      <c r="L113" s="27">
        <f t="shared" si="18"/>
        <v>0</v>
      </c>
      <c r="M113" s="65"/>
      <c r="N113" s="73"/>
      <c r="O113" s="3"/>
      <c r="P113" s="3"/>
      <c r="Q113" s="3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30.5" customHeight="1" x14ac:dyDescent="0.5">
      <c r="A114" s="62"/>
      <c r="B114" s="63"/>
      <c r="C114" s="64"/>
      <c r="D114" s="17" t="s">
        <v>8</v>
      </c>
      <c r="E114" s="26">
        <v>44612.9</v>
      </c>
      <c r="F114" s="38">
        <v>3493.17</v>
      </c>
      <c r="G114" s="38">
        <v>44612.9</v>
      </c>
      <c r="H114" s="38">
        <v>2883.6520599999999</v>
      </c>
      <c r="I114" s="34">
        <f t="shared" si="28"/>
        <v>-609.51794000000018</v>
      </c>
      <c r="J114" s="27">
        <f t="shared" si="22"/>
        <v>6.4637180277453385</v>
      </c>
      <c r="K114" s="27">
        <f t="shared" si="21"/>
        <v>82.55115153284838</v>
      </c>
      <c r="L114" s="27">
        <f t="shared" si="18"/>
        <v>6.4637180277453385</v>
      </c>
      <c r="M114" s="65"/>
      <c r="N114" s="73"/>
      <c r="O114" s="3"/>
      <c r="P114" s="3"/>
      <c r="Q114" s="3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13" customHeight="1" x14ac:dyDescent="0.5">
      <c r="A115" s="62"/>
      <c r="B115" s="63"/>
      <c r="C115" s="64"/>
      <c r="D115" s="21" t="s">
        <v>9</v>
      </c>
      <c r="E115" s="38">
        <v>0</v>
      </c>
      <c r="F115" s="31">
        <v>0</v>
      </c>
      <c r="G115" s="31">
        <v>0</v>
      </c>
      <c r="H115" s="31">
        <v>0</v>
      </c>
      <c r="I115" s="35">
        <f t="shared" si="28"/>
        <v>0</v>
      </c>
      <c r="J115" s="27">
        <f t="shared" si="22"/>
        <v>0</v>
      </c>
      <c r="K115" s="27">
        <f t="shared" si="21"/>
        <v>0</v>
      </c>
      <c r="L115" s="27">
        <f t="shared" si="18"/>
        <v>0</v>
      </c>
      <c r="M115" s="65"/>
      <c r="N115" s="73"/>
      <c r="O115" s="3"/>
      <c r="P115" s="3"/>
      <c r="Q115" s="3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30.5" customHeight="1" x14ac:dyDescent="0.5">
      <c r="A116" s="62"/>
      <c r="B116" s="63"/>
      <c r="C116" s="64"/>
      <c r="D116" s="21" t="s">
        <v>24</v>
      </c>
      <c r="E116" s="38">
        <v>0</v>
      </c>
      <c r="F116" s="31">
        <v>0</v>
      </c>
      <c r="G116" s="31">
        <v>0</v>
      </c>
      <c r="H116" s="31">
        <v>0</v>
      </c>
      <c r="I116" s="35"/>
      <c r="J116" s="27"/>
      <c r="K116" s="27"/>
      <c r="L116" s="27">
        <f t="shared" si="18"/>
        <v>0</v>
      </c>
      <c r="M116" s="65"/>
      <c r="N116" s="73"/>
      <c r="O116" s="3"/>
      <c r="P116" s="3"/>
      <c r="Q116" s="3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30.5" customHeight="1" x14ac:dyDescent="0.5">
      <c r="A117" s="62"/>
      <c r="B117" s="63"/>
      <c r="C117" s="64"/>
      <c r="D117" s="22" t="s">
        <v>10</v>
      </c>
      <c r="E117" s="39">
        <v>0</v>
      </c>
      <c r="F117" s="31">
        <v>0</v>
      </c>
      <c r="G117" s="31">
        <v>0</v>
      </c>
      <c r="H117" s="31">
        <v>0</v>
      </c>
      <c r="I117" s="36">
        <f t="shared" si="28"/>
        <v>0</v>
      </c>
      <c r="J117" s="27">
        <f t="shared" si="22"/>
        <v>0</v>
      </c>
      <c r="K117" s="27">
        <f t="shared" si="21"/>
        <v>0</v>
      </c>
      <c r="L117" s="27">
        <f t="shared" si="18"/>
        <v>0</v>
      </c>
      <c r="M117" s="65"/>
      <c r="N117" s="73"/>
      <c r="O117" s="3"/>
      <c r="P117" s="3"/>
      <c r="Q117" s="3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30.5" customHeight="1" x14ac:dyDescent="0.5">
      <c r="A118" s="62"/>
      <c r="B118" s="63"/>
      <c r="C118" s="64"/>
      <c r="D118" s="24" t="s">
        <v>11</v>
      </c>
      <c r="E118" s="31">
        <v>0</v>
      </c>
      <c r="F118" s="31">
        <v>0</v>
      </c>
      <c r="G118" s="31">
        <v>0</v>
      </c>
      <c r="H118" s="31">
        <v>0</v>
      </c>
      <c r="I118" s="35">
        <f t="shared" si="28"/>
        <v>0</v>
      </c>
      <c r="J118" s="27">
        <f t="shared" si="22"/>
        <v>0</v>
      </c>
      <c r="K118" s="27">
        <f t="shared" si="21"/>
        <v>0</v>
      </c>
      <c r="L118" s="27">
        <f t="shared" si="18"/>
        <v>0</v>
      </c>
      <c r="M118" s="65"/>
      <c r="N118" s="73"/>
      <c r="O118" s="3"/>
      <c r="P118" s="3"/>
      <c r="Q118" s="3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8.25" customHeight="1" x14ac:dyDescent="0.5">
      <c r="A119" s="62">
        <v>14</v>
      </c>
      <c r="B119" s="63" t="s">
        <v>46</v>
      </c>
      <c r="C119" s="64">
        <v>3</v>
      </c>
      <c r="D119" s="14" t="s">
        <v>5</v>
      </c>
      <c r="E119" s="15">
        <f>E120+E121+E122+E123+E125+E126</f>
        <v>3832</v>
      </c>
      <c r="F119" s="15">
        <f t="shared" ref="F119:H119" si="29">F120+F121+F122+F123+F125+F126</f>
        <v>0</v>
      </c>
      <c r="G119" s="15">
        <f t="shared" si="29"/>
        <v>1106</v>
      </c>
      <c r="H119" s="15">
        <f t="shared" si="29"/>
        <v>0</v>
      </c>
      <c r="I119" s="30">
        <f>H119-F119</f>
        <v>0</v>
      </c>
      <c r="J119" s="15">
        <f>IF(H119=0, ,H119/G119*100)</f>
        <v>0</v>
      </c>
      <c r="K119" s="15">
        <f>IF(H119=0,0,H119/F119*100)</f>
        <v>0</v>
      </c>
      <c r="L119" s="15">
        <f t="shared" si="18"/>
        <v>0</v>
      </c>
      <c r="M119" s="65">
        <v>6</v>
      </c>
      <c r="N119" s="66" t="s">
        <v>52</v>
      </c>
      <c r="O119" s="3"/>
      <c r="P119" s="3"/>
      <c r="Q119" s="3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8.25" customHeight="1" x14ac:dyDescent="0.5">
      <c r="A120" s="62"/>
      <c r="B120" s="63"/>
      <c r="C120" s="64"/>
      <c r="D120" s="17" t="s">
        <v>6</v>
      </c>
      <c r="E120" s="31">
        <v>0</v>
      </c>
      <c r="F120" s="31">
        <v>0</v>
      </c>
      <c r="G120" s="31">
        <v>0</v>
      </c>
      <c r="H120" s="31">
        <v>0</v>
      </c>
      <c r="I120" s="35">
        <f>H120-F120</f>
        <v>0</v>
      </c>
      <c r="J120" s="27">
        <f>IF(H120=0, ,H120/G120*100)</f>
        <v>0</v>
      </c>
      <c r="K120" s="27">
        <f>IF(H120=0,0,H120/F120*100)</f>
        <v>0</v>
      </c>
      <c r="L120" s="27">
        <f t="shared" si="18"/>
        <v>0</v>
      </c>
      <c r="M120" s="65"/>
      <c r="N120" s="67"/>
      <c r="O120" s="3"/>
      <c r="P120" s="3"/>
      <c r="Q120" s="3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8.25" customHeight="1" x14ac:dyDescent="0.5">
      <c r="A121" s="62"/>
      <c r="B121" s="63"/>
      <c r="C121" s="64"/>
      <c r="D121" s="17" t="s">
        <v>7</v>
      </c>
      <c r="E121" s="26">
        <v>0</v>
      </c>
      <c r="F121" s="39">
        <v>0</v>
      </c>
      <c r="G121" s="38">
        <v>0</v>
      </c>
      <c r="H121" s="38">
        <v>0</v>
      </c>
      <c r="I121" s="36">
        <f t="shared" ref="I121:I126" si="30">H121-F121</f>
        <v>0</v>
      </c>
      <c r="J121" s="27">
        <f t="shared" ref="J121:J128" si="31">IF(H121=0, ,H121/G121*100)</f>
        <v>0</v>
      </c>
      <c r="K121" s="27">
        <f>IF(H121=0,0,H121/F121*100)</f>
        <v>0</v>
      </c>
      <c r="L121" s="27">
        <f t="shared" si="18"/>
        <v>0</v>
      </c>
      <c r="M121" s="65"/>
      <c r="N121" s="67"/>
      <c r="O121" s="3"/>
      <c r="P121" s="3"/>
      <c r="Q121" s="3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8.25" customHeight="1" x14ac:dyDescent="0.5">
      <c r="A122" s="62"/>
      <c r="B122" s="63"/>
      <c r="C122" s="64"/>
      <c r="D122" s="17" t="s">
        <v>8</v>
      </c>
      <c r="E122" s="26">
        <v>1106</v>
      </c>
      <c r="F122" s="38">
        <v>0</v>
      </c>
      <c r="G122" s="38">
        <v>1106</v>
      </c>
      <c r="H122" s="38">
        <v>0</v>
      </c>
      <c r="I122" s="36">
        <f t="shared" si="30"/>
        <v>0</v>
      </c>
      <c r="J122" s="27">
        <f>IF(H122=0, ,H122/G122*100)</f>
        <v>0</v>
      </c>
      <c r="K122" s="27">
        <f>IF(H122=0,0,H122/F122*100)</f>
        <v>0</v>
      </c>
      <c r="L122" s="27">
        <f t="shared" si="18"/>
        <v>0</v>
      </c>
      <c r="M122" s="65"/>
      <c r="N122" s="67"/>
      <c r="O122" s="3"/>
      <c r="P122" s="3"/>
      <c r="Q122" s="3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74.75" customHeight="1" x14ac:dyDescent="0.5">
      <c r="A123" s="62"/>
      <c r="B123" s="63"/>
      <c r="C123" s="64"/>
      <c r="D123" s="21" t="s">
        <v>9</v>
      </c>
      <c r="E123" s="38">
        <v>0</v>
      </c>
      <c r="F123" s="31">
        <v>0</v>
      </c>
      <c r="G123" s="31">
        <v>0</v>
      </c>
      <c r="H123" s="31">
        <v>0</v>
      </c>
      <c r="I123" s="35">
        <f>H123-F123</f>
        <v>0</v>
      </c>
      <c r="J123" s="27">
        <v>0</v>
      </c>
      <c r="K123" s="27">
        <v>0</v>
      </c>
      <c r="L123" s="27">
        <f t="shared" si="18"/>
        <v>0</v>
      </c>
      <c r="M123" s="65"/>
      <c r="N123" s="67"/>
      <c r="O123" s="3"/>
      <c r="P123" s="3"/>
      <c r="Q123" s="3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8.25" customHeight="1" x14ac:dyDescent="0.5">
      <c r="A124" s="62"/>
      <c r="B124" s="63"/>
      <c r="C124" s="64"/>
      <c r="D124" s="21" t="s">
        <v>24</v>
      </c>
      <c r="E124" s="38">
        <v>0</v>
      </c>
      <c r="F124" s="31">
        <v>0</v>
      </c>
      <c r="G124" s="31">
        <v>0</v>
      </c>
      <c r="H124" s="31">
        <v>0</v>
      </c>
      <c r="I124" s="35"/>
      <c r="J124" s="27"/>
      <c r="K124" s="27"/>
      <c r="L124" s="27">
        <f t="shared" si="18"/>
        <v>0</v>
      </c>
      <c r="M124" s="65"/>
      <c r="N124" s="67"/>
      <c r="O124" s="3"/>
      <c r="P124" s="3"/>
      <c r="Q124" s="3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8.25" customHeight="1" x14ac:dyDescent="0.5">
      <c r="A125" s="62"/>
      <c r="B125" s="63"/>
      <c r="C125" s="64"/>
      <c r="D125" s="22" t="s">
        <v>10</v>
      </c>
      <c r="E125" s="31">
        <v>2726</v>
      </c>
      <c r="F125" s="31">
        <v>0</v>
      </c>
      <c r="G125" s="31">
        <v>0</v>
      </c>
      <c r="H125" s="31">
        <v>0</v>
      </c>
      <c r="I125" s="35">
        <f t="shared" si="30"/>
        <v>0</v>
      </c>
      <c r="J125" s="27">
        <f t="shared" si="31"/>
        <v>0</v>
      </c>
      <c r="K125" s="27">
        <f t="shared" ref="K125:K128" si="32">IF(H125=0,0,H125/F125*100)</f>
        <v>0</v>
      </c>
      <c r="L125" s="27">
        <f t="shared" si="18"/>
        <v>0</v>
      </c>
      <c r="M125" s="65"/>
      <c r="N125" s="67"/>
      <c r="O125" s="3"/>
      <c r="P125" s="3"/>
      <c r="Q125" s="3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8.25" customHeight="1" x14ac:dyDescent="0.5">
      <c r="A126" s="62"/>
      <c r="B126" s="63"/>
      <c r="C126" s="64"/>
      <c r="D126" s="24" t="s">
        <v>11</v>
      </c>
      <c r="E126" s="31">
        <v>0</v>
      </c>
      <c r="F126" s="31">
        <v>0</v>
      </c>
      <c r="G126" s="31">
        <v>0</v>
      </c>
      <c r="H126" s="31">
        <v>0</v>
      </c>
      <c r="I126" s="35">
        <f t="shared" si="30"/>
        <v>0</v>
      </c>
      <c r="J126" s="27">
        <f t="shared" si="31"/>
        <v>0</v>
      </c>
      <c r="K126" s="27">
        <f t="shared" si="32"/>
        <v>0</v>
      </c>
      <c r="L126" s="27">
        <f t="shared" si="18"/>
        <v>0</v>
      </c>
      <c r="M126" s="65"/>
      <c r="N126" s="67"/>
      <c r="O126" s="3"/>
      <c r="P126" s="3"/>
      <c r="Q126" s="3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4" customFormat="1" ht="128.25" customHeight="1" x14ac:dyDescent="0.5">
      <c r="A127" s="62">
        <v>15</v>
      </c>
      <c r="B127" s="63" t="s">
        <v>32</v>
      </c>
      <c r="C127" s="64">
        <v>4</v>
      </c>
      <c r="D127" s="14" t="s">
        <v>5</v>
      </c>
      <c r="E127" s="15">
        <f>E128+E129+E130+E133</f>
        <v>452726.61</v>
      </c>
      <c r="F127" s="15">
        <f t="shared" ref="F127:H127" si="33">F128+F129+F130+F133</f>
        <v>0</v>
      </c>
      <c r="G127" s="15">
        <f t="shared" si="33"/>
        <v>79238.91</v>
      </c>
      <c r="H127" s="15">
        <f t="shared" si="33"/>
        <v>0</v>
      </c>
      <c r="I127" s="30">
        <f>H127-F127</f>
        <v>0</v>
      </c>
      <c r="J127" s="15">
        <f t="shared" si="31"/>
        <v>0</v>
      </c>
      <c r="K127" s="15">
        <f t="shared" si="32"/>
        <v>0</v>
      </c>
      <c r="L127" s="15">
        <f t="shared" si="18"/>
        <v>0</v>
      </c>
      <c r="M127" s="65">
        <v>5</v>
      </c>
      <c r="N127" s="68" t="s">
        <v>53</v>
      </c>
      <c r="O127" s="3"/>
      <c r="P127" s="3"/>
      <c r="Q127" s="3"/>
    </row>
    <row r="128" spans="1:29" s="4" customFormat="1" ht="128.25" customHeight="1" x14ac:dyDescent="0.5">
      <c r="A128" s="62"/>
      <c r="B128" s="63"/>
      <c r="C128" s="64"/>
      <c r="D128" s="17" t="s">
        <v>6</v>
      </c>
      <c r="E128" s="28">
        <v>0</v>
      </c>
      <c r="F128" s="28">
        <v>0</v>
      </c>
      <c r="G128" s="28">
        <v>0</v>
      </c>
      <c r="H128" s="28">
        <v>0</v>
      </c>
      <c r="I128" s="47">
        <f t="shared" ref="I128:I134" si="34">H128-F128</f>
        <v>0</v>
      </c>
      <c r="J128" s="27">
        <f t="shared" si="31"/>
        <v>0</v>
      </c>
      <c r="K128" s="27">
        <f t="shared" si="32"/>
        <v>0</v>
      </c>
      <c r="L128" s="27">
        <f t="shared" si="18"/>
        <v>0</v>
      </c>
      <c r="M128" s="65"/>
      <c r="N128" s="69"/>
      <c r="O128" s="3"/>
      <c r="P128" s="3"/>
      <c r="Q128" s="3"/>
    </row>
    <row r="129" spans="1:29" s="4" customFormat="1" ht="128.25" customHeight="1" x14ac:dyDescent="0.5">
      <c r="A129" s="62"/>
      <c r="B129" s="63"/>
      <c r="C129" s="64"/>
      <c r="D129" s="17" t="s">
        <v>7</v>
      </c>
      <c r="E129" s="28">
        <v>119239.7</v>
      </c>
      <c r="F129" s="26">
        <v>0</v>
      </c>
      <c r="G129" s="26">
        <v>0</v>
      </c>
      <c r="H129" s="26">
        <v>0</v>
      </c>
      <c r="I129" s="36">
        <f t="shared" si="34"/>
        <v>0</v>
      </c>
      <c r="J129" s="27">
        <f t="shared" si="22"/>
        <v>0</v>
      </c>
      <c r="K129" s="27">
        <f t="shared" si="21"/>
        <v>0</v>
      </c>
      <c r="L129" s="27">
        <f t="shared" si="18"/>
        <v>0</v>
      </c>
      <c r="M129" s="65"/>
      <c r="N129" s="69"/>
      <c r="O129" s="3"/>
      <c r="P129" s="3"/>
      <c r="Q129" s="3"/>
    </row>
    <row r="130" spans="1:29" s="4" customFormat="1" ht="128.25" customHeight="1" x14ac:dyDescent="0.5">
      <c r="A130" s="62"/>
      <c r="B130" s="63"/>
      <c r="C130" s="64"/>
      <c r="D130" s="17" t="s">
        <v>8</v>
      </c>
      <c r="E130" s="26">
        <v>58902.15</v>
      </c>
      <c r="F130" s="26">
        <v>0</v>
      </c>
      <c r="G130" s="26">
        <v>79238.91</v>
      </c>
      <c r="H130" s="26">
        <v>0</v>
      </c>
      <c r="I130" s="36">
        <f t="shared" si="34"/>
        <v>0</v>
      </c>
      <c r="J130" s="27">
        <f t="shared" si="22"/>
        <v>0</v>
      </c>
      <c r="K130" s="27">
        <f t="shared" si="21"/>
        <v>0</v>
      </c>
      <c r="L130" s="27">
        <f t="shared" si="18"/>
        <v>0</v>
      </c>
      <c r="M130" s="65"/>
      <c r="N130" s="69"/>
      <c r="O130" s="3"/>
      <c r="P130" s="3"/>
      <c r="Q130" s="3"/>
    </row>
    <row r="131" spans="1:29" s="4" customFormat="1" ht="219" customHeight="1" x14ac:dyDescent="0.5">
      <c r="A131" s="62"/>
      <c r="B131" s="63"/>
      <c r="C131" s="64"/>
      <c r="D131" s="21" t="s">
        <v>9</v>
      </c>
      <c r="E131" s="26">
        <v>0</v>
      </c>
      <c r="F131" s="28">
        <v>0</v>
      </c>
      <c r="G131" s="28">
        <v>0</v>
      </c>
      <c r="H131" s="28">
        <v>0</v>
      </c>
      <c r="I131" s="47">
        <v>0</v>
      </c>
      <c r="J131" s="27">
        <f t="shared" si="22"/>
        <v>0</v>
      </c>
      <c r="K131" s="27">
        <f t="shared" si="21"/>
        <v>0</v>
      </c>
      <c r="L131" s="27">
        <f t="shared" si="18"/>
        <v>0</v>
      </c>
      <c r="M131" s="65"/>
      <c r="N131" s="69"/>
      <c r="O131" s="3"/>
      <c r="P131" s="3"/>
      <c r="Q131" s="3"/>
    </row>
    <row r="132" spans="1:29" s="4" customFormat="1" ht="128.25" customHeight="1" x14ac:dyDescent="0.5">
      <c r="A132" s="62"/>
      <c r="B132" s="63"/>
      <c r="C132" s="64"/>
      <c r="D132" s="21" t="s">
        <v>24</v>
      </c>
      <c r="E132" s="26">
        <v>1736.2</v>
      </c>
      <c r="F132" s="28">
        <v>0</v>
      </c>
      <c r="G132" s="28">
        <v>1736.2</v>
      </c>
      <c r="H132" s="28">
        <v>0</v>
      </c>
      <c r="I132" s="36">
        <f t="shared" ref="I132:I133" si="35">H132-F132</f>
        <v>0</v>
      </c>
      <c r="J132" s="27">
        <f t="shared" si="22"/>
        <v>0</v>
      </c>
      <c r="K132" s="27">
        <f t="shared" si="21"/>
        <v>0</v>
      </c>
      <c r="L132" s="27">
        <f t="shared" si="18"/>
        <v>0</v>
      </c>
      <c r="M132" s="65"/>
      <c r="N132" s="69"/>
      <c r="O132" s="3"/>
      <c r="P132" s="3"/>
      <c r="Q132" s="3"/>
    </row>
    <row r="133" spans="1:29" s="4" customFormat="1" ht="128.25" customHeight="1" x14ac:dyDescent="0.5">
      <c r="A133" s="62"/>
      <c r="B133" s="63"/>
      <c r="C133" s="64"/>
      <c r="D133" s="22" t="s">
        <v>10</v>
      </c>
      <c r="E133" s="28">
        <v>274584.76</v>
      </c>
      <c r="F133" s="28">
        <v>0</v>
      </c>
      <c r="G133" s="28">
        <v>0</v>
      </c>
      <c r="H133" s="28">
        <v>0</v>
      </c>
      <c r="I133" s="36">
        <f t="shared" si="35"/>
        <v>0</v>
      </c>
      <c r="J133" s="27">
        <f t="shared" si="22"/>
        <v>0</v>
      </c>
      <c r="K133" s="27">
        <f t="shared" si="21"/>
        <v>0</v>
      </c>
      <c r="L133" s="27">
        <f t="shared" si="18"/>
        <v>0</v>
      </c>
      <c r="M133" s="65"/>
      <c r="N133" s="69"/>
      <c r="O133" s="3"/>
      <c r="P133" s="3"/>
      <c r="Q133" s="3"/>
    </row>
    <row r="134" spans="1:29" s="4" customFormat="1" ht="128.25" customHeight="1" x14ac:dyDescent="0.5">
      <c r="A134" s="62"/>
      <c r="B134" s="63"/>
      <c r="C134" s="64"/>
      <c r="D134" s="24" t="s">
        <v>11</v>
      </c>
      <c r="E134" s="28">
        <v>0</v>
      </c>
      <c r="F134" s="28">
        <v>0</v>
      </c>
      <c r="G134" s="28">
        <v>0</v>
      </c>
      <c r="H134" s="28">
        <v>0</v>
      </c>
      <c r="I134" s="47">
        <f t="shared" si="34"/>
        <v>0</v>
      </c>
      <c r="J134" s="27">
        <f t="shared" si="22"/>
        <v>0</v>
      </c>
      <c r="K134" s="27">
        <f t="shared" si="21"/>
        <v>0</v>
      </c>
      <c r="L134" s="27">
        <f t="shared" si="18"/>
        <v>0</v>
      </c>
      <c r="M134" s="65"/>
      <c r="N134" s="69"/>
      <c r="O134" s="3"/>
      <c r="P134" s="3"/>
      <c r="Q134" s="3"/>
    </row>
    <row r="135" spans="1:29" ht="164.25" customHeight="1" x14ac:dyDescent="0.5">
      <c r="A135" s="62">
        <v>16</v>
      </c>
      <c r="B135" s="63" t="s">
        <v>35</v>
      </c>
      <c r="C135" s="64">
        <v>5</v>
      </c>
      <c r="D135" s="14" t="s">
        <v>5</v>
      </c>
      <c r="E135" s="15">
        <f>E136+E137+E138+E139+E141</f>
        <v>45543.527139999998</v>
      </c>
      <c r="F135" s="15">
        <f t="shared" ref="F135:H135" si="36">F136+F137+F138+F141</f>
        <v>4492.8498300000001</v>
      </c>
      <c r="G135" s="15">
        <f t="shared" si="36"/>
        <v>36702.763140000003</v>
      </c>
      <c r="H135" s="15">
        <f t="shared" si="36"/>
        <v>5011.3171300000004</v>
      </c>
      <c r="I135" s="16">
        <f>H135-F135</f>
        <v>518.46730000000025</v>
      </c>
      <c r="J135" s="15">
        <f t="shared" si="22"/>
        <v>13.653787075607083</v>
      </c>
      <c r="K135" s="15">
        <f t="shared" si="21"/>
        <v>111.53983150155722</v>
      </c>
      <c r="L135" s="15">
        <f t="shared" ref="L135:L190" si="37">IF(H135=0,0,H135/E135*100)</f>
        <v>11.003357545398933</v>
      </c>
      <c r="M135" s="65">
        <v>6</v>
      </c>
      <c r="N135" s="70" t="s">
        <v>54</v>
      </c>
      <c r="O135" s="3"/>
      <c r="P135" s="3"/>
      <c r="Q135" s="3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30.5" customHeight="1" x14ac:dyDescent="0.5">
      <c r="A136" s="62"/>
      <c r="B136" s="63"/>
      <c r="C136" s="64"/>
      <c r="D136" s="17" t="s">
        <v>6</v>
      </c>
      <c r="E136" s="31">
        <v>0</v>
      </c>
      <c r="F136" s="31">
        <v>0</v>
      </c>
      <c r="G136" s="31">
        <v>0</v>
      </c>
      <c r="H136" s="31">
        <v>0</v>
      </c>
      <c r="I136" s="35">
        <f t="shared" ref="I136:I141" si="38">H136-F136</f>
        <v>0</v>
      </c>
      <c r="J136" s="27">
        <f t="shared" si="22"/>
        <v>0</v>
      </c>
      <c r="K136" s="27">
        <f t="shared" si="21"/>
        <v>0</v>
      </c>
      <c r="L136" s="27">
        <f t="shared" si="37"/>
        <v>0</v>
      </c>
      <c r="M136" s="65"/>
      <c r="N136" s="70"/>
      <c r="O136" s="3"/>
      <c r="P136" s="3"/>
      <c r="Q136" s="3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30.5" customHeight="1" x14ac:dyDescent="0.5">
      <c r="A137" s="62"/>
      <c r="B137" s="63"/>
      <c r="C137" s="64"/>
      <c r="D137" s="17" t="s">
        <v>7</v>
      </c>
      <c r="E137" s="38">
        <v>0</v>
      </c>
      <c r="F137" s="38">
        <v>0</v>
      </c>
      <c r="G137" s="38">
        <v>0</v>
      </c>
      <c r="H137" s="38">
        <v>0</v>
      </c>
      <c r="I137" s="35">
        <f t="shared" si="38"/>
        <v>0</v>
      </c>
      <c r="J137" s="27">
        <f t="shared" si="22"/>
        <v>0</v>
      </c>
      <c r="K137" s="27">
        <f t="shared" si="21"/>
        <v>0</v>
      </c>
      <c r="L137" s="27">
        <f t="shared" si="37"/>
        <v>0</v>
      </c>
      <c r="M137" s="65"/>
      <c r="N137" s="70"/>
      <c r="O137" s="3"/>
      <c r="P137" s="3"/>
      <c r="Q137" s="3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30.5" customHeight="1" x14ac:dyDescent="0.5">
      <c r="A138" s="62"/>
      <c r="B138" s="63"/>
      <c r="C138" s="64"/>
      <c r="D138" s="17" t="s">
        <v>8</v>
      </c>
      <c r="E138" s="39">
        <v>41206.42714</v>
      </c>
      <c r="F138" s="39">
        <v>4492.8498300000001</v>
      </c>
      <c r="G138" s="39">
        <v>36702.763140000003</v>
      </c>
      <c r="H138" s="39">
        <v>5011.3171300000004</v>
      </c>
      <c r="I138" s="34">
        <f t="shared" si="38"/>
        <v>518.46730000000025</v>
      </c>
      <c r="J138" s="32">
        <f t="shared" si="22"/>
        <v>13.653787075607083</v>
      </c>
      <c r="K138" s="27">
        <f t="shared" si="21"/>
        <v>111.53983150155722</v>
      </c>
      <c r="L138" s="27">
        <f t="shared" si="37"/>
        <v>12.161493916892889</v>
      </c>
      <c r="M138" s="65"/>
      <c r="N138" s="70"/>
      <c r="O138" s="3"/>
      <c r="P138" s="3"/>
      <c r="Q138" s="3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87.5" customHeight="1" x14ac:dyDescent="0.5">
      <c r="A139" s="62"/>
      <c r="B139" s="63"/>
      <c r="C139" s="64"/>
      <c r="D139" s="21" t="s">
        <v>9</v>
      </c>
      <c r="E139" s="38">
        <v>0</v>
      </c>
      <c r="F139" s="31">
        <v>0</v>
      </c>
      <c r="G139" s="31">
        <v>0</v>
      </c>
      <c r="H139" s="31">
        <v>0</v>
      </c>
      <c r="I139" s="35">
        <f t="shared" si="38"/>
        <v>0</v>
      </c>
      <c r="J139" s="27">
        <f t="shared" si="22"/>
        <v>0</v>
      </c>
      <c r="K139" s="27">
        <f t="shared" si="21"/>
        <v>0</v>
      </c>
      <c r="L139" s="27">
        <f t="shared" si="37"/>
        <v>0</v>
      </c>
      <c r="M139" s="65"/>
      <c r="N139" s="70"/>
      <c r="O139" s="3"/>
      <c r="P139" s="3"/>
      <c r="Q139" s="3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30.5" customHeight="1" x14ac:dyDescent="0.5">
      <c r="A140" s="62"/>
      <c r="B140" s="63"/>
      <c r="C140" s="64"/>
      <c r="D140" s="21" t="s">
        <v>24</v>
      </c>
      <c r="E140" s="38">
        <v>0</v>
      </c>
      <c r="F140" s="31">
        <v>0</v>
      </c>
      <c r="G140" s="31">
        <v>0</v>
      </c>
      <c r="H140" s="31">
        <v>0</v>
      </c>
      <c r="I140" s="35">
        <v>0</v>
      </c>
      <c r="J140" s="27">
        <v>0</v>
      </c>
      <c r="K140" s="27">
        <v>0</v>
      </c>
      <c r="L140" s="27">
        <f t="shared" si="37"/>
        <v>0</v>
      </c>
      <c r="M140" s="65"/>
      <c r="N140" s="70"/>
      <c r="O140" s="3"/>
      <c r="P140" s="3"/>
      <c r="Q140" s="3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30.5" customHeight="1" x14ac:dyDescent="0.5">
      <c r="A141" s="62"/>
      <c r="B141" s="63"/>
      <c r="C141" s="64"/>
      <c r="D141" s="22" t="s">
        <v>10</v>
      </c>
      <c r="E141" s="31">
        <v>4337.1000000000004</v>
      </c>
      <c r="F141" s="31">
        <v>0</v>
      </c>
      <c r="G141" s="31">
        <v>0</v>
      </c>
      <c r="H141" s="31">
        <v>0</v>
      </c>
      <c r="I141" s="35">
        <f t="shared" si="38"/>
        <v>0</v>
      </c>
      <c r="J141" s="27">
        <f t="shared" si="22"/>
        <v>0</v>
      </c>
      <c r="K141" s="27">
        <f t="shared" si="21"/>
        <v>0</v>
      </c>
      <c r="L141" s="27">
        <f>IF(H141=0,0,H141/#REF!*100)</f>
        <v>0</v>
      </c>
      <c r="M141" s="65"/>
      <c r="N141" s="70"/>
      <c r="O141" s="3"/>
      <c r="P141" s="3"/>
      <c r="Q141" s="3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30.5" customHeight="1" x14ac:dyDescent="0.65">
      <c r="A142" s="62"/>
      <c r="B142" s="63"/>
      <c r="C142" s="64"/>
      <c r="D142" s="24" t="s">
        <v>11</v>
      </c>
      <c r="E142" s="48">
        <v>0</v>
      </c>
      <c r="F142" s="31">
        <v>0</v>
      </c>
      <c r="G142" s="31">
        <v>0</v>
      </c>
      <c r="H142" s="31">
        <v>0</v>
      </c>
      <c r="I142" s="35">
        <v>0</v>
      </c>
      <c r="J142" s="27">
        <f t="shared" si="22"/>
        <v>0</v>
      </c>
      <c r="K142" s="27">
        <f t="shared" si="21"/>
        <v>0</v>
      </c>
      <c r="L142" s="27">
        <f>IF(H142=0,0,H142/E141*100)</f>
        <v>0</v>
      </c>
      <c r="M142" s="65"/>
      <c r="N142" s="70"/>
      <c r="O142" s="3"/>
      <c r="P142" s="3"/>
      <c r="Q142" s="3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30.5" customHeight="1" x14ac:dyDescent="0.5">
      <c r="A143" s="62">
        <v>17</v>
      </c>
      <c r="B143" s="70" t="s">
        <v>34</v>
      </c>
      <c r="C143" s="64">
        <v>4</v>
      </c>
      <c r="D143" s="14" t="s">
        <v>5</v>
      </c>
      <c r="E143" s="15">
        <f>E144+E145+E146+E147+E149</f>
        <v>418009.31</v>
      </c>
      <c r="F143" s="15">
        <f t="shared" ref="F143:H143" si="39">F144+F145+F146+F147+F149</f>
        <v>35675.360000000001</v>
      </c>
      <c r="G143" s="15">
        <f t="shared" si="39"/>
        <v>320082.10000000003</v>
      </c>
      <c r="H143" s="15">
        <f t="shared" si="39"/>
        <v>38343.770579999997</v>
      </c>
      <c r="I143" s="16">
        <f>H143-F143</f>
        <v>2668.4105799999961</v>
      </c>
      <c r="J143" s="15">
        <f t="shared" si="22"/>
        <v>11.979354853020521</v>
      </c>
      <c r="K143" s="15">
        <f>IF(H143=0,0,H143/F143*100)</f>
        <v>107.4797019006956</v>
      </c>
      <c r="L143" s="15">
        <f>IF(H143=0,0,H143/E143*100)</f>
        <v>9.1729465499225356</v>
      </c>
      <c r="M143" s="65">
        <v>13</v>
      </c>
      <c r="N143" s="66" t="s">
        <v>14</v>
      </c>
      <c r="O143" s="3"/>
      <c r="P143" s="3"/>
      <c r="Q143" s="3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30.5" customHeight="1" x14ac:dyDescent="0.5">
      <c r="A144" s="62"/>
      <c r="B144" s="70"/>
      <c r="C144" s="64"/>
      <c r="D144" s="17" t="s">
        <v>6</v>
      </c>
      <c r="E144" s="25">
        <v>0</v>
      </c>
      <c r="F144" s="25">
        <v>0</v>
      </c>
      <c r="G144" s="25">
        <v>0</v>
      </c>
      <c r="H144" s="25">
        <v>0</v>
      </c>
      <c r="I144" s="49">
        <f t="shared" ref="I144:I150" si="40">H144-F144</f>
        <v>0</v>
      </c>
      <c r="J144" s="32">
        <f t="shared" si="22"/>
        <v>0</v>
      </c>
      <c r="K144" s="32">
        <f t="shared" ref="K144:K190" si="41">IF(H144=0,0,H144/F144*100)</f>
        <v>0</v>
      </c>
      <c r="L144" s="32">
        <f t="shared" ref="L144:L151" si="42">IF(H144=0,0,H144/E144*100)</f>
        <v>0</v>
      </c>
      <c r="M144" s="65"/>
      <c r="N144" s="67"/>
      <c r="O144" s="3"/>
      <c r="P144" s="3"/>
      <c r="Q144" s="3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30.5" customHeight="1" x14ac:dyDescent="0.5">
      <c r="A145" s="62"/>
      <c r="B145" s="70"/>
      <c r="C145" s="64"/>
      <c r="D145" s="17" t="s">
        <v>7</v>
      </c>
      <c r="E145" s="26">
        <v>104252.2</v>
      </c>
      <c r="F145" s="39">
        <v>6950.2</v>
      </c>
      <c r="G145" s="39">
        <v>6950.2</v>
      </c>
      <c r="H145" s="39">
        <v>6950.2</v>
      </c>
      <c r="I145" s="50">
        <f t="shared" si="40"/>
        <v>0</v>
      </c>
      <c r="J145" s="32">
        <f t="shared" si="22"/>
        <v>100</v>
      </c>
      <c r="K145" s="32">
        <f t="shared" si="41"/>
        <v>100</v>
      </c>
      <c r="L145" s="32">
        <f t="shared" si="42"/>
        <v>6.6667178246598153</v>
      </c>
      <c r="M145" s="65"/>
      <c r="N145" s="67"/>
      <c r="O145" s="3"/>
      <c r="P145" s="3"/>
      <c r="Q145" s="3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30.5" customHeight="1" x14ac:dyDescent="0.5">
      <c r="A146" s="62"/>
      <c r="B146" s="70"/>
      <c r="C146" s="64"/>
      <c r="D146" s="17" t="s">
        <v>8</v>
      </c>
      <c r="E146" s="26">
        <v>313757.11</v>
      </c>
      <c r="F146" s="25">
        <v>28725.16</v>
      </c>
      <c r="G146" s="25">
        <v>313131.90000000002</v>
      </c>
      <c r="H146" s="39">
        <v>31393.57058</v>
      </c>
      <c r="I146" s="51">
        <f t="shared" si="40"/>
        <v>2668.4105799999998</v>
      </c>
      <c r="J146" s="32">
        <f t="shared" si="22"/>
        <v>10.025669879050968</v>
      </c>
      <c r="K146" s="32">
        <f t="shared" si="41"/>
        <v>109.28945419277039</v>
      </c>
      <c r="L146" s="32">
        <f t="shared" si="42"/>
        <v>10.005692167422119</v>
      </c>
      <c r="M146" s="65"/>
      <c r="N146" s="67"/>
      <c r="O146" s="3"/>
      <c r="P146" s="3"/>
      <c r="Q146" s="3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92.75" customHeight="1" x14ac:dyDescent="0.5">
      <c r="A147" s="62"/>
      <c r="B147" s="70"/>
      <c r="C147" s="64"/>
      <c r="D147" s="21" t="s">
        <v>9</v>
      </c>
      <c r="E147" s="25">
        <v>0</v>
      </c>
      <c r="F147" s="25">
        <v>0</v>
      </c>
      <c r="G147" s="25">
        <v>0</v>
      </c>
      <c r="H147" s="25">
        <v>0</v>
      </c>
      <c r="I147" s="49">
        <f t="shared" si="40"/>
        <v>0</v>
      </c>
      <c r="J147" s="32">
        <f t="shared" si="22"/>
        <v>0</v>
      </c>
      <c r="K147" s="32">
        <f t="shared" si="41"/>
        <v>0</v>
      </c>
      <c r="L147" s="32">
        <f t="shared" si="42"/>
        <v>0</v>
      </c>
      <c r="M147" s="65"/>
      <c r="N147" s="67"/>
      <c r="O147" s="3"/>
      <c r="P147" s="3"/>
      <c r="Q147" s="3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30.5" customHeight="1" x14ac:dyDescent="0.5">
      <c r="A148" s="62"/>
      <c r="B148" s="70"/>
      <c r="C148" s="64"/>
      <c r="D148" s="21" t="s">
        <v>24</v>
      </c>
      <c r="E148" s="25">
        <v>0</v>
      </c>
      <c r="F148" s="25">
        <v>0</v>
      </c>
      <c r="G148" s="25">
        <v>0</v>
      </c>
      <c r="H148" s="25">
        <v>0</v>
      </c>
      <c r="I148" s="49">
        <f t="shared" si="40"/>
        <v>0</v>
      </c>
      <c r="J148" s="32">
        <f t="shared" si="22"/>
        <v>0</v>
      </c>
      <c r="K148" s="32">
        <f t="shared" si="41"/>
        <v>0</v>
      </c>
      <c r="L148" s="32">
        <f t="shared" si="42"/>
        <v>0</v>
      </c>
      <c r="M148" s="65"/>
      <c r="N148" s="67"/>
      <c r="O148" s="3"/>
      <c r="P148" s="3"/>
      <c r="Q148" s="3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30.5" customHeight="1" x14ac:dyDescent="0.5">
      <c r="A149" s="62"/>
      <c r="B149" s="70"/>
      <c r="C149" s="64"/>
      <c r="D149" s="22" t="s">
        <v>10</v>
      </c>
      <c r="E149" s="25">
        <v>0</v>
      </c>
      <c r="F149" s="25">
        <v>0</v>
      </c>
      <c r="G149" s="25">
        <v>0</v>
      </c>
      <c r="H149" s="25">
        <v>0</v>
      </c>
      <c r="I149" s="49">
        <f t="shared" si="40"/>
        <v>0</v>
      </c>
      <c r="J149" s="32">
        <f t="shared" si="22"/>
        <v>0</v>
      </c>
      <c r="K149" s="32">
        <f t="shared" si="41"/>
        <v>0</v>
      </c>
      <c r="L149" s="32">
        <f t="shared" si="42"/>
        <v>0</v>
      </c>
      <c r="M149" s="65"/>
      <c r="N149" s="67"/>
      <c r="O149" s="3"/>
      <c r="P149" s="3"/>
      <c r="Q149" s="3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30.5" customHeight="1" x14ac:dyDescent="0.5">
      <c r="A150" s="62"/>
      <c r="B150" s="70"/>
      <c r="C150" s="64"/>
      <c r="D150" s="24" t="s">
        <v>11</v>
      </c>
      <c r="E150" s="52">
        <v>0</v>
      </c>
      <c r="F150" s="25">
        <v>0</v>
      </c>
      <c r="G150" s="25">
        <v>0</v>
      </c>
      <c r="H150" s="25">
        <v>0</v>
      </c>
      <c r="I150" s="49">
        <f t="shared" si="40"/>
        <v>0</v>
      </c>
      <c r="J150" s="32">
        <f t="shared" si="22"/>
        <v>0</v>
      </c>
      <c r="K150" s="32">
        <f t="shared" si="41"/>
        <v>0</v>
      </c>
      <c r="L150" s="32">
        <f t="shared" si="42"/>
        <v>0</v>
      </c>
      <c r="M150" s="65"/>
      <c r="N150" s="67"/>
      <c r="O150" s="3"/>
      <c r="P150" s="3"/>
      <c r="Q150" s="3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31.25" customHeight="1" x14ac:dyDescent="0.5">
      <c r="A151" s="62">
        <v>18</v>
      </c>
      <c r="B151" s="63" t="s">
        <v>33</v>
      </c>
      <c r="C151" s="64">
        <v>2</v>
      </c>
      <c r="D151" s="14" t="s">
        <v>5</v>
      </c>
      <c r="E151" s="15">
        <f>E152+E153+E154+E155+E157</f>
        <v>3447.3</v>
      </c>
      <c r="F151" s="15">
        <f t="shared" ref="F151:H151" si="43">F152+F153+F154+F155+F157</f>
        <v>51.8</v>
      </c>
      <c r="G151" s="15">
        <f t="shared" si="43"/>
        <v>69.3</v>
      </c>
      <c r="H151" s="15">
        <f t="shared" si="43"/>
        <v>0.87089000000000005</v>
      </c>
      <c r="I151" s="16">
        <f>H151-F151</f>
        <v>-50.929109999999994</v>
      </c>
      <c r="J151" s="15">
        <f t="shared" si="22"/>
        <v>1.2566955266955269</v>
      </c>
      <c r="K151" s="15">
        <f t="shared" si="41"/>
        <v>1.6812548262548264</v>
      </c>
      <c r="L151" s="15">
        <f t="shared" si="42"/>
        <v>2.5262959417515156E-2</v>
      </c>
      <c r="M151" s="65">
        <v>6</v>
      </c>
      <c r="N151" s="71" t="s">
        <v>55</v>
      </c>
      <c r="O151" s="3"/>
      <c r="P151" s="3"/>
      <c r="Q151" s="3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31.25" customHeight="1" x14ac:dyDescent="0.5">
      <c r="A152" s="62"/>
      <c r="B152" s="63"/>
      <c r="C152" s="64"/>
      <c r="D152" s="17" t="s">
        <v>6</v>
      </c>
      <c r="E152" s="31">
        <v>0</v>
      </c>
      <c r="F152" s="31">
        <v>0</v>
      </c>
      <c r="G152" s="31">
        <v>0</v>
      </c>
      <c r="H152" s="31">
        <v>0</v>
      </c>
      <c r="I152" s="32">
        <f t="shared" ref="I152:I158" si="44">H152-F152</f>
        <v>0</v>
      </c>
      <c r="J152" s="31">
        <f t="shared" si="22"/>
        <v>0</v>
      </c>
      <c r="K152" s="31">
        <f t="shared" si="41"/>
        <v>0</v>
      </c>
      <c r="L152" s="31">
        <f t="shared" si="37"/>
        <v>0</v>
      </c>
      <c r="M152" s="65"/>
      <c r="N152" s="72"/>
      <c r="O152" s="3"/>
      <c r="P152" s="3"/>
      <c r="Q152" s="3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31.25" customHeight="1" x14ac:dyDescent="0.5">
      <c r="A153" s="62"/>
      <c r="B153" s="63"/>
      <c r="C153" s="64"/>
      <c r="D153" s="17" t="s">
        <v>7</v>
      </c>
      <c r="E153" s="39">
        <v>3179.8</v>
      </c>
      <c r="F153" s="38">
        <v>51.8</v>
      </c>
      <c r="G153" s="38">
        <v>51.8</v>
      </c>
      <c r="H153" s="38">
        <v>0.87089000000000005</v>
      </c>
      <c r="I153" s="53">
        <f t="shared" si="44"/>
        <v>-50.929109999999994</v>
      </c>
      <c r="J153" s="31">
        <f t="shared" ref="J153" si="45">IF(H153=0, ,H153/G153*100)</f>
        <v>1.6812548262548264</v>
      </c>
      <c r="K153" s="31">
        <f t="shared" si="41"/>
        <v>1.6812548262548264</v>
      </c>
      <c r="L153" s="31">
        <f t="shared" si="37"/>
        <v>2.7388200515755707E-2</v>
      </c>
      <c r="M153" s="65"/>
      <c r="N153" s="72"/>
      <c r="O153" s="3"/>
      <c r="P153" s="3"/>
      <c r="Q153" s="3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31.25" customHeight="1" x14ac:dyDescent="0.5">
      <c r="A154" s="62"/>
      <c r="B154" s="63"/>
      <c r="C154" s="64"/>
      <c r="D154" s="17" t="s">
        <v>8</v>
      </c>
      <c r="E154" s="26">
        <v>17.5</v>
      </c>
      <c r="F154" s="38">
        <v>0</v>
      </c>
      <c r="G154" s="38">
        <v>17.5</v>
      </c>
      <c r="H154" s="38">
        <v>0</v>
      </c>
      <c r="I154" s="50">
        <f t="shared" si="44"/>
        <v>0</v>
      </c>
      <c r="J154" s="31">
        <f>IF(H154=0, ,H154/G154*100)</f>
        <v>0</v>
      </c>
      <c r="K154" s="31">
        <f t="shared" si="41"/>
        <v>0</v>
      </c>
      <c r="L154" s="31">
        <f t="shared" si="37"/>
        <v>0</v>
      </c>
      <c r="M154" s="65"/>
      <c r="N154" s="72"/>
      <c r="O154" s="3"/>
      <c r="P154" s="3"/>
      <c r="Q154" s="3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65" customHeight="1" x14ac:dyDescent="0.5">
      <c r="A155" s="62"/>
      <c r="B155" s="63"/>
      <c r="C155" s="64"/>
      <c r="D155" s="21" t="s">
        <v>9</v>
      </c>
      <c r="E155" s="38">
        <v>0</v>
      </c>
      <c r="F155" s="38">
        <v>0</v>
      </c>
      <c r="G155" s="38">
        <v>0</v>
      </c>
      <c r="H155" s="38">
        <v>0</v>
      </c>
      <c r="I155" s="32">
        <f t="shared" si="44"/>
        <v>0</v>
      </c>
      <c r="J155" s="31">
        <f t="shared" ref="J155:J190" si="46">IF(H155=0, ,H155/G155*100)</f>
        <v>0</v>
      </c>
      <c r="K155" s="31">
        <f t="shared" si="41"/>
        <v>0</v>
      </c>
      <c r="L155" s="31">
        <f t="shared" si="37"/>
        <v>0</v>
      </c>
      <c r="M155" s="65"/>
      <c r="N155" s="72"/>
      <c r="O155" s="3"/>
      <c r="P155" s="3"/>
      <c r="Q155" s="3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31.25" customHeight="1" x14ac:dyDescent="0.5">
      <c r="A156" s="62"/>
      <c r="B156" s="63"/>
      <c r="C156" s="64"/>
      <c r="D156" s="21" t="s">
        <v>24</v>
      </c>
      <c r="E156" s="38">
        <v>0</v>
      </c>
      <c r="F156" s="38">
        <v>0</v>
      </c>
      <c r="G156" s="38">
        <v>0</v>
      </c>
      <c r="H156" s="38">
        <v>0</v>
      </c>
      <c r="I156" s="32">
        <f t="shared" si="44"/>
        <v>0</v>
      </c>
      <c r="J156" s="31">
        <f t="shared" si="46"/>
        <v>0</v>
      </c>
      <c r="K156" s="31">
        <f t="shared" si="41"/>
        <v>0</v>
      </c>
      <c r="L156" s="31">
        <f t="shared" si="37"/>
        <v>0</v>
      </c>
      <c r="M156" s="65"/>
      <c r="N156" s="72"/>
      <c r="O156" s="3"/>
      <c r="P156" s="3"/>
      <c r="Q156" s="3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31.25" customHeight="1" x14ac:dyDescent="0.5">
      <c r="A157" s="62"/>
      <c r="B157" s="63"/>
      <c r="C157" s="64"/>
      <c r="D157" s="22" t="s">
        <v>10</v>
      </c>
      <c r="E157" s="31">
        <v>250</v>
      </c>
      <c r="F157" s="31">
        <v>0</v>
      </c>
      <c r="G157" s="31">
        <v>0</v>
      </c>
      <c r="H157" s="31">
        <v>0</v>
      </c>
      <c r="I157" s="50">
        <f t="shared" si="44"/>
        <v>0</v>
      </c>
      <c r="J157" s="31">
        <f t="shared" si="46"/>
        <v>0</v>
      </c>
      <c r="K157" s="31">
        <f t="shared" si="41"/>
        <v>0</v>
      </c>
      <c r="L157" s="31">
        <f t="shared" si="37"/>
        <v>0</v>
      </c>
      <c r="M157" s="65"/>
      <c r="N157" s="72"/>
      <c r="O157" s="3"/>
      <c r="P157" s="3"/>
      <c r="Q157" s="3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31.25" customHeight="1" x14ac:dyDescent="0.5">
      <c r="A158" s="62"/>
      <c r="B158" s="63"/>
      <c r="C158" s="64"/>
      <c r="D158" s="24" t="s">
        <v>11</v>
      </c>
      <c r="E158" s="31">
        <v>0</v>
      </c>
      <c r="F158" s="31">
        <v>0</v>
      </c>
      <c r="G158" s="31">
        <v>0</v>
      </c>
      <c r="H158" s="31">
        <v>0</v>
      </c>
      <c r="I158" s="32">
        <f t="shared" si="44"/>
        <v>0</v>
      </c>
      <c r="J158" s="31">
        <f t="shared" si="46"/>
        <v>0</v>
      </c>
      <c r="K158" s="31">
        <f t="shared" si="41"/>
        <v>0</v>
      </c>
      <c r="L158" s="31">
        <f t="shared" si="37"/>
        <v>0</v>
      </c>
      <c r="M158" s="65"/>
      <c r="N158" s="72"/>
      <c r="O158" s="3"/>
      <c r="P158" s="3"/>
      <c r="Q158" s="3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31.25" customHeight="1" x14ac:dyDescent="0.5">
      <c r="A159" s="62">
        <v>19</v>
      </c>
      <c r="B159" s="63" t="s">
        <v>25</v>
      </c>
      <c r="C159" s="64">
        <v>4</v>
      </c>
      <c r="D159" s="14" t="s">
        <v>5</v>
      </c>
      <c r="E159" s="15">
        <f t="shared" ref="E159:H159" si="47">E160+E161+E162+E165</f>
        <v>79501.960000000006</v>
      </c>
      <c r="F159" s="15">
        <f t="shared" si="47"/>
        <v>3699.1908599999997</v>
      </c>
      <c r="G159" s="15">
        <f>G160+G161+G162+G165</f>
        <v>899.5</v>
      </c>
      <c r="H159" s="15">
        <f t="shared" si="47"/>
        <v>364.39675</v>
      </c>
      <c r="I159" s="16">
        <f>H159-F159</f>
        <v>-3334.7941099999998</v>
      </c>
      <c r="J159" s="15">
        <f t="shared" si="46"/>
        <v>40.511033907726514</v>
      </c>
      <c r="K159" s="15">
        <f t="shared" si="41"/>
        <v>9.8507150290698977</v>
      </c>
      <c r="L159" s="15">
        <f t="shared" si="37"/>
        <v>0.4583493916376401</v>
      </c>
      <c r="M159" s="65">
        <v>6</v>
      </c>
      <c r="N159" s="66" t="s">
        <v>56</v>
      </c>
      <c r="O159" s="3"/>
      <c r="P159" s="3"/>
      <c r="Q159" s="3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31.25" customHeight="1" x14ac:dyDescent="0.5">
      <c r="A160" s="62"/>
      <c r="B160" s="63"/>
      <c r="C160" s="64"/>
      <c r="D160" s="17" t="s">
        <v>6</v>
      </c>
      <c r="E160" s="38">
        <v>0</v>
      </c>
      <c r="F160" s="38">
        <v>0</v>
      </c>
      <c r="G160" s="38">
        <v>0</v>
      </c>
      <c r="H160" s="38">
        <v>0</v>
      </c>
      <c r="I160" s="25">
        <f>H160-F160</f>
        <v>0</v>
      </c>
      <c r="J160" s="27">
        <f t="shared" si="46"/>
        <v>0</v>
      </c>
      <c r="K160" s="27">
        <f t="shared" si="41"/>
        <v>0</v>
      </c>
      <c r="L160" s="27">
        <f t="shared" si="37"/>
        <v>0</v>
      </c>
      <c r="M160" s="65"/>
      <c r="N160" s="67"/>
      <c r="O160" s="3"/>
      <c r="P160" s="3"/>
      <c r="Q160" s="3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31.25" customHeight="1" x14ac:dyDescent="0.5">
      <c r="A161" s="62"/>
      <c r="B161" s="63"/>
      <c r="C161" s="64"/>
      <c r="D161" s="17" t="s">
        <v>7</v>
      </c>
      <c r="E161" s="39">
        <v>77531.200000000012</v>
      </c>
      <c r="F161" s="26">
        <v>3699.1908599999997</v>
      </c>
      <c r="G161" s="26">
        <v>899.5</v>
      </c>
      <c r="H161" s="26">
        <v>364.39675</v>
      </c>
      <c r="I161" s="53">
        <f t="shared" ref="I161:I166" si="48">H161-F161</f>
        <v>-3334.7941099999998</v>
      </c>
      <c r="J161" s="27">
        <f t="shared" si="46"/>
        <v>40.511033907726514</v>
      </c>
      <c r="K161" s="27">
        <f t="shared" si="41"/>
        <v>9.8507150290698977</v>
      </c>
      <c r="L161" s="27">
        <f t="shared" si="37"/>
        <v>0.47000014187836625</v>
      </c>
      <c r="M161" s="65"/>
      <c r="N161" s="67"/>
      <c r="O161" s="3"/>
      <c r="P161" s="3"/>
      <c r="Q161" s="3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31.25" customHeight="1" x14ac:dyDescent="0.5">
      <c r="A162" s="62"/>
      <c r="B162" s="63"/>
      <c r="C162" s="64"/>
      <c r="D162" s="17" t="s">
        <v>8</v>
      </c>
      <c r="E162" s="39">
        <v>0</v>
      </c>
      <c r="F162" s="38">
        <v>0</v>
      </c>
      <c r="G162" s="38">
        <v>0</v>
      </c>
      <c r="H162" s="38">
        <v>0</v>
      </c>
      <c r="I162" s="50">
        <f t="shared" si="48"/>
        <v>0</v>
      </c>
      <c r="J162" s="27">
        <f t="shared" si="46"/>
        <v>0</v>
      </c>
      <c r="K162" s="27">
        <f t="shared" si="41"/>
        <v>0</v>
      </c>
      <c r="L162" s="27">
        <f t="shared" si="37"/>
        <v>0</v>
      </c>
      <c r="M162" s="65"/>
      <c r="N162" s="67"/>
      <c r="O162" s="3"/>
      <c r="P162" s="3"/>
      <c r="Q162" s="3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90.5" customHeight="1" x14ac:dyDescent="0.5">
      <c r="A163" s="62"/>
      <c r="B163" s="63"/>
      <c r="C163" s="64"/>
      <c r="D163" s="21" t="s">
        <v>9</v>
      </c>
      <c r="E163" s="38">
        <v>0</v>
      </c>
      <c r="F163" s="38">
        <v>0</v>
      </c>
      <c r="G163" s="38">
        <v>0</v>
      </c>
      <c r="H163" s="38">
        <v>0</v>
      </c>
      <c r="I163" s="25">
        <f t="shared" si="48"/>
        <v>0</v>
      </c>
      <c r="J163" s="27">
        <f t="shared" si="46"/>
        <v>0</v>
      </c>
      <c r="K163" s="27">
        <f t="shared" si="41"/>
        <v>0</v>
      </c>
      <c r="L163" s="27">
        <f t="shared" si="37"/>
        <v>0</v>
      </c>
      <c r="M163" s="65"/>
      <c r="N163" s="67"/>
      <c r="O163" s="3"/>
      <c r="P163" s="3"/>
      <c r="Q163" s="3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31.25" customHeight="1" x14ac:dyDescent="0.5">
      <c r="A164" s="62"/>
      <c r="B164" s="63"/>
      <c r="C164" s="64"/>
      <c r="D164" s="21" t="s">
        <v>24</v>
      </c>
      <c r="E164" s="38">
        <v>0</v>
      </c>
      <c r="F164" s="38">
        <v>0</v>
      </c>
      <c r="G164" s="38">
        <v>0</v>
      </c>
      <c r="H164" s="38">
        <v>0</v>
      </c>
      <c r="I164" s="25">
        <f t="shared" si="48"/>
        <v>0</v>
      </c>
      <c r="J164" s="27">
        <f t="shared" si="46"/>
        <v>0</v>
      </c>
      <c r="K164" s="27">
        <f t="shared" si="41"/>
        <v>0</v>
      </c>
      <c r="L164" s="27">
        <f t="shared" si="37"/>
        <v>0</v>
      </c>
      <c r="M164" s="65"/>
      <c r="N164" s="67"/>
      <c r="O164" s="3"/>
      <c r="P164" s="3"/>
      <c r="Q164" s="3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31.25" customHeight="1" x14ac:dyDescent="0.5">
      <c r="A165" s="62"/>
      <c r="B165" s="63"/>
      <c r="C165" s="64"/>
      <c r="D165" s="22" t="s">
        <v>10</v>
      </c>
      <c r="E165" s="31">
        <v>1970.76</v>
      </c>
      <c r="F165" s="31">
        <v>0</v>
      </c>
      <c r="G165" s="31">
        <v>0</v>
      </c>
      <c r="H165" s="31">
        <v>0</v>
      </c>
      <c r="I165" s="50">
        <f t="shared" si="48"/>
        <v>0</v>
      </c>
      <c r="J165" s="27">
        <f t="shared" si="46"/>
        <v>0</v>
      </c>
      <c r="K165" s="27">
        <f t="shared" si="41"/>
        <v>0</v>
      </c>
      <c r="L165" s="27">
        <f t="shared" si="37"/>
        <v>0</v>
      </c>
      <c r="M165" s="65"/>
      <c r="N165" s="67"/>
      <c r="O165" s="3"/>
      <c r="P165" s="3"/>
      <c r="Q165" s="3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31.25" customHeight="1" x14ac:dyDescent="0.5">
      <c r="A166" s="62"/>
      <c r="B166" s="63"/>
      <c r="C166" s="64"/>
      <c r="D166" s="24" t="s">
        <v>11</v>
      </c>
      <c r="E166" s="31">
        <v>0</v>
      </c>
      <c r="F166" s="31">
        <v>0</v>
      </c>
      <c r="G166" s="31">
        <v>0</v>
      </c>
      <c r="H166" s="31">
        <v>0</v>
      </c>
      <c r="I166" s="25">
        <f t="shared" si="48"/>
        <v>0</v>
      </c>
      <c r="J166" s="27">
        <f t="shared" si="46"/>
        <v>0</v>
      </c>
      <c r="K166" s="27">
        <f t="shared" si="41"/>
        <v>0</v>
      </c>
      <c r="L166" s="27">
        <f t="shared" si="37"/>
        <v>0</v>
      </c>
      <c r="M166" s="65"/>
      <c r="N166" s="67"/>
      <c r="O166" s="3"/>
      <c r="P166" s="3"/>
      <c r="Q166" s="3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4" customFormat="1" ht="128.25" customHeight="1" x14ac:dyDescent="0.5">
      <c r="A167" s="62">
        <v>20</v>
      </c>
      <c r="B167" s="63" t="s">
        <v>23</v>
      </c>
      <c r="C167" s="64">
        <v>8</v>
      </c>
      <c r="D167" s="14" t="s">
        <v>5</v>
      </c>
      <c r="E167" s="15">
        <f>E168+E169+E170+E171+E173</f>
        <v>584985.89622999995</v>
      </c>
      <c r="F167" s="15">
        <f t="shared" ref="F167:H167" si="49">F168+F169+F170+F171+F173</f>
        <v>26195.968489999999</v>
      </c>
      <c r="G167" s="15">
        <f t="shared" si="49"/>
        <v>417811.973</v>
      </c>
      <c r="H167" s="15">
        <f t="shared" si="49"/>
        <v>42684.399040000004</v>
      </c>
      <c r="I167" s="16">
        <f>H167-F167</f>
        <v>16488.430550000005</v>
      </c>
      <c r="J167" s="15">
        <f t="shared" si="46"/>
        <v>10.216174211934325</v>
      </c>
      <c r="K167" s="15">
        <f t="shared" si="41"/>
        <v>162.94262629111907</v>
      </c>
      <c r="L167" s="15">
        <f t="shared" si="37"/>
        <v>7.2966543834789652</v>
      </c>
      <c r="M167" s="65">
        <v>10</v>
      </c>
      <c r="N167" s="66" t="s">
        <v>57</v>
      </c>
      <c r="O167" s="3"/>
      <c r="P167" s="3"/>
      <c r="Q167" s="3"/>
    </row>
    <row r="168" spans="1:29" s="4" customFormat="1" ht="128.25" customHeight="1" x14ac:dyDescent="0.5">
      <c r="A168" s="62"/>
      <c r="B168" s="63"/>
      <c r="C168" s="64"/>
      <c r="D168" s="17" t="s">
        <v>6</v>
      </c>
      <c r="E168" s="26">
        <v>5405.5</v>
      </c>
      <c r="F168" s="38">
        <v>252.42500000000001</v>
      </c>
      <c r="G168" s="38">
        <v>0</v>
      </c>
      <c r="H168" s="38">
        <v>0</v>
      </c>
      <c r="I168" s="54">
        <f>H168-F168</f>
        <v>-252.42500000000001</v>
      </c>
      <c r="J168" s="27">
        <f t="shared" si="46"/>
        <v>0</v>
      </c>
      <c r="K168" s="27">
        <f t="shared" si="41"/>
        <v>0</v>
      </c>
      <c r="L168" s="27">
        <f t="shared" si="37"/>
        <v>0</v>
      </c>
      <c r="M168" s="65"/>
      <c r="N168" s="67"/>
      <c r="O168" s="3"/>
      <c r="P168" s="3"/>
      <c r="Q168" s="3"/>
    </row>
    <row r="169" spans="1:29" s="4" customFormat="1" ht="128.25" customHeight="1" x14ac:dyDescent="0.5">
      <c r="A169" s="62"/>
      <c r="B169" s="63"/>
      <c r="C169" s="64"/>
      <c r="D169" s="17" t="s">
        <v>7</v>
      </c>
      <c r="E169" s="26">
        <v>87505</v>
      </c>
      <c r="F169" s="38">
        <v>11073.7363</v>
      </c>
      <c r="G169" s="38">
        <v>69.323999999999998</v>
      </c>
      <c r="H169" s="38">
        <v>6.875</v>
      </c>
      <c r="I169" s="54">
        <f t="shared" ref="I169:I174" si="50">H169-F169</f>
        <v>-11066.8613</v>
      </c>
      <c r="J169" s="27">
        <f t="shared" si="46"/>
        <v>9.9172003923605097</v>
      </c>
      <c r="K169" s="27">
        <f t="shared" si="41"/>
        <v>6.2083833439306291E-2</v>
      </c>
      <c r="L169" s="27">
        <f t="shared" si="37"/>
        <v>7.8566939032055309E-3</v>
      </c>
      <c r="M169" s="65"/>
      <c r="N169" s="67"/>
      <c r="O169" s="3"/>
      <c r="P169" s="3"/>
      <c r="Q169" s="3"/>
    </row>
    <row r="170" spans="1:29" s="4" customFormat="1" ht="128.25" customHeight="1" x14ac:dyDescent="0.5">
      <c r="A170" s="62"/>
      <c r="B170" s="63"/>
      <c r="C170" s="64"/>
      <c r="D170" s="17" t="s">
        <v>8</v>
      </c>
      <c r="E170" s="26">
        <v>417742.64899999998</v>
      </c>
      <c r="F170" s="38">
        <v>14869.80719</v>
      </c>
      <c r="G170" s="38">
        <v>417742.64899999998</v>
      </c>
      <c r="H170" s="38">
        <v>42677.524040000004</v>
      </c>
      <c r="I170" s="53">
        <f t="shared" si="50"/>
        <v>27807.716850000004</v>
      </c>
      <c r="J170" s="27">
        <f t="shared" si="46"/>
        <v>10.216223826358704</v>
      </c>
      <c r="K170" s="27">
        <f t="shared" si="41"/>
        <v>287.00791808989152</v>
      </c>
      <c r="L170" s="27">
        <f t="shared" si="37"/>
        <v>10.216223826358704</v>
      </c>
      <c r="M170" s="65"/>
      <c r="N170" s="67"/>
      <c r="O170" s="3"/>
      <c r="P170" s="3"/>
      <c r="Q170" s="3"/>
    </row>
    <row r="171" spans="1:29" s="4" customFormat="1" ht="185.25" customHeight="1" x14ac:dyDescent="0.5">
      <c r="A171" s="62"/>
      <c r="B171" s="63"/>
      <c r="C171" s="64"/>
      <c r="D171" s="21" t="s">
        <v>9</v>
      </c>
      <c r="E171" s="38">
        <v>0</v>
      </c>
      <c r="F171" s="31">
        <v>0</v>
      </c>
      <c r="G171" s="31">
        <v>0</v>
      </c>
      <c r="H171" s="31">
        <v>0</v>
      </c>
      <c r="I171" s="25">
        <f t="shared" si="50"/>
        <v>0</v>
      </c>
      <c r="J171" s="27">
        <f t="shared" si="46"/>
        <v>0</v>
      </c>
      <c r="K171" s="27">
        <f t="shared" si="41"/>
        <v>0</v>
      </c>
      <c r="L171" s="27">
        <f t="shared" si="37"/>
        <v>0</v>
      </c>
      <c r="M171" s="65"/>
      <c r="N171" s="67"/>
      <c r="O171" s="3"/>
      <c r="P171" s="3"/>
      <c r="Q171" s="3"/>
    </row>
    <row r="172" spans="1:29" s="4" customFormat="1" ht="128.25" customHeight="1" x14ac:dyDescent="0.5">
      <c r="A172" s="62"/>
      <c r="B172" s="63"/>
      <c r="C172" s="64"/>
      <c r="D172" s="21" t="s">
        <v>24</v>
      </c>
      <c r="E172" s="38">
        <v>0</v>
      </c>
      <c r="F172" s="31">
        <v>0</v>
      </c>
      <c r="G172" s="31">
        <v>0</v>
      </c>
      <c r="H172" s="31">
        <v>0</v>
      </c>
      <c r="I172" s="25">
        <f t="shared" si="50"/>
        <v>0</v>
      </c>
      <c r="J172" s="27">
        <f t="shared" si="46"/>
        <v>0</v>
      </c>
      <c r="K172" s="27">
        <f t="shared" si="41"/>
        <v>0</v>
      </c>
      <c r="L172" s="27">
        <f t="shared" si="37"/>
        <v>0</v>
      </c>
      <c r="M172" s="65"/>
      <c r="N172" s="67"/>
      <c r="O172" s="3"/>
      <c r="P172" s="3"/>
      <c r="Q172" s="3"/>
    </row>
    <row r="173" spans="1:29" s="4" customFormat="1" ht="128.25" customHeight="1" x14ac:dyDescent="0.5">
      <c r="A173" s="62"/>
      <c r="B173" s="63"/>
      <c r="C173" s="64"/>
      <c r="D173" s="22" t="s">
        <v>10</v>
      </c>
      <c r="E173" s="38">
        <v>74332.747229999994</v>
      </c>
      <c r="F173" s="38">
        <v>0</v>
      </c>
      <c r="G173" s="38">
        <v>0</v>
      </c>
      <c r="H173" s="38">
        <v>0</v>
      </c>
      <c r="I173" s="50">
        <f t="shared" si="50"/>
        <v>0</v>
      </c>
      <c r="J173" s="27">
        <f t="shared" si="46"/>
        <v>0</v>
      </c>
      <c r="K173" s="27">
        <f t="shared" si="41"/>
        <v>0</v>
      </c>
      <c r="L173" s="27">
        <f t="shared" si="37"/>
        <v>0</v>
      </c>
      <c r="M173" s="65"/>
      <c r="N173" s="67"/>
      <c r="O173" s="3"/>
      <c r="P173" s="3"/>
      <c r="Q173" s="3"/>
    </row>
    <row r="174" spans="1:29" ht="128.25" customHeight="1" x14ac:dyDescent="0.5">
      <c r="A174" s="62"/>
      <c r="B174" s="63"/>
      <c r="C174" s="64"/>
      <c r="D174" s="24" t="s">
        <v>11</v>
      </c>
      <c r="E174" s="38">
        <v>0</v>
      </c>
      <c r="F174" s="38">
        <v>0</v>
      </c>
      <c r="G174" s="38">
        <v>0</v>
      </c>
      <c r="H174" s="38">
        <v>0</v>
      </c>
      <c r="I174" s="25">
        <f t="shared" si="50"/>
        <v>0</v>
      </c>
      <c r="J174" s="27">
        <f t="shared" si="46"/>
        <v>0</v>
      </c>
      <c r="K174" s="27">
        <f t="shared" si="41"/>
        <v>0</v>
      </c>
      <c r="L174" s="27">
        <f t="shared" si="37"/>
        <v>0</v>
      </c>
      <c r="M174" s="65"/>
      <c r="N174" s="67"/>
      <c r="O174" s="3"/>
      <c r="P174" s="3"/>
      <c r="Q174" s="3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8.25" customHeight="1" x14ac:dyDescent="0.5">
      <c r="A175" s="62">
        <v>21</v>
      </c>
      <c r="B175" s="63" t="s">
        <v>21</v>
      </c>
      <c r="C175" s="64">
        <v>3</v>
      </c>
      <c r="D175" s="14" t="s">
        <v>5</v>
      </c>
      <c r="E175" s="15">
        <f>E176+E177+E178+E179+E181</f>
        <v>2294</v>
      </c>
      <c r="F175" s="15">
        <f t="shared" ref="F175:H175" si="51">F176+F177+F178+F179+F181</f>
        <v>0</v>
      </c>
      <c r="G175" s="15">
        <f t="shared" si="51"/>
        <v>1794</v>
      </c>
      <c r="H175" s="15">
        <f t="shared" si="51"/>
        <v>0</v>
      </c>
      <c r="I175" s="30">
        <f>H175-F175</f>
        <v>0</v>
      </c>
      <c r="J175" s="15">
        <f t="shared" si="46"/>
        <v>0</v>
      </c>
      <c r="K175" s="15">
        <f t="shared" si="41"/>
        <v>0</v>
      </c>
      <c r="L175" s="15">
        <f t="shared" si="37"/>
        <v>0</v>
      </c>
      <c r="M175" s="65">
        <v>5</v>
      </c>
      <c r="N175" s="68" t="s">
        <v>70</v>
      </c>
      <c r="O175" s="3"/>
      <c r="P175" s="3"/>
      <c r="Q175" s="3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8.25" customHeight="1" x14ac:dyDescent="0.5">
      <c r="A176" s="62"/>
      <c r="B176" s="63"/>
      <c r="C176" s="64"/>
      <c r="D176" s="17" t="s">
        <v>6</v>
      </c>
      <c r="E176" s="31">
        <v>0</v>
      </c>
      <c r="F176" s="31">
        <v>0</v>
      </c>
      <c r="G176" s="31">
        <v>0</v>
      </c>
      <c r="H176" s="31">
        <v>0</v>
      </c>
      <c r="I176" s="35">
        <f t="shared" ref="I176:I182" si="52">H176-F176</f>
        <v>0</v>
      </c>
      <c r="J176" s="27">
        <f t="shared" si="46"/>
        <v>0</v>
      </c>
      <c r="K176" s="27">
        <f t="shared" si="41"/>
        <v>0</v>
      </c>
      <c r="L176" s="27">
        <f t="shared" si="37"/>
        <v>0</v>
      </c>
      <c r="M176" s="65"/>
      <c r="N176" s="69"/>
      <c r="O176" s="3"/>
      <c r="P176" s="3"/>
      <c r="Q176" s="3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8.25" customHeight="1" x14ac:dyDescent="0.5">
      <c r="A177" s="62"/>
      <c r="B177" s="63"/>
      <c r="C177" s="64"/>
      <c r="D177" s="17" t="s">
        <v>7</v>
      </c>
      <c r="E177" s="31">
        <v>80</v>
      </c>
      <c r="F177" s="31">
        <v>0</v>
      </c>
      <c r="G177" s="31">
        <v>0</v>
      </c>
      <c r="H177" s="31">
        <v>0</v>
      </c>
      <c r="I177" s="35">
        <f t="shared" si="52"/>
        <v>0</v>
      </c>
      <c r="J177" s="27">
        <f t="shared" si="46"/>
        <v>0</v>
      </c>
      <c r="K177" s="27">
        <f t="shared" si="41"/>
        <v>0</v>
      </c>
      <c r="L177" s="27">
        <f t="shared" si="37"/>
        <v>0</v>
      </c>
      <c r="M177" s="65"/>
      <c r="N177" s="69"/>
      <c r="O177" s="3"/>
      <c r="P177" s="3"/>
      <c r="Q177" s="3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8.25" customHeight="1" x14ac:dyDescent="0.5">
      <c r="A178" s="62"/>
      <c r="B178" s="63"/>
      <c r="C178" s="64"/>
      <c r="D178" s="17" t="s">
        <v>8</v>
      </c>
      <c r="E178" s="26">
        <v>1794</v>
      </c>
      <c r="F178" s="38">
        <v>0</v>
      </c>
      <c r="G178" s="31">
        <v>1794</v>
      </c>
      <c r="H178" s="31">
        <v>0</v>
      </c>
      <c r="I178" s="36">
        <f t="shared" si="52"/>
        <v>0</v>
      </c>
      <c r="J178" s="27">
        <f t="shared" si="46"/>
        <v>0</v>
      </c>
      <c r="K178" s="27">
        <f t="shared" si="41"/>
        <v>0</v>
      </c>
      <c r="L178" s="27">
        <f t="shared" si="37"/>
        <v>0</v>
      </c>
      <c r="M178" s="65"/>
      <c r="N178" s="69"/>
      <c r="O178" s="3"/>
      <c r="P178" s="3"/>
      <c r="Q178" s="3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82.25" customHeight="1" x14ac:dyDescent="0.5">
      <c r="A179" s="62"/>
      <c r="B179" s="63"/>
      <c r="C179" s="64"/>
      <c r="D179" s="21" t="s">
        <v>9</v>
      </c>
      <c r="E179" s="38">
        <v>0</v>
      </c>
      <c r="F179" s="31">
        <v>0</v>
      </c>
      <c r="G179" s="31">
        <v>0</v>
      </c>
      <c r="H179" s="31">
        <v>0</v>
      </c>
      <c r="I179" s="35">
        <f t="shared" si="52"/>
        <v>0</v>
      </c>
      <c r="J179" s="27">
        <f t="shared" si="46"/>
        <v>0</v>
      </c>
      <c r="K179" s="27">
        <f t="shared" si="41"/>
        <v>0</v>
      </c>
      <c r="L179" s="27">
        <f t="shared" si="37"/>
        <v>0</v>
      </c>
      <c r="M179" s="65"/>
      <c r="N179" s="69"/>
      <c r="O179" s="3"/>
      <c r="P179" s="3"/>
      <c r="Q179" s="3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8.25" customHeight="1" x14ac:dyDescent="0.5">
      <c r="A180" s="62"/>
      <c r="B180" s="63"/>
      <c r="C180" s="64"/>
      <c r="D180" s="21" t="s">
        <v>24</v>
      </c>
      <c r="E180" s="38">
        <v>0</v>
      </c>
      <c r="F180" s="31">
        <v>0</v>
      </c>
      <c r="G180" s="31">
        <v>0</v>
      </c>
      <c r="H180" s="31">
        <v>0</v>
      </c>
      <c r="I180" s="35">
        <f t="shared" si="52"/>
        <v>0</v>
      </c>
      <c r="J180" s="27">
        <f t="shared" si="46"/>
        <v>0</v>
      </c>
      <c r="K180" s="27">
        <f t="shared" si="41"/>
        <v>0</v>
      </c>
      <c r="L180" s="27">
        <f t="shared" si="37"/>
        <v>0</v>
      </c>
      <c r="M180" s="65"/>
      <c r="N180" s="69"/>
      <c r="O180" s="3"/>
      <c r="P180" s="3"/>
      <c r="Q180" s="3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8.25" customHeight="1" x14ac:dyDescent="0.5">
      <c r="A181" s="62"/>
      <c r="B181" s="63"/>
      <c r="C181" s="64"/>
      <c r="D181" s="22" t="s">
        <v>10</v>
      </c>
      <c r="E181" s="39">
        <v>420</v>
      </c>
      <c r="F181" s="31">
        <v>0</v>
      </c>
      <c r="G181" s="31">
        <v>0</v>
      </c>
      <c r="H181" s="31">
        <v>0</v>
      </c>
      <c r="I181" s="35">
        <f t="shared" si="52"/>
        <v>0</v>
      </c>
      <c r="J181" s="27">
        <f t="shared" si="46"/>
        <v>0</v>
      </c>
      <c r="K181" s="27">
        <f t="shared" si="41"/>
        <v>0</v>
      </c>
      <c r="L181" s="27">
        <f t="shared" si="37"/>
        <v>0</v>
      </c>
      <c r="M181" s="65"/>
      <c r="N181" s="69"/>
      <c r="O181" s="3"/>
      <c r="P181" s="3"/>
      <c r="Q181" s="3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8.25" customHeight="1" x14ac:dyDescent="0.5">
      <c r="A182" s="62"/>
      <c r="B182" s="63"/>
      <c r="C182" s="64"/>
      <c r="D182" s="24" t="s">
        <v>11</v>
      </c>
      <c r="E182" s="31">
        <v>0</v>
      </c>
      <c r="F182" s="31">
        <v>0</v>
      </c>
      <c r="G182" s="31">
        <v>0</v>
      </c>
      <c r="H182" s="31">
        <v>0</v>
      </c>
      <c r="I182" s="35">
        <f t="shared" si="52"/>
        <v>0</v>
      </c>
      <c r="J182" s="27">
        <f t="shared" si="46"/>
        <v>0</v>
      </c>
      <c r="K182" s="27">
        <f t="shared" si="41"/>
        <v>0</v>
      </c>
      <c r="L182" s="27">
        <f t="shared" si="37"/>
        <v>0</v>
      </c>
      <c r="M182" s="65"/>
      <c r="N182" s="69"/>
      <c r="O182" s="3"/>
      <c r="P182" s="3"/>
      <c r="Q182" s="3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44" customHeight="1" x14ac:dyDescent="0.5">
      <c r="A183" s="62">
        <v>22</v>
      </c>
      <c r="B183" s="63" t="s">
        <v>50</v>
      </c>
      <c r="C183" s="64">
        <v>3</v>
      </c>
      <c r="D183" s="14" t="s">
        <v>5</v>
      </c>
      <c r="E183" s="15">
        <f>E184+E185+E186+E187+E189</f>
        <v>165451.13</v>
      </c>
      <c r="F183" s="15">
        <f t="shared" ref="F183:G183" si="53">F184+F185+F186+F187+F189</f>
        <v>0</v>
      </c>
      <c r="G183" s="15">
        <f t="shared" si="53"/>
        <v>33000</v>
      </c>
      <c r="H183" s="15">
        <f>H184+H185+H186+H187+H189</f>
        <v>0</v>
      </c>
      <c r="I183" s="30">
        <f>I184+I185+I186+I187+I189</f>
        <v>0</v>
      </c>
      <c r="J183" s="15">
        <f t="shared" si="46"/>
        <v>0</v>
      </c>
      <c r="K183" s="15">
        <f t="shared" si="41"/>
        <v>0</v>
      </c>
      <c r="L183" s="15">
        <f t="shared" si="37"/>
        <v>0</v>
      </c>
      <c r="M183" s="65">
        <v>15</v>
      </c>
      <c r="N183" s="68" t="s">
        <v>58</v>
      </c>
      <c r="O183" s="3"/>
      <c r="P183" s="3"/>
      <c r="Q183" s="3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11.75" customHeight="1" x14ac:dyDescent="0.5">
      <c r="A184" s="62"/>
      <c r="B184" s="63"/>
      <c r="C184" s="64"/>
      <c r="D184" s="17" t="s">
        <v>6</v>
      </c>
      <c r="E184" s="25">
        <v>1545.9</v>
      </c>
      <c r="F184" s="31">
        <v>0</v>
      </c>
      <c r="G184" s="31">
        <v>0</v>
      </c>
      <c r="H184" s="31">
        <v>0</v>
      </c>
      <c r="I184" s="36">
        <f t="shared" ref="I184:I190" si="54">H184-F184</f>
        <v>0</v>
      </c>
      <c r="J184" s="27">
        <f t="shared" si="46"/>
        <v>0</v>
      </c>
      <c r="K184" s="27">
        <f t="shared" si="41"/>
        <v>0</v>
      </c>
      <c r="L184" s="27">
        <f t="shared" si="37"/>
        <v>0</v>
      </c>
      <c r="M184" s="65"/>
      <c r="N184" s="69"/>
      <c r="O184" s="3"/>
      <c r="P184" s="3"/>
      <c r="Q184" s="3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11.75" customHeight="1" x14ac:dyDescent="0.5">
      <c r="A185" s="62"/>
      <c r="B185" s="63"/>
      <c r="C185" s="64"/>
      <c r="D185" s="17" t="s">
        <v>7</v>
      </c>
      <c r="E185" s="25">
        <v>3607.1</v>
      </c>
      <c r="F185" s="31">
        <v>0</v>
      </c>
      <c r="G185" s="31">
        <v>0</v>
      </c>
      <c r="H185" s="31">
        <v>0</v>
      </c>
      <c r="I185" s="36">
        <f t="shared" si="54"/>
        <v>0</v>
      </c>
      <c r="J185" s="27">
        <f t="shared" si="46"/>
        <v>0</v>
      </c>
      <c r="K185" s="27">
        <f t="shared" si="41"/>
        <v>0</v>
      </c>
      <c r="L185" s="27">
        <f t="shared" si="37"/>
        <v>0</v>
      </c>
      <c r="M185" s="65"/>
      <c r="N185" s="69"/>
      <c r="O185" s="3"/>
      <c r="P185" s="3"/>
      <c r="Q185" s="3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11.75" customHeight="1" x14ac:dyDescent="0.5">
      <c r="A186" s="62"/>
      <c r="B186" s="63"/>
      <c r="C186" s="64"/>
      <c r="D186" s="17" t="s">
        <v>8</v>
      </c>
      <c r="E186" s="39">
        <v>33000</v>
      </c>
      <c r="F186" s="38">
        <v>0</v>
      </c>
      <c r="G186" s="31">
        <v>33000</v>
      </c>
      <c r="H186" s="31">
        <v>0</v>
      </c>
      <c r="I186" s="36">
        <f t="shared" si="54"/>
        <v>0</v>
      </c>
      <c r="J186" s="27">
        <f t="shared" si="46"/>
        <v>0</v>
      </c>
      <c r="K186" s="27">
        <f t="shared" si="41"/>
        <v>0</v>
      </c>
      <c r="L186" s="27">
        <f t="shared" si="37"/>
        <v>0</v>
      </c>
      <c r="M186" s="65"/>
      <c r="N186" s="69"/>
      <c r="O186" s="3"/>
      <c r="P186" s="3"/>
      <c r="Q186" s="3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97.75" customHeight="1" x14ac:dyDescent="0.5">
      <c r="A187" s="62"/>
      <c r="B187" s="63"/>
      <c r="C187" s="64"/>
      <c r="D187" s="21" t="s">
        <v>9</v>
      </c>
      <c r="E187" s="38">
        <v>0</v>
      </c>
      <c r="F187" s="31">
        <v>0</v>
      </c>
      <c r="G187" s="31">
        <v>0</v>
      </c>
      <c r="H187" s="31">
        <v>0</v>
      </c>
      <c r="I187" s="35">
        <f t="shared" si="54"/>
        <v>0</v>
      </c>
      <c r="J187" s="27">
        <f t="shared" si="46"/>
        <v>0</v>
      </c>
      <c r="K187" s="27">
        <f t="shared" si="41"/>
        <v>0</v>
      </c>
      <c r="L187" s="27">
        <f t="shared" si="37"/>
        <v>0</v>
      </c>
      <c r="M187" s="65"/>
      <c r="N187" s="69"/>
      <c r="O187" s="3"/>
      <c r="P187" s="3"/>
      <c r="Q187" s="3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44" customHeight="1" x14ac:dyDescent="0.5">
      <c r="A188" s="62"/>
      <c r="B188" s="63"/>
      <c r="C188" s="64"/>
      <c r="D188" s="21" t="s">
        <v>24</v>
      </c>
      <c r="E188" s="38">
        <v>28138.22</v>
      </c>
      <c r="F188" s="31">
        <v>78.826220000000006</v>
      </c>
      <c r="G188" s="31">
        <v>0</v>
      </c>
      <c r="H188" s="31">
        <v>0</v>
      </c>
      <c r="I188" s="34">
        <f t="shared" si="54"/>
        <v>-78.826220000000006</v>
      </c>
      <c r="J188" s="27">
        <f t="shared" si="46"/>
        <v>0</v>
      </c>
      <c r="K188" s="27">
        <v>0</v>
      </c>
      <c r="L188" s="27">
        <f t="shared" si="37"/>
        <v>0</v>
      </c>
      <c r="M188" s="65"/>
      <c r="N188" s="69"/>
      <c r="O188" s="3"/>
      <c r="P188" s="3"/>
      <c r="Q188" s="3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44" customHeight="1" x14ac:dyDescent="0.5">
      <c r="A189" s="62"/>
      <c r="B189" s="63"/>
      <c r="C189" s="64"/>
      <c r="D189" s="22" t="s">
        <v>10</v>
      </c>
      <c r="E189" s="39">
        <v>127298.13</v>
      </c>
      <c r="F189" s="31">
        <v>0</v>
      </c>
      <c r="G189" s="31">
        <v>0</v>
      </c>
      <c r="H189" s="31">
        <v>0</v>
      </c>
      <c r="I189" s="36">
        <f t="shared" si="54"/>
        <v>0</v>
      </c>
      <c r="J189" s="27">
        <f t="shared" si="46"/>
        <v>0</v>
      </c>
      <c r="K189" s="27">
        <v>0</v>
      </c>
      <c r="L189" s="27">
        <f t="shared" si="37"/>
        <v>0</v>
      </c>
      <c r="M189" s="65"/>
      <c r="N189" s="69"/>
      <c r="O189" s="3"/>
      <c r="P189" s="3"/>
      <c r="Q189" s="3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44" customHeight="1" x14ac:dyDescent="0.5">
      <c r="A190" s="62"/>
      <c r="B190" s="63"/>
      <c r="C190" s="64"/>
      <c r="D190" s="24" t="s">
        <v>11</v>
      </c>
      <c r="E190" s="31">
        <v>0</v>
      </c>
      <c r="F190" s="31">
        <v>0</v>
      </c>
      <c r="G190" s="31">
        <v>0</v>
      </c>
      <c r="H190" s="31">
        <v>0</v>
      </c>
      <c r="I190" s="35">
        <f t="shared" si="54"/>
        <v>0</v>
      </c>
      <c r="J190" s="27">
        <f t="shared" si="46"/>
        <v>0</v>
      </c>
      <c r="K190" s="27">
        <f t="shared" si="41"/>
        <v>0</v>
      </c>
      <c r="L190" s="27">
        <f t="shared" si="37"/>
        <v>0</v>
      </c>
      <c r="M190" s="65"/>
      <c r="N190" s="69"/>
      <c r="O190" s="3"/>
      <c r="P190" s="3"/>
      <c r="Q190" s="3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78740157480314965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СВОД(январь)</vt:lpstr>
      <vt:lpstr>'СВОД(январь)'!Заголовки_для_печати</vt:lpstr>
      <vt:lpstr>'СВОД(январь)'!Область_печати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2018-02-08T05:10:58Z</dcterms:modified>
</cp:coreProperties>
</file>