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октябрь)" sheetId="4" r:id="rId1"/>
  </sheets>
  <definedNames>
    <definedName name="_xlnm._FilterDatabase" localSheetId="0" hidden="1">'СВОД(октябрь)'!$A$6:$AH$182</definedName>
    <definedName name="_xlnm.Print_Titles" localSheetId="0">'СВОД(октябрь)'!$4:$6</definedName>
    <definedName name="_xlnm.Print_Area" localSheetId="0">'СВОД(октябрь)'!$A$1:$N$190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J189" i="4"/>
  <c r="I189" i="4"/>
  <c r="L188" i="4"/>
  <c r="J188" i="4"/>
  <c r="I188" i="4"/>
  <c r="L187" i="4"/>
  <c r="K187" i="4"/>
  <c r="J187" i="4"/>
  <c r="I187" i="4"/>
  <c r="L186" i="4"/>
  <c r="K186" i="4"/>
  <c r="J186" i="4"/>
  <c r="I186" i="4"/>
  <c r="L185" i="4"/>
  <c r="K185" i="4"/>
  <c r="J185" i="4"/>
  <c r="I185" i="4"/>
  <c r="L184" i="4"/>
  <c r="K184" i="4"/>
  <c r="J184" i="4"/>
  <c r="I184" i="4"/>
  <c r="I183" i="4"/>
  <c r="H183" i="4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H175" i="4"/>
  <c r="J175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H167" i="4"/>
  <c r="J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H159" i="4"/>
  <c r="G159" i="4"/>
  <c r="F159" i="4"/>
  <c r="I159" i="4" s="1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H151" i="4"/>
  <c r="G151" i="4"/>
  <c r="F151" i="4"/>
  <c r="I151" i="4" s="1"/>
  <c r="E151" i="4"/>
  <c r="L150" i="4"/>
  <c r="K150" i="4"/>
  <c r="J150" i="4"/>
  <c r="I150" i="4"/>
  <c r="L149" i="4"/>
  <c r="K149" i="4"/>
  <c r="J149" i="4"/>
  <c r="I149" i="4"/>
  <c r="L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G143" i="4"/>
  <c r="F143" i="4"/>
  <c r="K143" i="4" s="1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H135" i="4"/>
  <c r="J135" i="4" s="1"/>
  <c r="G135" i="4"/>
  <c r="F135" i="4"/>
  <c r="K135" i="4" s="1"/>
  <c r="E135" i="4"/>
  <c r="L134" i="4"/>
  <c r="K134" i="4"/>
  <c r="J134" i="4"/>
  <c r="I134" i="4"/>
  <c r="L133" i="4"/>
  <c r="K133" i="4"/>
  <c r="J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H127" i="4"/>
  <c r="I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L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L119" i="4" s="1"/>
  <c r="G119" i="4"/>
  <c r="F119" i="4"/>
  <c r="E119" i="4"/>
  <c r="L118" i="4"/>
  <c r="K118" i="4"/>
  <c r="J118" i="4"/>
  <c r="I118" i="4"/>
  <c r="L117" i="4"/>
  <c r="K117" i="4"/>
  <c r="J117" i="4"/>
  <c r="I117" i="4"/>
  <c r="L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H111" i="4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J105" i="4"/>
  <c r="I105" i="4"/>
  <c r="L104" i="4"/>
  <c r="K104" i="4"/>
  <c r="J104" i="4"/>
  <c r="I104" i="4"/>
  <c r="K103" i="4"/>
  <c r="H103" i="4"/>
  <c r="G103" i="4"/>
  <c r="F103" i="4"/>
  <c r="E103" i="4"/>
  <c r="L102" i="4"/>
  <c r="K102" i="4"/>
  <c r="J102" i="4"/>
  <c r="I102" i="4"/>
  <c r="L101" i="4"/>
  <c r="K101" i="4"/>
  <c r="J101" i="4"/>
  <c r="I101" i="4"/>
  <c r="F101" i="4"/>
  <c r="L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H95" i="4"/>
  <c r="J95" i="4" s="1"/>
  <c r="G95" i="4"/>
  <c r="F95" i="4"/>
  <c r="E95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J87" i="4" s="1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H79" i="4"/>
  <c r="L79" i="4" s="1"/>
  <c r="G79" i="4"/>
  <c r="F79" i="4"/>
  <c r="E79" i="4"/>
  <c r="L78" i="4"/>
  <c r="J77" i="4"/>
  <c r="L76" i="4"/>
  <c r="K76" i="4"/>
  <c r="J76" i="4"/>
  <c r="L75" i="4"/>
  <c r="K75" i="4"/>
  <c r="J75" i="4"/>
  <c r="L74" i="4"/>
  <c r="K74" i="4"/>
  <c r="J74" i="4"/>
  <c r="I74" i="4"/>
  <c r="L73" i="4"/>
  <c r="K73" i="4"/>
  <c r="J73" i="4"/>
  <c r="I73" i="4"/>
  <c r="L72" i="4"/>
  <c r="K72" i="4"/>
  <c r="J72" i="4"/>
  <c r="I72" i="4"/>
  <c r="H71" i="4"/>
  <c r="G71" i="4"/>
  <c r="F71" i="4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H63" i="4"/>
  <c r="K63" i="4" s="1"/>
  <c r="G63" i="4"/>
  <c r="J63" i="4" s="1"/>
  <c r="F63" i="4"/>
  <c r="E63" i="4"/>
  <c r="L62" i="4"/>
  <c r="K62" i="4"/>
  <c r="J62" i="4"/>
  <c r="I62" i="4"/>
  <c r="L61" i="4"/>
  <c r="K61" i="4"/>
  <c r="I61" i="4"/>
  <c r="L60" i="4"/>
  <c r="L59" i="4"/>
  <c r="K59" i="4"/>
  <c r="J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H55" i="4"/>
  <c r="L55" i="4" s="1"/>
  <c r="G55" i="4"/>
  <c r="F55" i="4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I47" i="4" s="1"/>
  <c r="G47" i="4"/>
  <c r="F47" i="4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J39" i="4"/>
  <c r="H39" i="4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G31" i="4"/>
  <c r="J31" i="4" s="1"/>
  <c r="F31" i="4"/>
  <c r="I31" i="4" s="1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I25" i="4"/>
  <c r="L24" i="4"/>
  <c r="K24" i="4"/>
  <c r="J24" i="4"/>
  <c r="I24" i="4"/>
  <c r="H23" i="4"/>
  <c r="G23" i="4"/>
  <c r="J23" i="4" s="1"/>
  <c r="F23" i="4"/>
  <c r="K23" i="4" s="1"/>
  <c r="E23" i="4"/>
  <c r="L22" i="4"/>
  <c r="K22" i="4"/>
  <c r="J22" i="4"/>
  <c r="I22" i="4"/>
  <c r="L21" i="4"/>
  <c r="I21" i="4"/>
  <c r="L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H15" i="4"/>
  <c r="K15" i="4" s="1"/>
  <c r="G15" i="4"/>
  <c r="F15" i="4"/>
  <c r="E15" i="4"/>
  <c r="H14" i="4"/>
  <c r="K14" i="4" s="1"/>
  <c r="G14" i="4"/>
  <c r="F14" i="4"/>
  <c r="E14" i="4"/>
  <c r="H13" i="4"/>
  <c r="G13" i="4"/>
  <c r="F13" i="4"/>
  <c r="E13" i="4"/>
  <c r="H12" i="4"/>
  <c r="G12" i="4"/>
  <c r="F12" i="4"/>
  <c r="K12" i="4" s="1"/>
  <c r="E12" i="4"/>
  <c r="H11" i="4"/>
  <c r="L11" i="4" s="1"/>
  <c r="G11" i="4"/>
  <c r="F11" i="4"/>
  <c r="E11" i="4"/>
  <c r="H10" i="4"/>
  <c r="L10" i="4" s="1"/>
  <c r="G10" i="4"/>
  <c r="F10" i="4"/>
  <c r="E10" i="4"/>
  <c r="H9" i="4"/>
  <c r="G9" i="4"/>
  <c r="F9" i="4"/>
  <c r="E9" i="4"/>
  <c r="H8" i="4"/>
  <c r="G8" i="4"/>
  <c r="G7" i="4" s="1"/>
  <c r="F8" i="4"/>
  <c r="K8" i="4" s="1"/>
  <c r="E8" i="4"/>
  <c r="M7" i="4"/>
  <c r="H7" i="4"/>
  <c r="F7" i="4"/>
  <c r="E7" i="4"/>
  <c r="C7" i="4"/>
  <c r="L8" i="4" l="1"/>
  <c r="K11" i="4"/>
  <c r="L12" i="4"/>
  <c r="K31" i="4"/>
  <c r="L71" i="4"/>
  <c r="L103" i="4"/>
  <c r="I111" i="4"/>
  <c r="L143" i="4"/>
  <c r="I167" i="4"/>
  <c r="J183" i="4"/>
  <c r="L9" i="4"/>
  <c r="L13" i="4"/>
  <c r="K39" i="4"/>
  <c r="K71" i="4"/>
  <c r="I87" i="4"/>
  <c r="K9" i="4"/>
  <c r="J14" i="4"/>
  <c r="K79" i="4"/>
  <c r="I95" i="4"/>
  <c r="K119" i="4"/>
  <c r="J151" i="4"/>
  <c r="J159" i="4"/>
  <c r="K7" i="4"/>
  <c r="K10" i="4"/>
  <c r="J15" i="4"/>
  <c r="I23" i="4"/>
  <c r="J47" i="4"/>
  <c r="K55" i="4"/>
  <c r="L63" i="4"/>
  <c r="L135" i="4"/>
  <c r="I7" i="4"/>
  <c r="J7" i="4"/>
  <c r="I8" i="4"/>
  <c r="I9" i="4"/>
  <c r="I10" i="4"/>
  <c r="I11" i="4"/>
  <c r="I12" i="4"/>
  <c r="L14" i="4"/>
  <c r="L15" i="4"/>
  <c r="L23" i="4"/>
  <c r="L31" i="4"/>
  <c r="L39" i="4"/>
  <c r="K47" i="4"/>
  <c r="I55" i="4"/>
  <c r="I63" i="4"/>
  <c r="I71" i="4"/>
  <c r="I79" i="4"/>
  <c r="K87" i="4"/>
  <c r="K95" i="4"/>
  <c r="I103" i="4"/>
  <c r="J111" i="4"/>
  <c r="I119" i="4"/>
  <c r="J127" i="4"/>
  <c r="K151" i="4"/>
  <c r="K159" i="4"/>
  <c r="K167" i="4"/>
  <c r="K175" i="4"/>
  <c r="K183" i="4"/>
  <c r="L7" i="4"/>
  <c r="J8" i="4"/>
  <c r="J9" i="4"/>
  <c r="J10" i="4"/>
  <c r="J11" i="4"/>
  <c r="J12" i="4"/>
  <c r="I14" i="4"/>
  <c r="I15" i="4"/>
  <c r="I39" i="4"/>
  <c r="L47" i="4"/>
  <c r="J55" i="4"/>
  <c r="J71" i="4"/>
  <c r="J79" i="4"/>
  <c r="L87" i="4"/>
  <c r="L95" i="4"/>
  <c r="J103" i="4"/>
  <c r="K111" i="4"/>
  <c r="J119" i="4"/>
  <c r="K127" i="4"/>
  <c r="I135" i="4"/>
  <c r="I143" i="4"/>
  <c r="L151" i="4"/>
  <c r="L159" i="4"/>
  <c r="L167" i="4"/>
  <c r="L175" i="4"/>
  <c r="L183" i="4"/>
  <c r="L127" i="4"/>
  <c r="I175" i="4"/>
  <c r="L111" i="4"/>
</calcChain>
</file>

<file path=xl/comments1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b/>
            <sz val="24"/>
            <color indexed="81"/>
            <rFont val="Tahoma"/>
            <family val="2"/>
            <charset val="204"/>
          </rPr>
          <t>Отклонение БАО от РД № 170 от 13.09.17 по МП: Образование 
-150 000,0 т.р.,
Развитие ЖКК 
+1 551,1 т.р.,
Опека +3 754,81 т.р.</t>
        </r>
      </text>
    </comment>
    <comment ref="E15" authorId="0">
      <text>
        <r>
          <rPr>
            <b/>
            <sz val="24"/>
            <color indexed="81"/>
            <rFont val="Tahoma"/>
            <family val="2"/>
            <charset val="204"/>
          </rPr>
          <t>Уменьшение БАО на 150 000,0 т.р. По мероприятияю 4. "Развитие инфраструктуры системы образования (проектирование, строительство (реконструкция) объектов образования, приобретение объектов недвижимого имущества для размещения образовательных организаций"</t>
        </r>
      </text>
    </comment>
    <comment ref="E79" authorId="0">
      <text>
        <r>
          <rPr>
            <b/>
            <sz val="24"/>
            <color indexed="81"/>
            <rFont val="Tahoma"/>
            <family val="2"/>
            <charset val="204"/>
          </rPr>
          <t>Отклонение от РД № 170 от 13.09.2017  ввиду того,что в МП 9 пришли окружные средства в размере 
1 551,13 т.р. справка уведомление №500/09/23 от 21.09.2017</t>
        </r>
      </text>
    </commen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<sst xmlns="http://schemas.openxmlformats.org/spreadsheetml/2006/main" count="250" uniqueCount="73">
  <si>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</si>
  <si>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</si>
  <si>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</si>
  <si>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</si>
  <si>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</si>
  <si>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"01"  ноября  2017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</si>
  <si>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</si>
  <si>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</si>
  <si>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</si>
  <si>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</si>
  <si>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</si>
  <si>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</si>
  <si>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</si>
  <si>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</si>
  <si>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</si>
  <si>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2017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</si>
  <si>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</si>
  <si>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</si>
  <si>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</si>
  <si>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</si>
  <si>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</si>
  <si>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</si>
  <si>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</si>
  <si>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</si>
  <si>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</si>
  <si>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</si>
  <si>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</si>
  <si>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</si>
  <si>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</si>
  <si>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</si>
  <si>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начальника управления  экономики, анализа и целевых программ 
Кофанова О.А.
256895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</si>
  <si>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</si>
  <si>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</si>
  <si>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</si>
  <si>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>Заместитель директора МКУ "Управление по обеспечению деятельности учереждений культуры и спорта"
Елисеева Н.Н.
236907,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</si>
  <si>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</si>
  <si>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</si>
  <si>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</si>
  <si>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</si>
  <si>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</si>
  <si>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</si>
  <si>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</si>
  <si>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</si>
  <si>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</si>
  <si>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</si>
  <si>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</si>
  <si>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</si>
  <si>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</si>
  <si>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</si>
  <si>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</si>
  <si>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</si>
  <si>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</si>
  <si>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</si>
  <si>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</si>
  <si>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</si>
  <si>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</si>
  <si>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</si>
  <si>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</si>
  <si>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</si>
  <si>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</si>
  <si>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</si>
  <si>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</si>
  <si>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</si>
  <si>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</si>
  <si>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</si>
  <si>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</si>
  <si>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 xml:space="preserve"> 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</si>
  <si>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</si>
  <si>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АНР,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</si>
  <si>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</si>
  <si>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</si>
  <si>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«Формирование комфортной городской среды в муниципальном образовании  Нефтеюганский  район на 2017»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</si>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</sst>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_р_._-;\-* #,##0.0_р_._-;_-* &quot;-&quot;?_р_._-;_-@_-"/>
    <numFmt numFmtId="169" formatCode="_-* #,##0.000_р_._-;\-* #,##0.000_р_._-;_-* &quot;-&quot;???_р_._-;_-@_-"/>
    <numFmt numFmtId="170" formatCode="_-* #,##0.00&quot;р.&quot;_-;\-* #,##0.00&quot;р.&quot;_-;_-* &quot;-&quot;??&quot;р.&quot;_-;_-@_-"/>
    <numFmt numFmtId="171" formatCode="_-* #,##0.00\ _р_._-;\-* #,##0.00\ _р_._-;_-* &quot;-&quot;??\ _р_._-;_-@_-"/>
    <numFmt numFmtId="172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8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70" fontId="2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5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4" fontId="14" fillId="0" borderId="5" xfId="2" applyNumberFormat="1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textRotation="90" wrapText="1"/>
    </xf>
    <xf numFmtId="166" fontId="14" fillId="4" borderId="1" xfId="4" applyNumberFormat="1" applyFont="1" applyFill="1" applyBorder="1" applyAlignment="1">
      <alignment horizontal="right" vertical="center" wrapText="1"/>
    </xf>
    <xf numFmtId="167" fontId="14" fillId="4" borderId="1" xfId="4" applyNumberFormat="1" applyFont="1" applyFill="1" applyBorder="1" applyAlignment="1">
      <alignment horizontal="right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15" fillId="0" borderId="0" xfId="2" applyFont="1"/>
    <xf numFmtId="0" fontId="14" fillId="0" borderId="7" xfId="2" applyFont="1" applyBorder="1" applyAlignment="1">
      <alignment horizontal="center" vertical="center"/>
    </xf>
    <xf numFmtId="16" fontId="5" fillId="5" borderId="1" xfId="2" applyNumberFormat="1" applyFont="1" applyFill="1" applyBorder="1" applyAlignment="1">
      <alignment horizontal="center" vertical="center" textRotation="90" wrapText="1"/>
    </xf>
    <xf numFmtId="166" fontId="5" fillId="2" borderId="1" xfId="2" applyNumberFormat="1" applyFont="1" applyFill="1" applyBorder="1" applyAlignment="1">
      <alignment horizontal="right" vertical="center" wrapText="1"/>
    </xf>
    <xf numFmtId="167" fontId="5" fillId="2" borderId="1" xfId="2" applyNumberFormat="1" applyFont="1" applyFill="1" applyBorder="1" applyAlignment="1">
      <alignment horizontal="right" vertical="center" wrapText="1"/>
    </xf>
    <xf numFmtId="166" fontId="14" fillId="2" borderId="1" xfId="2" applyNumberFormat="1" applyFont="1" applyFill="1" applyBorder="1" applyAlignment="1">
      <alignment horizontal="right" vertical="center" wrapText="1"/>
    </xf>
    <xf numFmtId="0" fontId="5" fillId="3" borderId="1" xfId="2" applyFont="1" applyFill="1" applyBorder="1" applyAlignment="1">
      <alignment horizontal="center" vertical="center" wrapText="1"/>
    </xf>
    <xf numFmtId="16" fontId="16" fillId="5" borderId="1" xfId="5" applyNumberFormat="1" applyFont="1" applyFill="1" applyBorder="1" applyAlignment="1">
      <alignment horizontal="center" vertical="center" textRotation="90" wrapText="1"/>
    </xf>
    <xf numFmtId="166" fontId="5" fillId="2" borderId="1" xfId="6" applyNumberFormat="1" applyFont="1" applyFill="1" applyBorder="1" applyAlignment="1">
      <alignment horizontal="right" vertical="center" wrapText="1"/>
    </xf>
    <xf numFmtId="0" fontId="5" fillId="5" borderId="1" xfId="5" applyFont="1" applyFill="1" applyBorder="1" applyAlignment="1">
      <alignment horizontal="center" vertical="center" textRotation="90" wrapText="1"/>
    </xf>
    <xf numFmtId="0" fontId="14" fillId="0" borderId="6" xfId="2" applyFont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textRotation="90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164" fontId="5" fillId="5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5" fillId="3" borderId="1" xfId="4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166" fontId="14" fillId="0" borderId="1" xfId="4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right" vertical="center" wrapText="1"/>
    </xf>
    <xf numFmtId="167" fontId="5" fillId="0" borderId="1" xfId="2" applyNumberFormat="1" applyFont="1" applyFill="1" applyBorder="1" applyAlignment="1">
      <alignment horizontal="right" vertical="center" wrapText="1"/>
    </xf>
    <xf numFmtId="168" fontId="17" fillId="0" borderId="0" xfId="0" applyNumberFormat="1" applyFont="1"/>
    <xf numFmtId="0" fontId="5" fillId="0" borderId="1" xfId="7" applyFont="1" applyFill="1" applyBorder="1" applyAlignment="1">
      <alignment horizontal="center" vertical="center" wrapText="1"/>
    </xf>
    <xf numFmtId="166" fontId="5" fillId="5" borderId="1" xfId="4" applyNumberFormat="1" applyFont="1" applyFill="1" applyBorder="1" applyAlignment="1">
      <alignment horizontal="right" vertical="center" wrapText="1"/>
    </xf>
    <xf numFmtId="166" fontId="14" fillId="3" borderId="1" xfId="4" applyNumberFormat="1" applyFont="1" applyFill="1" applyBorder="1" applyAlignment="1">
      <alignment horizontal="right" vertical="center" wrapText="1"/>
    </xf>
    <xf numFmtId="0" fontId="5" fillId="0" borderId="1" xfId="7" applyFont="1" applyBorder="1" applyAlignment="1">
      <alignment horizontal="center" vertical="center" wrapText="1"/>
    </xf>
    <xf numFmtId="166" fontId="18" fillId="5" borderId="1" xfId="4" applyNumberFormat="1" applyFont="1" applyFill="1" applyBorder="1" applyAlignment="1">
      <alignment horizontal="right" vertical="center" wrapText="1"/>
    </xf>
    <xf numFmtId="166" fontId="19" fillId="3" borderId="1" xfId="4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center" vertical="center" wrapText="1"/>
    </xf>
    <xf numFmtId="167" fontId="5" fillId="5" borderId="1" xfId="4" applyNumberFormat="1" applyFont="1" applyFill="1" applyBorder="1" applyAlignment="1">
      <alignment horizontal="right" vertical="center" wrapText="1"/>
    </xf>
    <xf numFmtId="167" fontId="5" fillId="5" borderId="1" xfId="6" applyNumberFormat="1" applyFont="1" applyFill="1" applyBorder="1" applyAlignment="1">
      <alignment horizontal="right" vertical="center" wrapText="1"/>
    </xf>
    <xf numFmtId="166" fontId="5" fillId="5" borderId="1" xfId="6" applyNumberFormat="1" applyFont="1" applyFill="1" applyBorder="1" applyAlignment="1">
      <alignment horizontal="right" vertical="center" wrapText="1"/>
    </xf>
    <xf numFmtId="164" fontId="5" fillId="5" borderId="5" xfId="2" applyNumberFormat="1" applyFont="1" applyFill="1" applyBorder="1" applyAlignment="1">
      <alignment horizontal="center" vertical="center"/>
    </xf>
    <xf numFmtId="164" fontId="5" fillId="5" borderId="7" xfId="2" applyNumberFormat="1" applyFont="1" applyFill="1" applyBorder="1" applyAlignment="1">
      <alignment horizontal="center" vertical="center"/>
    </xf>
    <xf numFmtId="164" fontId="5" fillId="5" borderId="6" xfId="2" applyNumberFormat="1" applyFont="1" applyFill="1" applyBorder="1" applyAlignment="1">
      <alignment horizontal="center" vertical="center"/>
    </xf>
    <xf numFmtId="167" fontId="14" fillId="4" borderId="1" xfId="6" applyNumberFormat="1" applyFont="1" applyFill="1" applyBorder="1" applyAlignment="1">
      <alignment horizontal="right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167" fontId="5" fillId="0" borderId="1" xfId="6" applyNumberFormat="1" applyFont="1" applyFill="1" applyBorder="1" applyAlignment="1">
      <alignment horizontal="right" vertical="center" wrapText="1"/>
    </xf>
    <xf numFmtId="166" fontId="5" fillId="5" borderId="1" xfId="2" applyNumberFormat="1" applyFont="1" applyFill="1" applyBorder="1" applyAlignment="1">
      <alignment horizontal="right" vertical="center" wrapText="1"/>
    </xf>
    <xf numFmtId="166" fontId="5" fillId="3" borderId="1" xfId="2" applyNumberFormat="1" applyFont="1" applyFill="1" applyBorder="1" applyAlignment="1">
      <alignment horizontal="right" vertical="center" wrapText="1"/>
    </xf>
    <xf numFmtId="1" fontId="5" fillId="3" borderId="1" xfId="4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169" fontId="5" fillId="0" borderId="1" xfId="3" applyNumberFormat="1" applyFont="1" applyFill="1" applyBorder="1" applyAlignment="1">
      <alignment horizontal="center" vertical="center" wrapText="1"/>
    </xf>
    <xf numFmtId="169" fontId="5" fillId="0" borderId="1" xfId="3" applyNumberFormat="1" applyFont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right" vertical="center" wrapText="1"/>
    </xf>
    <xf numFmtId="166" fontId="5" fillId="0" borderId="1" xfId="6" applyNumberFormat="1" applyFont="1" applyFill="1" applyBorder="1" applyAlignment="1">
      <alignment horizontal="right" vertical="center" wrapText="1"/>
    </xf>
    <xf numFmtId="166" fontId="5" fillId="3" borderId="1" xfId="6" applyNumberFormat="1" applyFont="1" applyFill="1" applyBorder="1" applyAlignment="1">
      <alignment horizontal="right" vertical="center" wrapText="1"/>
    </xf>
    <xf numFmtId="167" fontId="5" fillId="3" borderId="1" xfId="6" applyNumberFormat="1" applyFont="1" applyFill="1" applyBorder="1" applyAlignment="1">
      <alignment horizontal="right" vertical="center" wrapText="1"/>
    </xf>
    <xf numFmtId="166" fontId="18" fillId="3" borderId="7" xfId="4" applyNumberFormat="1" applyFont="1" applyFill="1" applyBorder="1" applyAlignment="1">
      <alignment horizontal="right" vertical="center" wrapText="1"/>
    </xf>
    <xf numFmtId="166" fontId="18" fillId="3" borderId="1" xfId="4" applyNumberFormat="1" applyFont="1" applyFill="1" applyBorder="1" applyAlignment="1">
      <alignment horizontal="right" vertical="center" wrapText="1"/>
    </xf>
    <xf numFmtId="166" fontId="18" fillId="3" borderId="1" xfId="6" applyNumberFormat="1" applyFont="1" applyFill="1" applyBorder="1" applyAlignment="1">
      <alignment horizontal="right" vertical="center" wrapText="1"/>
    </xf>
    <xf numFmtId="167" fontId="5" fillId="3" borderId="1" xfId="4" applyNumberFormat="1" applyFont="1" applyFill="1" applyBorder="1" applyAlignment="1">
      <alignment horizontal="right" vertical="center" wrapText="1"/>
    </xf>
  </cellXfs>
  <cellStyles count="565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2" xfId="22"/>
    <cellStyle name="Обычный 2 2 2 2" xfId="23"/>
    <cellStyle name="Обычный 2 2 2 2 2" xfId="24"/>
    <cellStyle name="Обычный 2 2 2 2 2 2" xfId="25"/>
    <cellStyle name="Обычный 2 2 2 2 2 2 2" xfId="26"/>
    <cellStyle name="Обычный 2 2 2 2 2 2 2 2" xfId="27"/>
    <cellStyle name="Обычный 2 2 2 2 2 2 2 3" xfId="28"/>
    <cellStyle name="Обычный 2 2 2 2 2 2 3" xfId="29"/>
    <cellStyle name="Обычный 2 2 2 2 2 2 4" xfId="30"/>
    <cellStyle name="Обычный 2 2 2 2 2 3" xfId="31"/>
    <cellStyle name="Обычный 2 2 2 2 2 3 2" xfId="32"/>
    <cellStyle name="Обычный 2 2 2 2 2 3 3" xfId="33"/>
    <cellStyle name="Обычный 2 2 2 2 2 4" xfId="34"/>
    <cellStyle name="Обычный 2 2 2 2 2 5" xfId="35"/>
    <cellStyle name="Обычный 2 2 2 2 2 6" xfId="36"/>
    <cellStyle name="Обычный 2 2 2 2 2 7" xfId="37"/>
    <cellStyle name="Обычный 2 2 2 2 3" xfId="38"/>
    <cellStyle name="Обычный 2 2 2 2 3 2" xfId="39"/>
    <cellStyle name="Обычный 2 2 2 2 3 2 2" xfId="40"/>
    <cellStyle name="Обычный 2 2 2 2 3 2 3" xfId="41"/>
    <cellStyle name="Обычный 2 2 2 2 3 3" xfId="42"/>
    <cellStyle name="Обычный 2 2 2 2 3 4" xfId="43"/>
    <cellStyle name="Обычный 2 2 2 2 3 5" xfId="44"/>
    <cellStyle name="Обычный 2 2 2 2 3 6" xfId="45"/>
    <cellStyle name="Обычный 2 2 2 2 4" xfId="46"/>
    <cellStyle name="Обычный 2 2 2 2 4 2" xfId="47"/>
    <cellStyle name="Обычный 2 2 2 2 4 3" xfId="48"/>
    <cellStyle name="Обычный 2 2 2 2 4 4" xfId="49"/>
    <cellStyle name="Обычный 2 2 2 2 5" xfId="50"/>
    <cellStyle name="Обычный 2 2 2 2 5 2" xfId="51"/>
    <cellStyle name="Обычный 2 2 2 2 6" xfId="52"/>
    <cellStyle name="Обычный 2 2 2 2 6 2" xfId="53"/>
    <cellStyle name="Обычный 2 2 2 2 7" xfId="54"/>
    <cellStyle name="Обычный 2 2 2 2 8" xfId="55"/>
    <cellStyle name="Обычный 2 2 2 3" xfId="56"/>
    <cellStyle name="Обычный 2 2 2 3 2" xfId="57"/>
    <cellStyle name="Обычный 2 2 2 3 2 2" xfId="58"/>
    <cellStyle name="Обычный 2 2 2 3 2 2 2" xfId="59"/>
    <cellStyle name="Обычный 2 2 2 3 2 2 3" xfId="60"/>
    <cellStyle name="Обычный 2 2 2 3 2 3" xfId="61"/>
    <cellStyle name="Обычный 2 2 2 3 2 4" xfId="62"/>
    <cellStyle name="Обычный 2 2 2 3 3" xfId="63"/>
    <cellStyle name="Обычный 2 2 2 3 3 2" xfId="64"/>
    <cellStyle name="Обычный 2 2 2 3 3 3" xfId="65"/>
    <cellStyle name="Обычный 2 2 2 3 4" xfId="66"/>
    <cellStyle name="Обычный 2 2 2 3 5" xfId="67"/>
    <cellStyle name="Обычный 2 2 2 3 6" xfId="68"/>
    <cellStyle name="Обычный 2 2 2 3 7" xfId="69"/>
    <cellStyle name="Обычный 2 2 2 4" xfId="70"/>
    <cellStyle name="Обычный 2 2 2 4 2" xfId="71"/>
    <cellStyle name="Обычный 2 2 2 4 2 2" xfId="72"/>
    <cellStyle name="Обычный 2 2 2 4 2 3" xfId="73"/>
    <cellStyle name="Обычный 2 2 2 4 3" xfId="74"/>
    <cellStyle name="Обычный 2 2 2 4 4" xfId="75"/>
    <cellStyle name="Обычный 2 2 2 4 5" xfId="76"/>
    <cellStyle name="Обычный 2 2 2 4 6" xfId="77"/>
    <cellStyle name="Обычный 2 2 2 5" xfId="78"/>
    <cellStyle name="Обычный 2 2 2 5 2" xfId="79"/>
    <cellStyle name="Обычный 2 2 2 5 3" xfId="80"/>
    <cellStyle name="Обычный 2 2 2 5 4" xfId="81"/>
    <cellStyle name="Обычный 2 2 2 6" xfId="82"/>
    <cellStyle name="Обычный 2 2 2 6 2" xfId="83"/>
    <cellStyle name="Обычный 2 2 2 7" xfId="84"/>
    <cellStyle name="Обычный 2 2 2 7 2" xfId="85"/>
    <cellStyle name="Обычный 2 2 2 8" xfId="86"/>
    <cellStyle name="Обычный 2 2 2 9" xfId="87"/>
    <cellStyle name="Обычный 2 2 3" xfId="88"/>
    <cellStyle name="Обычный 2 2 3 2" xfId="89"/>
    <cellStyle name="Обычный 2 2 3 2 2" xfId="90"/>
    <cellStyle name="Обычный 2 2 3 2 2 2" xfId="91"/>
    <cellStyle name="Обычный 2 2 3 2 2 2 2" xfId="92"/>
    <cellStyle name="Обычный 2 2 3 2 2 2 2 2" xfId="93"/>
    <cellStyle name="Обычный 2 2 3 2 2 2 2 3" xfId="94"/>
    <cellStyle name="Обычный 2 2 3 2 2 2 3" xfId="95"/>
    <cellStyle name="Обычный 2 2 3 2 2 2 4" xfId="96"/>
    <cellStyle name="Обычный 2 2 3 2 2 3" xfId="97"/>
    <cellStyle name="Обычный 2 2 3 2 2 3 2" xfId="98"/>
    <cellStyle name="Обычный 2 2 3 2 2 3 3" xfId="99"/>
    <cellStyle name="Обычный 2 2 3 2 2 4" xfId="100"/>
    <cellStyle name="Обычный 2 2 3 2 2 5" xfId="101"/>
    <cellStyle name="Обычный 2 2 3 2 2 6" xfId="102"/>
    <cellStyle name="Обычный 2 2 3 2 2 7" xfId="103"/>
    <cellStyle name="Обычный 2 2 3 2 3" xfId="104"/>
    <cellStyle name="Обычный 2 2 3 2 3 2" xfId="105"/>
    <cellStyle name="Обычный 2 2 3 2 3 2 2" xfId="106"/>
    <cellStyle name="Обычный 2 2 3 2 3 2 3" xfId="107"/>
    <cellStyle name="Обычный 2 2 3 2 3 3" xfId="108"/>
    <cellStyle name="Обычный 2 2 3 2 3 4" xfId="109"/>
    <cellStyle name="Обычный 2 2 3 2 3 5" xfId="110"/>
    <cellStyle name="Обычный 2 2 3 2 3 6" xfId="111"/>
    <cellStyle name="Обычный 2 2 3 2 4" xfId="112"/>
    <cellStyle name="Обычный 2 2 3 2 4 2" xfId="113"/>
    <cellStyle name="Обычный 2 2 3 2 4 3" xfId="114"/>
    <cellStyle name="Обычный 2 2 3 2 4 4" xfId="115"/>
    <cellStyle name="Обычный 2 2 3 2 5" xfId="116"/>
    <cellStyle name="Обычный 2 2 3 2 5 2" xfId="117"/>
    <cellStyle name="Обычный 2 2 3 2 6" xfId="118"/>
    <cellStyle name="Обычный 2 2 3 2 6 2" xfId="119"/>
    <cellStyle name="Обычный 2 2 3 2 7" xfId="120"/>
    <cellStyle name="Обычный 2 2 3 2 8" xfId="121"/>
    <cellStyle name="Обычный 2 2 3 3" xfId="122"/>
    <cellStyle name="Обычный 2 2 3 3 2" xfId="123"/>
    <cellStyle name="Обычный 2 2 3 3 2 2" xfId="124"/>
    <cellStyle name="Обычный 2 2 3 3 2 2 2" xfId="125"/>
    <cellStyle name="Обычный 2 2 3 3 2 2 3" xfId="126"/>
    <cellStyle name="Обычный 2 2 3 3 2 3" xfId="127"/>
    <cellStyle name="Обычный 2 2 3 3 2 4" xfId="128"/>
    <cellStyle name="Обычный 2 2 3 3 3" xfId="129"/>
    <cellStyle name="Обычный 2 2 3 3 3 2" xfId="130"/>
    <cellStyle name="Обычный 2 2 3 3 3 3" xfId="131"/>
    <cellStyle name="Обычный 2 2 3 3 4" xfId="132"/>
    <cellStyle name="Обычный 2 2 3 3 5" xfId="133"/>
    <cellStyle name="Обычный 2 2 3 3 6" xfId="134"/>
    <cellStyle name="Обычный 2 2 3 3 7" xfId="135"/>
    <cellStyle name="Обычный 2 2 3 4" xfId="136"/>
    <cellStyle name="Обычный 2 2 3 4 2" xfId="137"/>
    <cellStyle name="Обычный 2 2 3 4 2 2" xfId="138"/>
    <cellStyle name="Обычный 2 2 3 4 2 3" xfId="139"/>
    <cellStyle name="Обычный 2 2 3 4 3" xfId="140"/>
    <cellStyle name="Обычный 2 2 3 4 4" xfId="141"/>
    <cellStyle name="Обычный 2 2 3 4 5" xfId="142"/>
    <cellStyle name="Обычный 2 2 3 4 6" xfId="143"/>
    <cellStyle name="Обычный 2 2 3 5" xfId="144"/>
    <cellStyle name="Обычный 2 2 3 5 2" xfId="145"/>
    <cellStyle name="Обычный 2 2 3 5 3" xfId="146"/>
    <cellStyle name="Обычный 2 2 3 5 4" xfId="147"/>
    <cellStyle name="Обычный 2 2 3 6" xfId="148"/>
    <cellStyle name="Обычный 2 2 3 6 2" xfId="149"/>
    <cellStyle name="Обычный 2 2 3 7" xfId="150"/>
    <cellStyle name="Обычный 2 2 3 7 2" xfId="151"/>
    <cellStyle name="Обычный 2 2 3 8" xfId="152"/>
    <cellStyle name="Обычный 2 2 3 9" xfId="153"/>
    <cellStyle name="Обычный 2 2 4" xfId="154"/>
    <cellStyle name="Обычный 2 2 4 2" xfId="155"/>
    <cellStyle name="Обычный 2 2 4 2 2" xfId="156"/>
    <cellStyle name="Обычный 2 2 4 2 2 2" xfId="157"/>
    <cellStyle name="Обычный 2 2 4 2 2 2 2" xfId="158"/>
    <cellStyle name="Обычный 2 2 4 2 2 2 2 2" xfId="159"/>
    <cellStyle name="Обычный 2 2 4 2 2 2 2 3" xfId="160"/>
    <cellStyle name="Обычный 2 2 4 2 2 2 3" xfId="161"/>
    <cellStyle name="Обычный 2 2 4 2 2 2 4" xfId="162"/>
    <cellStyle name="Обычный 2 2 4 2 2 3" xfId="163"/>
    <cellStyle name="Обычный 2 2 4 2 2 3 2" xfId="164"/>
    <cellStyle name="Обычный 2 2 4 2 2 3 3" xfId="165"/>
    <cellStyle name="Обычный 2 2 4 2 2 4" xfId="166"/>
    <cellStyle name="Обычный 2 2 4 2 2 5" xfId="167"/>
    <cellStyle name="Обычный 2 2 4 2 2 6" xfId="168"/>
    <cellStyle name="Обычный 2 2 4 2 2 7" xfId="169"/>
    <cellStyle name="Обычный 2 2 4 2 3" xfId="170"/>
    <cellStyle name="Обычный 2 2 4 2 3 2" xfId="171"/>
    <cellStyle name="Обычный 2 2 4 2 3 2 2" xfId="172"/>
    <cellStyle name="Обычный 2 2 4 2 3 2 3" xfId="173"/>
    <cellStyle name="Обычный 2 2 4 2 3 3" xfId="174"/>
    <cellStyle name="Обычный 2 2 4 2 3 4" xfId="175"/>
    <cellStyle name="Обычный 2 2 4 2 3 5" xfId="176"/>
    <cellStyle name="Обычный 2 2 4 2 3 6" xfId="177"/>
    <cellStyle name="Обычный 2 2 4 2 4" xfId="178"/>
    <cellStyle name="Обычный 2 2 4 2 4 2" xfId="179"/>
    <cellStyle name="Обычный 2 2 4 2 4 3" xfId="180"/>
    <cellStyle name="Обычный 2 2 4 2 4 4" xfId="181"/>
    <cellStyle name="Обычный 2 2 4 2 5" xfId="182"/>
    <cellStyle name="Обычный 2 2 4 2 5 2" xfId="183"/>
    <cellStyle name="Обычный 2 2 4 2 6" xfId="184"/>
    <cellStyle name="Обычный 2 2 4 2 6 2" xfId="185"/>
    <cellStyle name="Обычный 2 2 4 2 7" xfId="186"/>
    <cellStyle name="Обычный 2 2 4 2 8" xfId="187"/>
    <cellStyle name="Обычный 2 2 4 3" xfId="188"/>
    <cellStyle name="Обычный 2 2 4 3 2" xfId="189"/>
    <cellStyle name="Обычный 2 2 4 3 2 2" xfId="190"/>
    <cellStyle name="Обычный 2 2 4 3 2 2 2" xfId="191"/>
    <cellStyle name="Обычный 2 2 4 3 2 2 3" xfId="192"/>
    <cellStyle name="Обычный 2 2 4 3 2 3" xfId="193"/>
    <cellStyle name="Обычный 2 2 4 3 2 4" xfId="194"/>
    <cellStyle name="Обычный 2 2 4 3 3" xfId="195"/>
    <cellStyle name="Обычный 2 2 4 3 3 2" xfId="196"/>
    <cellStyle name="Обычный 2 2 4 3 3 3" xfId="197"/>
    <cellStyle name="Обычный 2 2 4 3 4" xfId="198"/>
    <cellStyle name="Обычный 2 2 4 3 5" xfId="199"/>
    <cellStyle name="Обычный 2 2 4 3 6" xfId="200"/>
    <cellStyle name="Обычный 2 2 4 3 7" xfId="201"/>
    <cellStyle name="Обычный 2 2 4 4" xfId="202"/>
    <cellStyle name="Обычный 2 2 4 4 2" xfId="203"/>
    <cellStyle name="Обычный 2 2 4 4 2 2" xfId="204"/>
    <cellStyle name="Обычный 2 2 4 4 2 3" xfId="205"/>
    <cellStyle name="Обычный 2 2 4 4 3" xfId="206"/>
    <cellStyle name="Обычный 2 2 4 4 4" xfId="207"/>
    <cellStyle name="Обычный 2 2 4 4 5" xfId="208"/>
    <cellStyle name="Обычный 2 2 4 4 6" xfId="209"/>
    <cellStyle name="Обычный 2 2 4 5" xfId="210"/>
    <cellStyle name="Обычный 2 2 4 5 2" xfId="211"/>
    <cellStyle name="Обычный 2 2 4 5 3" xfId="212"/>
    <cellStyle name="Обычный 2 2 4 5 4" xfId="213"/>
    <cellStyle name="Обычный 2 2 4 6" xfId="214"/>
    <cellStyle name="Обычный 2 2 4 6 2" xfId="215"/>
    <cellStyle name="Обычный 2 2 4 7" xfId="216"/>
    <cellStyle name="Обычный 2 2 4 7 2" xfId="217"/>
    <cellStyle name="Обычный 2 2 4 8" xfId="218"/>
    <cellStyle name="Обычный 2 2 4 9" xfId="219"/>
    <cellStyle name="Обычный 2 2 5" xfId="220"/>
    <cellStyle name="Обычный 2 2 5 2" xfId="221"/>
    <cellStyle name="Обычный 2 2 5 2 2" xfId="222"/>
    <cellStyle name="Обычный 2 2 5 2 2 2" xfId="223"/>
    <cellStyle name="Обычный 2 2 5 2 2 2 2" xfId="224"/>
    <cellStyle name="Обычный 2 2 5 2 2 2 3" xfId="225"/>
    <cellStyle name="Обычный 2 2 5 2 2 3" xfId="226"/>
    <cellStyle name="Обычный 2 2 5 2 2 4" xfId="227"/>
    <cellStyle name="Обычный 2 2 5 2 3" xfId="228"/>
    <cellStyle name="Обычный 2 2 5 2 3 2" xfId="229"/>
    <cellStyle name="Обычный 2 2 5 2 3 3" xfId="230"/>
    <cellStyle name="Обычный 2 2 5 2 4" xfId="231"/>
    <cellStyle name="Обычный 2 2 5 2 5" xfId="232"/>
    <cellStyle name="Обычный 2 2 5 2 6" xfId="233"/>
    <cellStyle name="Обычный 2 2 5 2 7" xfId="234"/>
    <cellStyle name="Обычный 2 2 5 3" xfId="235"/>
    <cellStyle name="Обычный 2 2 5 3 2" xfId="236"/>
    <cellStyle name="Обычный 2 2 5 3 2 2" xfId="237"/>
    <cellStyle name="Обычный 2 2 5 3 2 3" xfId="238"/>
    <cellStyle name="Обычный 2 2 5 3 3" xfId="239"/>
    <cellStyle name="Обычный 2 2 5 3 4" xfId="240"/>
    <cellStyle name="Обычный 2 2 5 3 5" xfId="241"/>
    <cellStyle name="Обычный 2 2 5 3 6" xfId="242"/>
    <cellStyle name="Обычный 2 2 5 4" xfId="243"/>
    <cellStyle name="Обычный 2 2 5 4 2" xfId="244"/>
    <cellStyle name="Обычный 2 2 5 4 3" xfId="245"/>
    <cellStyle name="Обычный 2 2 5 4 4" xfId="246"/>
    <cellStyle name="Обычный 2 2 5 5" xfId="247"/>
    <cellStyle name="Обычный 2 2 5 5 2" xfId="248"/>
    <cellStyle name="Обычный 2 2 5 6" xfId="249"/>
    <cellStyle name="Обычный 2 2 5 6 2" xfId="250"/>
    <cellStyle name="Обычный 2 2 5 7" xfId="251"/>
    <cellStyle name="Обычный 2 2 5 8" xfId="252"/>
    <cellStyle name="Обычный 2 2 6" xfId="253"/>
    <cellStyle name="Обычный 2 2 6 2" xfId="254"/>
    <cellStyle name="Обычный 2 2 6 2 2" xfId="255"/>
    <cellStyle name="Обычный 2 2 6 2 2 2" xfId="256"/>
    <cellStyle name="Обычный 2 2 6 2 2 2 2" xfId="257"/>
    <cellStyle name="Обычный 2 2 6 2 2 2 3" xfId="258"/>
    <cellStyle name="Обычный 2 2 6 2 2 3" xfId="259"/>
    <cellStyle name="Обычный 2 2 6 2 2 4" xfId="260"/>
    <cellStyle name="Обычный 2 2 6 2 3" xfId="261"/>
    <cellStyle name="Обычный 2 2 6 2 3 2" xfId="262"/>
    <cellStyle name="Обычный 2 2 6 2 3 3" xfId="263"/>
    <cellStyle name="Обычный 2 2 6 2 4" xfId="264"/>
    <cellStyle name="Обычный 2 2 6 2 5" xfId="265"/>
    <cellStyle name="Обычный 2 2 6 2 6" xfId="266"/>
    <cellStyle name="Обычный 2 2 6 2 7" xfId="267"/>
    <cellStyle name="Обычный 2 2 6 3" xfId="268"/>
    <cellStyle name="Обычный 2 2 6 3 2" xfId="269"/>
    <cellStyle name="Обычный 2 2 6 3 2 2" xfId="270"/>
    <cellStyle name="Обычный 2 2 6 3 2 3" xfId="271"/>
    <cellStyle name="Обычный 2 2 6 3 3" xfId="272"/>
    <cellStyle name="Обычный 2 2 6 3 4" xfId="273"/>
    <cellStyle name="Обычный 2 2 6 3 5" xfId="274"/>
    <cellStyle name="Обычный 2 2 6 3 6" xfId="275"/>
    <cellStyle name="Обычный 2 2 6 4" xfId="276"/>
    <cellStyle name="Обычный 2 2 6 4 2" xfId="277"/>
    <cellStyle name="Обычный 2 2 6 4 3" xfId="278"/>
    <cellStyle name="Обычный 2 2 6 4 4" xfId="279"/>
    <cellStyle name="Обычный 2 2 6 5" xfId="280"/>
    <cellStyle name="Обычный 2 2 6 5 2" xfId="281"/>
    <cellStyle name="Обычный 2 2 6 6" xfId="282"/>
    <cellStyle name="Обычный 2 2 6 6 2" xfId="283"/>
    <cellStyle name="Обычный 2 2 6 7" xfId="284"/>
    <cellStyle name="Обычный 2 2 6 8" xfId="7"/>
    <cellStyle name="Обычный 2 2 6 9" xfId="285"/>
    <cellStyle name="Обычный 2 2 7" xfId="286"/>
    <cellStyle name="Обычный 2 2 7 2" xfId="287"/>
    <cellStyle name="Обычный 2 2 7 2 2" xfId="288"/>
    <cellStyle name="Обычный 2 2 7 2 2 2" xfId="289"/>
    <cellStyle name="Обычный 2 2 7 2 2 3" xfId="290"/>
    <cellStyle name="Обычный 2 2 7 2 3" xfId="291"/>
    <cellStyle name="Обычный 2 2 7 2 4" xfId="292"/>
    <cellStyle name="Обычный 2 2 7 2 5" xfId="293"/>
    <cellStyle name="Обычный 2 2 7 3" xfId="294"/>
    <cellStyle name="Обычный 2 2 7 3 2" xfId="295"/>
    <cellStyle name="Обычный 2 2 7 3 3" xfId="296"/>
    <cellStyle name="Обычный 2 2 7 4" xfId="297"/>
    <cellStyle name="Обычный 2 2 7 5" xfId="298"/>
    <cellStyle name="Обычный 2 2 7 6" xfId="299"/>
    <cellStyle name="Обычный 2 2 7 7" xfId="5"/>
    <cellStyle name="Обычный 2 2 7 8" xfId="300"/>
    <cellStyle name="Обычный 2 2 8" xfId="301"/>
    <cellStyle name="Обычный 2 2 8 2" xfId="302"/>
    <cellStyle name="Обычный 2 2 8 2 2" xfId="303"/>
    <cellStyle name="Обычный 2 2 8 2 3" xfId="304"/>
    <cellStyle name="Обычный 2 2 8 3" xfId="305"/>
    <cellStyle name="Обычный 2 2 8 4" xfId="306"/>
    <cellStyle name="Обычный 2 2 8 4 3" xfId="307"/>
    <cellStyle name="Обычный 2 2 8 4 3 5" xfId="308"/>
    <cellStyle name="Обычный 2 2 8 4 3 5 12" xfId="309"/>
    <cellStyle name="Обычный 2 2 8 5" xfId="310"/>
    <cellStyle name="Обычный 2 2 8 6" xfId="311"/>
    <cellStyle name="Обычный 2 2 9" xfId="312"/>
    <cellStyle name="Обычный 2 2 9 2" xfId="313"/>
    <cellStyle name="Обычный 2 2 9 3" xfId="314"/>
    <cellStyle name="Обычный 2 2 9 4" xfId="315"/>
    <cellStyle name="Обычный 2 2 9 5" xfId="316"/>
    <cellStyle name="Обычный 2 2_30-ра" xfId="3"/>
    <cellStyle name="Обычный 3" xfId="317"/>
    <cellStyle name="Обычный 4" xfId="318"/>
    <cellStyle name="Обычный 4 10" xfId="319"/>
    <cellStyle name="Обычный 4 10 2" xfId="320"/>
    <cellStyle name="Обычный 4 11" xfId="321"/>
    <cellStyle name="Обычный 4 12" xfId="322"/>
    <cellStyle name="Обычный 4 13" xfId="323"/>
    <cellStyle name="Обычный 4 2" xfId="324"/>
    <cellStyle name="Обычный 4 2 2" xfId="325"/>
    <cellStyle name="Обычный 4 2 2 2" xfId="326"/>
    <cellStyle name="Обычный 4 2 2 2 2" xfId="327"/>
    <cellStyle name="Обычный 4 2 2 2 2 2" xfId="328"/>
    <cellStyle name="Обычный 4 2 2 2 2 2 2" xfId="329"/>
    <cellStyle name="Обычный 4 2 2 2 2 2 3" xfId="330"/>
    <cellStyle name="Обычный 4 2 2 2 2 3" xfId="331"/>
    <cellStyle name="Обычный 4 2 2 2 2 4" xfId="332"/>
    <cellStyle name="Обычный 4 2 2 2 3" xfId="333"/>
    <cellStyle name="Обычный 4 2 2 2 3 2" xfId="334"/>
    <cellStyle name="Обычный 4 2 2 2 3 3" xfId="335"/>
    <cellStyle name="Обычный 4 2 2 2 4" xfId="336"/>
    <cellStyle name="Обычный 4 2 2 2 5" xfId="337"/>
    <cellStyle name="Обычный 4 2 2 2 6" xfId="338"/>
    <cellStyle name="Обычный 4 2 2 2 7" xfId="339"/>
    <cellStyle name="Обычный 4 2 2 3" xfId="340"/>
    <cellStyle name="Обычный 4 2 2 3 2" xfId="341"/>
    <cellStyle name="Обычный 4 2 2 3 2 2" xfId="342"/>
    <cellStyle name="Обычный 4 2 2 3 2 3" xfId="343"/>
    <cellStyle name="Обычный 4 2 2 3 3" xfId="344"/>
    <cellStyle name="Обычный 4 2 2 3 4" xfId="345"/>
    <cellStyle name="Обычный 4 2 2 3 5" xfId="346"/>
    <cellStyle name="Обычный 4 2 2 3 6" xfId="347"/>
    <cellStyle name="Обычный 4 2 2 4" xfId="348"/>
    <cellStyle name="Обычный 4 2 2 4 2" xfId="349"/>
    <cellStyle name="Обычный 4 2 2 4 3" xfId="350"/>
    <cellStyle name="Обычный 4 2 2 4 4" xfId="351"/>
    <cellStyle name="Обычный 4 2 2 5" xfId="352"/>
    <cellStyle name="Обычный 4 2 2 5 2" xfId="353"/>
    <cellStyle name="Обычный 4 2 2 6" xfId="354"/>
    <cellStyle name="Обычный 4 2 2 6 2" xfId="355"/>
    <cellStyle name="Обычный 4 2 2 7" xfId="356"/>
    <cellStyle name="Обычный 4 2 2 8" xfId="357"/>
    <cellStyle name="Обычный 4 2 3" xfId="358"/>
    <cellStyle name="Обычный 4 2 3 2" xfId="359"/>
    <cellStyle name="Обычный 4 2 3 2 2" xfId="360"/>
    <cellStyle name="Обычный 4 2 3 2 2 2" xfId="361"/>
    <cellStyle name="Обычный 4 2 3 2 2 3" xfId="362"/>
    <cellStyle name="Обычный 4 2 3 2 3" xfId="363"/>
    <cellStyle name="Обычный 4 2 3 2 4" xfId="364"/>
    <cellStyle name="Обычный 4 2 3 3" xfId="365"/>
    <cellStyle name="Обычный 4 2 3 3 2" xfId="366"/>
    <cellStyle name="Обычный 4 2 3 3 3" xfId="367"/>
    <cellStyle name="Обычный 4 2 3 4" xfId="368"/>
    <cellStyle name="Обычный 4 2 3 5" xfId="369"/>
    <cellStyle name="Обычный 4 2 3 6" xfId="370"/>
    <cellStyle name="Обычный 4 2 3 7" xfId="371"/>
    <cellStyle name="Обычный 4 2 4" xfId="372"/>
    <cellStyle name="Обычный 4 2 4 2" xfId="373"/>
    <cellStyle name="Обычный 4 2 4 2 2" xfId="374"/>
    <cellStyle name="Обычный 4 2 4 2 3" xfId="375"/>
    <cellStyle name="Обычный 4 2 4 3" xfId="376"/>
    <cellStyle name="Обычный 4 2 4 4" xfId="377"/>
    <cellStyle name="Обычный 4 2 4 5" xfId="378"/>
    <cellStyle name="Обычный 4 2 4 6" xfId="379"/>
    <cellStyle name="Обычный 4 2 5" xfId="380"/>
    <cellStyle name="Обычный 4 2 5 2" xfId="381"/>
    <cellStyle name="Обычный 4 2 5 3" xfId="382"/>
    <cellStyle name="Обычный 4 2 5 4" xfId="383"/>
    <cellStyle name="Обычный 4 2 6" xfId="384"/>
    <cellStyle name="Обычный 4 2 6 2" xfId="385"/>
    <cellStyle name="Обычный 4 2 7" xfId="386"/>
    <cellStyle name="Обычный 4 2 7 2" xfId="387"/>
    <cellStyle name="Обычный 4 2 8" xfId="388"/>
    <cellStyle name="Обычный 4 2 9" xfId="389"/>
    <cellStyle name="Обычный 4 3" xfId="390"/>
    <cellStyle name="Обычный 4 3 2" xfId="391"/>
    <cellStyle name="Обычный 4 3 2 2" xfId="392"/>
    <cellStyle name="Обычный 4 3 2 2 2" xfId="393"/>
    <cellStyle name="Обычный 4 3 2 2 2 2" xfId="394"/>
    <cellStyle name="Обычный 4 3 2 2 2 2 2" xfId="395"/>
    <cellStyle name="Обычный 4 3 2 2 2 2 3" xfId="396"/>
    <cellStyle name="Обычный 4 3 2 2 2 3" xfId="397"/>
    <cellStyle name="Обычный 4 3 2 2 2 4" xfId="398"/>
    <cellStyle name="Обычный 4 3 2 2 3" xfId="399"/>
    <cellStyle name="Обычный 4 3 2 2 3 2" xfId="400"/>
    <cellStyle name="Обычный 4 3 2 2 3 3" xfId="401"/>
    <cellStyle name="Обычный 4 3 2 2 4" xfId="402"/>
    <cellStyle name="Обычный 4 3 2 2 5" xfId="403"/>
    <cellStyle name="Обычный 4 3 2 2 6" xfId="404"/>
    <cellStyle name="Обычный 4 3 2 2 7" xfId="405"/>
    <cellStyle name="Обычный 4 3 2 3" xfId="406"/>
    <cellStyle name="Обычный 4 3 2 3 2" xfId="407"/>
    <cellStyle name="Обычный 4 3 2 3 2 2" xfId="408"/>
    <cellStyle name="Обычный 4 3 2 3 2 3" xfId="409"/>
    <cellStyle name="Обычный 4 3 2 3 3" xfId="410"/>
    <cellStyle name="Обычный 4 3 2 3 4" xfId="411"/>
    <cellStyle name="Обычный 4 3 2 3 5" xfId="412"/>
    <cellStyle name="Обычный 4 3 2 3 6" xfId="413"/>
    <cellStyle name="Обычный 4 3 2 4" xfId="414"/>
    <cellStyle name="Обычный 4 3 2 4 2" xfId="415"/>
    <cellStyle name="Обычный 4 3 2 4 3" xfId="416"/>
    <cellStyle name="Обычный 4 3 2 4 4" xfId="417"/>
    <cellStyle name="Обычный 4 3 2 5" xfId="418"/>
    <cellStyle name="Обычный 4 3 2 5 2" xfId="419"/>
    <cellStyle name="Обычный 4 3 2 6" xfId="420"/>
    <cellStyle name="Обычный 4 3 2 6 2" xfId="421"/>
    <cellStyle name="Обычный 4 3 2 7" xfId="422"/>
    <cellStyle name="Обычный 4 3 2 8" xfId="423"/>
    <cellStyle name="Обычный 4 3 3" xfId="424"/>
    <cellStyle name="Обычный 4 3 3 2" xfId="425"/>
    <cellStyle name="Обычный 4 3 3 2 2" xfId="426"/>
    <cellStyle name="Обычный 4 3 3 2 2 2" xfId="427"/>
    <cellStyle name="Обычный 4 3 3 2 2 3" xfId="428"/>
    <cellStyle name="Обычный 4 3 3 2 3" xfId="429"/>
    <cellStyle name="Обычный 4 3 3 2 4" xfId="430"/>
    <cellStyle name="Обычный 4 3 3 3" xfId="431"/>
    <cellStyle name="Обычный 4 3 3 3 2" xfId="432"/>
    <cellStyle name="Обычный 4 3 3 3 3" xfId="433"/>
    <cellStyle name="Обычный 4 3 3 4" xfId="434"/>
    <cellStyle name="Обычный 4 3 3 5" xfId="435"/>
    <cellStyle name="Обычный 4 3 3 6" xfId="436"/>
    <cellStyle name="Обычный 4 3 3 7" xfId="437"/>
    <cellStyle name="Обычный 4 3 4" xfId="438"/>
    <cellStyle name="Обычный 4 3 4 2" xfId="439"/>
    <cellStyle name="Обычный 4 3 4 2 2" xfId="440"/>
    <cellStyle name="Обычный 4 3 4 2 3" xfId="441"/>
    <cellStyle name="Обычный 4 3 4 3" xfId="442"/>
    <cellStyle name="Обычный 4 3 4 4" xfId="443"/>
    <cellStyle name="Обычный 4 3 4 5" xfId="444"/>
    <cellStyle name="Обычный 4 3 4 6" xfId="445"/>
    <cellStyle name="Обычный 4 3 5" xfId="446"/>
    <cellStyle name="Обычный 4 3 5 2" xfId="447"/>
    <cellStyle name="Обычный 4 3 5 3" xfId="448"/>
    <cellStyle name="Обычный 4 3 5 4" xfId="449"/>
    <cellStyle name="Обычный 4 3 6" xfId="450"/>
    <cellStyle name="Обычный 4 3 6 2" xfId="451"/>
    <cellStyle name="Обычный 4 3 7" xfId="452"/>
    <cellStyle name="Обычный 4 3 7 2" xfId="453"/>
    <cellStyle name="Обычный 4 3 8" xfId="454"/>
    <cellStyle name="Обычный 4 3 9" xfId="455"/>
    <cellStyle name="Обычный 4 4" xfId="456"/>
    <cellStyle name="Обычный 4 4 2" xfId="457"/>
    <cellStyle name="Обычный 4 4 2 2" xfId="458"/>
    <cellStyle name="Обычный 4 4 2 2 2" xfId="459"/>
    <cellStyle name="Обычный 4 4 2 2 2 2" xfId="460"/>
    <cellStyle name="Обычный 4 4 2 2 2 3" xfId="461"/>
    <cellStyle name="Обычный 4 4 2 2 3" xfId="462"/>
    <cellStyle name="Обычный 4 4 2 2 4" xfId="463"/>
    <cellStyle name="Обычный 4 4 2 3" xfId="464"/>
    <cellStyle name="Обычный 4 4 2 3 2" xfId="465"/>
    <cellStyle name="Обычный 4 4 2 3 3" xfId="466"/>
    <cellStyle name="Обычный 4 4 2 4" xfId="467"/>
    <cellStyle name="Обычный 4 4 2 5" xfId="468"/>
    <cellStyle name="Обычный 4 4 2 6" xfId="469"/>
    <cellStyle name="Обычный 4 4 2 7" xfId="470"/>
    <cellStyle name="Обычный 4 4 3" xfId="471"/>
    <cellStyle name="Обычный 4 4 3 2" xfId="472"/>
    <cellStyle name="Обычный 4 4 3 2 2" xfId="473"/>
    <cellStyle name="Обычный 4 4 3 2 3" xfId="474"/>
    <cellStyle name="Обычный 4 4 3 3" xfId="475"/>
    <cellStyle name="Обычный 4 4 3 4" xfId="476"/>
    <cellStyle name="Обычный 4 4 3 5" xfId="477"/>
    <cellStyle name="Обычный 4 4 3 6" xfId="478"/>
    <cellStyle name="Обычный 4 4 4" xfId="479"/>
    <cellStyle name="Обычный 4 4 4 2" xfId="480"/>
    <cellStyle name="Обычный 4 4 4 3" xfId="481"/>
    <cellStyle name="Обычный 4 4 4 4" xfId="482"/>
    <cellStyle name="Обычный 4 4 5" xfId="483"/>
    <cellStyle name="Обычный 4 4 5 2" xfId="484"/>
    <cellStyle name="Обычный 4 4 6" xfId="485"/>
    <cellStyle name="Обычный 4 4 6 2" xfId="486"/>
    <cellStyle name="Обычный 4 4 7" xfId="487"/>
    <cellStyle name="Обычный 4 4 8" xfId="488"/>
    <cellStyle name="Обычный 4 5" xfId="489"/>
    <cellStyle name="Обычный 4 5 2" xfId="490"/>
    <cellStyle name="Обычный 4 5 2 2" xfId="491"/>
    <cellStyle name="Обычный 4 5 2 2 2" xfId="492"/>
    <cellStyle name="Обычный 4 5 2 2 2 2" xfId="493"/>
    <cellStyle name="Обычный 4 5 2 2 2 3" xfId="494"/>
    <cellStyle name="Обычный 4 5 2 2 3" xfId="495"/>
    <cellStyle name="Обычный 4 5 2 2 4" xfId="496"/>
    <cellStyle name="Обычный 4 5 2 3" xfId="497"/>
    <cellStyle name="Обычный 4 5 2 3 2" xfId="498"/>
    <cellStyle name="Обычный 4 5 2 3 3" xfId="499"/>
    <cellStyle name="Обычный 4 5 2 4" xfId="500"/>
    <cellStyle name="Обычный 4 5 2 5" xfId="501"/>
    <cellStyle name="Обычный 4 5 2 6" xfId="502"/>
    <cellStyle name="Обычный 4 5 2 7" xfId="503"/>
    <cellStyle name="Обычный 4 5 3" xfId="504"/>
    <cellStyle name="Обычный 4 5 3 2" xfId="505"/>
    <cellStyle name="Обычный 4 5 3 2 2" xfId="506"/>
    <cellStyle name="Обычный 4 5 3 2 3" xfId="507"/>
    <cellStyle name="Обычный 4 5 3 3" xfId="508"/>
    <cellStyle name="Обычный 4 5 3 4" xfId="509"/>
    <cellStyle name="Обычный 4 5 3 5" xfId="510"/>
    <cellStyle name="Обычный 4 5 3 6" xfId="511"/>
    <cellStyle name="Обычный 4 5 4" xfId="512"/>
    <cellStyle name="Обычный 4 5 4 2" xfId="513"/>
    <cellStyle name="Обычный 4 5 4 3" xfId="514"/>
    <cellStyle name="Обычный 4 5 4 4" xfId="515"/>
    <cellStyle name="Обычный 4 5 5" xfId="516"/>
    <cellStyle name="Обычный 4 5 5 2" xfId="517"/>
    <cellStyle name="Обычный 4 5 6" xfId="518"/>
    <cellStyle name="Обычный 4 5 6 2" xfId="519"/>
    <cellStyle name="Обычный 4 5 7" xfId="520"/>
    <cellStyle name="Обычный 4 5 8" xfId="521"/>
    <cellStyle name="Обычный 4 6" xfId="522"/>
    <cellStyle name="Обычный 4 6 2" xfId="523"/>
    <cellStyle name="Обычный 4 6 2 2" xfId="524"/>
    <cellStyle name="Обычный 4 6 2 2 2" xfId="525"/>
    <cellStyle name="Обычный 4 6 2 2 3" xfId="526"/>
    <cellStyle name="Обычный 4 6 2 3" xfId="527"/>
    <cellStyle name="Обычный 4 6 2 4" xfId="528"/>
    <cellStyle name="Обычный 4 6 3" xfId="529"/>
    <cellStyle name="Обычный 4 6 3 2" xfId="530"/>
    <cellStyle name="Обычный 4 6 3 3" xfId="531"/>
    <cellStyle name="Обычный 4 6 4" xfId="532"/>
    <cellStyle name="Обычный 4 6 5" xfId="533"/>
    <cellStyle name="Обычный 4 6 6" xfId="534"/>
    <cellStyle name="Обычный 4 6 7" xfId="535"/>
    <cellStyle name="Обычный 4 7" xfId="536"/>
    <cellStyle name="Обычный 4 7 2" xfId="537"/>
    <cellStyle name="Обычный 4 7 2 2" xfId="538"/>
    <cellStyle name="Обычный 4 7 2 3" xfId="539"/>
    <cellStyle name="Обычный 4 7 3" xfId="540"/>
    <cellStyle name="Обычный 4 7 4" xfId="541"/>
    <cellStyle name="Обычный 4 7 5" xfId="542"/>
    <cellStyle name="Обычный 4 7 6" xfId="543"/>
    <cellStyle name="Обычный 4 8" xfId="544"/>
    <cellStyle name="Обычный 4 8 2" xfId="545"/>
    <cellStyle name="Обычный 4 8 3" xfId="546"/>
    <cellStyle name="Обычный 4 8 4" xfId="547"/>
    <cellStyle name="Обычный 4 9" xfId="548"/>
    <cellStyle name="Обычный 4 9 2" xfId="549"/>
    <cellStyle name="Процентный 2" xfId="550"/>
    <cellStyle name="Процентный 2 2" xfId="551"/>
    <cellStyle name="Процентный 3" xfId="552"/>
    <cellStyle name="Процентный 4" xfId="553"/>
    <cellStyle name="Финансовый" xfId="1" builtinId="3"/>
    <cellStyle name="Финансовый 2" xfId="6"/>
    <cellStyle name="Финансовый 2 2" xfId="4"/>
    <cellStyle name="Финансовый 2 2 2" xfId="554"/>
    <cellStyle name="Финансовый 2 2 3" xfId="555"/>
    <cellStyle name="Финансовый 2 3" xfId="556"/>
    <cellStyle name="Финансовый 2 4" xfId="557"/>
    <cellStyle name="Финансовый 3" xfId="558"/>
    <cellStyle name="Финансовый 3 2" xfId="559"/>
    <cellStyle name="Финансовый 3 2 2" xfId="560"/>
    <cellStyle name="Финансовый 3 3" xfId="561"/>
    <cellStyle name="Финансовый 4" xfId="562"/>
    <cellStyle name="Финансовый 5" xfId="563"/>
    <cellStyle name="Финансовый 6" xfId="5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190"/>
  <sheetViews>
    <sheetView tabSelected="1" view="pageBreakPreview" zoomScale="29" zoomScaleNormal="25" zoomScaleSheetLayoutView="29" workbookViewId="0">
      <selection activeCell="S115" sqref="S115"/>
    </sheetView>
  </sheetViews>
  <sheetFormatPr defaultRowHeight="43.5" x14ac:dyDescent="0.65"/>
  <cols>
    <col min="1" max="1" width="13.42578125" style="1" customWidth="1"/>
    <col min="2" max="2" width="58.42578125" customWidth="1"/>
    <col min="3" max="3" width="44.5703125" style="2" customWidth="1"/>
    <col min="4" max="4" width="30.7109375" customWidth="1"/>
    <col min="5" max="5" width="46.28515625" customWidth="1"/>
    <col min="6" max="6" width="44.85546875" customWidth="1"/>
    <col min="7" max="7" width="39.7109375" customWidth="1"/>
    <col min="8" max="8" width="45.5703125" customWidth="1"/>
    <col min="9" max="9" width="44.85546875" customWidth="1"/>
    <col min="10" max="10" width="43.42578125" customWidth="1"/>
    <col min="11" max="11" width="38.28515625" customWidth="1"/>
    <col min="12" max="12" width="43.28515625" customWidth="1"/>
    <col min="13" max="13" width="43.7109375" customWidth="1"/>
    <col min="14" max="14" width="69.28515625" style="7" customWidth="1"/>
    <col min="15" max="18" width="21.42578125" customWidth="1"/>
    <col min="19" max="19" width="81.42578125" customWidth="1"/>
  </cols>
  <sheetData>
    <row r="1" spans="1:34" ht="16.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74.2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54" customHeight="1" x14ac:dyDescent="0.6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5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11"/>
      <c r="M4" s="12" t="s">
        <v>6</v>
      </c>
      <c r="N4" s="8" t="s">
        <v>7</v>
      </c>
      <c r="O4" s="13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5" customFormat="1" ht="203.25" customHeight="1" x14ac:dyDescent="0.5">
      <c r="A5" s="8"/>
      <c r="B5" s="8"/>
      <c r="C5" s="8"/>
      <c r="D5" s="8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2"/>
      <c r="N5" s="8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24" customFormat="1" ht="104.25" customHeight="1" x14ac:dyDescent="0.4">
      <c r="A6" s="17">
        <v>1</v>
      </c>
      <c r="B6" s="18">
        <v>2</v>
      </c>
      <c r="C6" s="18">
        <v>3</v>
      </c>
      <c r="D6" s="19">
        <v>4</v>
      </c>
      <c r="E6" s="16">
        <v>5</v>
      </c>
      <c r="F6" s="16">
        <v>6</v>
      </c>
      <c r="G6" s="16">
        <v>7</v>
      </c>
      <c r="H6" s="16">
        <v>8</v>
      </c>
      <c r="I6" s="20" t="s">
        <v>16</v>
      </c>
      <c r="J6" s="20" t="s">
        <v>17</v>
      </c>
      <c r="K6" s="20" t="s">
        <v>18</v>
      </c>
      <c r="L6" s="20" t="s">
        <v>19</v>
      </c>
      <c r="M6" s="21">
        <v>13</v>
      </c>
      <c r="N6" s="18">
        <v>14</v>
      </c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32" customFormat="1" ht="124.5" customHeight="1" x14ac:dyDescent="0.5">
      <c r="A7" s="25"/>
      <c r="B7" s="26" t="s">
        <v>20</v>
      </c>
      <c r="C7" s="27">
        <f>C15+C23+C31+C39+C47+C55+C63+C71+C79+C87+C95+C103+C111+C119+C127+C135+C143++C151+C159+C167+C175</f>
        <v>122</v>
      </c>
      <c r="D7" s="28" t="s">
        <v>21</v>
      </c>
      <c r="E7" s="29">
        <f>E8+E9+E10+E11+E13</f>
        <v>6754676.1396299992</v>
      </c>
      <c r="F7" s="29">
        <f t="shared" ref="F7:G7" si="0">F8+F9+F10+F11+F13</f>
        <v>4124465.5042100009</v>
      </c>
      <c r="G7" s="29">
        <f t="shared" si="0"/>
        <v>4968615.0495799994</v>
      </c>
      <c r="H7" s="29">
        <f>H8+H9+H10+H11+H13</f>
        <v>3730074.3730800003</v>
      </c>
      <c r="I7" s="30">
        <f>H7-F7</f>
        <v>-394391.13113000058</v>
      </c>
      <c r="J7" s="29">
        <f>IF(H7=0, ,H7/G7*100)</f>
        <v>75.072718169126546</v>
      </c>
      <c r="K7" s="29">
        <f>IF(H7=0,0,H7/F7*100)</f>
        <v>90.437763857463949</v>
      </c>
      <c r="L7" s="29">
        <f t="shared" ref="L7:L70" si="1">IF(H7=0,0,H7/E7*100)</f>
        <v>55.222105338189053</v>
      </c>
      <c r="M7" s="31">
        <f>M15+M23+M31+M39+M47+M55+M63+M71+M79+M87+M95+M103+M111+M119+M127+M135+M143+M151+M159+M167+M175</f>
        <v>139</v>
      </c>
      <c r="N7" s="25"/>
      <c r="O7" s="13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2" customFormat="1" ht="124.5" customHeight="1" x14ac:dyDescent="0.5">
      <c r="A8" s="25"/>
      <c r="B8" s="26"/>
      <c r="C8" s="33"/>
      <c r="D8" s="34" t="s">
        <v>22</v>
      </c>
      <c r="E8" s="35">
        <f t="shared" ref="E8:H14" si="2">E16+E24+E32+E40+E48+E56+E64+E72+E80+E88+E96+E104+E112+E120+E128+E136+E144+E152+E160+E168+E176+E184</f>
        <v>14627.515500000001</v>
      </c>
      <c r="F8" s="35">
        <f t="shared" si="2"/>
        <v>10673.161180000001</v>
      </c>
      <c r="G8" s="35">
        <f t="shared" si="2"/>
        <v>11949.618479999999</v>
      </c>
      <c r="H8" s="35">
        <f t="shared" si="2"/>
        <v>8949.2856000000011</v>
      </c>
      <c r="I8" s="36">
        <f>H8-F8</f>
        <v>-1723.8755799999999</v>
      </c>
      <c r="J8" s="37">
        <f t="shared" ref="J8:J80" si="3">IF(H8=0, ,H8/G8*100)</f>
        <v>74.891810269745136</v>
      </c>
      <c r="K8" s="37">
        <f t="shared" ref="K8:K71" si="4">IF(H8=0,0,H8/F8*100)</f>
        <v>83.848500449610938</v>
      </c>
      <c r="L8" s="37">
        <f t="shared" si="1"/>
        <v>61.181173248457675</v>
      </c>
      <c r="M8" s="38"/>
      <c r="N8" s="25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32" customFormat="1" ht="124.5" customHeight="1" x14ac:dyDescent="0.5">
      <c r="A9" s="25"/>
      <c r="B9" s="26"/>
      <c r="C9" s="33"/>
      <c r="D9" s="34" t="s">
        <v>23</v>
      </c>
      <c r="E9" s="35">
        <f t="shared" si="2"/>
        <v>1941190.6957600003</v>
      </c>
      <c r="F9" s="35">
        <f t="shared" si="2"/>
        <v>1524637.5834700002</v>
      </c>
      <c r="G9" s="35">
        <f t="shared" si="2"/>
        <v>1422057.5861899999</v>
      </c>
      <c r="H9" s="35">
        <f t="shared" si="2"/>
        <v>1411365.0248700003</v>
      </c>
      <c r="I9" s="36">
        <f t="shared" ref="I9:I14" si="5">H9-F9</f>
        <v>-113272.55859999987</v>
      </c>
      <c r="J9" s="37">
        <f t="shared" si="3"/>
        <v>99.248092241563342</v>
      </c>
      <c r="K9" s="37">
        <f t="shared" si="4"/>
        <v>92.570525623394573</v>
      </c>
      <c r="L9" s="37">
        <f t="shared" si="1"/>
        <v>72.706150300057644</v>
      </c>
      <c r="M9" s="38"/>
      <c r="N9" s="25"/>
      <c r="O9" s="13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32" customFormat="1" ht="124.5" customHeight="1" x14ac:dyDescent="0.5">
      <c r="A10" s="25"/>
      <c r="B10" s="26"/>
      <c r="C10" s="33"/>
      <c r="D10" s="34" t="s">
        <v>24</v>
      </c>
      <c r="E10" s="35">
        <f t="shared" si="2"/>
        <v>3490154.9297399996</v>
      </c>
      <c r="F10" s="35">
        <f t="shared" si="2"/>
        <v>2535534.7954000006</v>
      </c>
      <c r="G10" s="35">
        <f t="shared" si="2"/>
        <v>3476878.9279099996</v>
      </c>
      <c r="H10" s="35">
        <f t="shared" si="2"/>
        <v>2263520.7126099998</v>
      </c>
      <c r="I10" s="36">
        <f t="shared" si="5"/>
        <v>-272014.08279000083</v>
      </c>
      <c r="J10" s="37">
        <f t="shared" si="3"/>
        <v>65.10208608185944</v>
      </c>
      <c r="K10" s="37">
        <f t="shared" si="4"/>
        <v>89.271924673110689</v>
      </c>
      <c r="L10" s="37">
        <f t="shared" si="1"/>
        <v>64.854447959381034</v>
      </c>
      <c r="M10" s="38"/>
      <c r="N10" s="25"/>
      <c r="O10" s="13"/>
      <c r="P10" s="13"/>
      <c r="Q10" s="13"/>
      <c r="R10" s="13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32" customFormat="1" ht="183.75" customHeight="1" x14ac:dyDescent="0.5">
      <c r="A11" s="25"/>
      <c r="B11" s="26"/>
      <c r="C11" s="33"/>
      <c r="D11" s="39" t="s">
        <v>25</v>
      </c>
      <c r="E11" s="35">
        <f t="shared" si="2"/>
        <v>0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40">
        <f t="shared" si="5"/>
        <v>0</v>
      </c>
      <c r="J11" s="37">
        <f t="shared" si="3"/>
        <v>0</v>
      </c>
      <c r="K11" s="37">
        <f t="shared" si="4"/>
        <v>0</v>
      </c>
      <c r="L11" s="37">
        <f t="shared" si="1"/>
        <v>0</v>
      </c>
      <c r="M11" s="38"/>
      <c r="N11" s="25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32" customFormat="1" ht="124.5" customHeight="1" x14ac:dyDescent="0.5">
      <c r="A12" s="25"/>
      <c r="B12" s="26"/>
      <c r="C12" s="33"/>
      <c r="D12" s="39" t="s">
        <v>26</v>
      </c>
      <c r="E12" s="35">
        <f t="shared" si="2"/>
        <v>5675.8748900000001</v>
      </c>
      <c r="F12" s="35">
        <f t="shared" si="2"/>
        <v>5646.7449999999999</v>
      </c>
      <c r="G12" s="35">
        <f t="shared" si="2"/>
        <v>5675.8748900000001</v>
      </c>
      <c r="H12" s="35">
        <f t="shared" si="2"/>
        <v>3963.8783200000003</v>
      </c>
      <c r="I12" s="36">
        <f t="shared" si="5"/>
        <v>-1682.8666799999996</v>
      </c>
      <c r="J12" s="37">
        <f t="shared" si="3"/>
        <v>69.837309609902277</v>
      </c>
      <c r="K12" s="37">
        <f t="shared" si="4"/>
        <v>70.197579667578395</v>
      </c>
      <c r="L12" s="37">
        <f t="shared" si="1"/>
        <v>69.837309609902277</v>
      </c>
      <c r="M12" s="38"/>
      <c r="N12" s="25"/>
      <c r="O12" s="13"/>
      <c r="P12" s="13"/>
      <c r="Q12" s="13"/>
      <c r="R12" s="13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32" customFormat="1" ht="124.5" customHeight="1" x14ac:dyDescent="0.5">
      <c r="A13" s="25"/>
      <c r="B13" s="26"/>
      <c r="C13" s="33"/>
      <c r="D13" s="41" t="s">
        <v>27</v>
      </c>
      <c r="E13" s="35">
        <f t="shared" si="2"/>
        <v>1308702.9986299998</v>
      </c>
      <c r="F13" s="35">
        <f t="shared" si="2"/>
        <v>53619.964160000003</v>
      </c>
      <c r="G13" s="35">
        <f t="shared" si="2"/>
        <v>57728.917000000001</v>
      </c>
      <c r="H13" s="35">
        <f t="shared" si="2"/>
        <v>46239.350000000006</v>
      </c>
      <c r="I13" s="40">
        <v>0</v>
      </c>
      <c r="J13" s="37">
        <v>0</v>
      </c>
      <c r="K13" s="37">
        <v>0</v>
      </c>
      <c r="L13" s="37">
        <f t="shared" si="1"/>
        <v>3.5332195347917073</v>
      </c>
      <c r="M13" s="38"/>
      <c r="N13" s="25"/>
      <c r="O13" s="13"/>
      <c r="P13" s="13"/>
      <c r="Q13" s="13"/>
      <c r="R13" s="13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32" customFormat="1" ht="124.5" customHeight="1" x14ac:dyDescent="0.5">
      <c r="A14" s="25"/>
      <c r="B14" s="26"/>
      <c r="C14" s="42"/>
      <c r="D14" s="43" t="s">
        <v>28</v>
      </c>
      <c r="E14" s="35">
        <f t="shared" si="2"/>
        <v>13017.573189999999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40">
        <f t="shared" si="5"/>
        <v>0</v>
      </c>
      <c r="J14" s="37">
        <f t="shared" si="3"/>
        <v>0</v>
      </c>
      <c r="K14" s="37">
        <f t="shared" si="4"/>
        <v>0</v>
      </c>
      <c r="L14" s="37">
        <f t="shared" si="1"/>
        <v>0</v>
      </c>
      <c r="M14" s="38"/>
      <c r="N14" s="25"/>
      <c r="O14" s="13"/>
      <c r="P14" s="13"/>
      <c r="Q14" s="13"/>
      <c r="R14" s="13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5" customFormat="1" ht="124.5" customHeight="1" x14ac:dyDescent="0.5">
      <c r="A15" s="44">
        <v>1</v>
      </c>
      <c r="B15" s="45" t="s">
        <v>29</v>
      </c>
      <c r="C15" s="46">
        <v>11</v>
      </c>
      <c r="D15" s="28" t="s">
        <v>21</v>
      </c>
      <c r="E15" s="29">
        <f>E16+E17+E18+E21</f>
        <v>1938623.1424700001</v>
      </c>
      <c r="F15" s="29">
        <f t="shared" ref="F15:H15" si="6">F16+F17+F18+F21</f>
        <v>1454636.79164</v>
      </c>
      <c r="G15" s="29">
        <f t="shared" si="6"/>
        <v>1561049.2207299999</v>
      </c>
      <c r="H15" s="29">
        <f t="shared" si="6"/>
        <v>1462738.82317</v>
      </c>
      <c r="I15" s="30">
        <f>H15-F15</f>
        <v>8102.0315300000366</v>
      </c>
      <c r="J15" s="29">
        <f t="shared" si="3"/>
        <v>93.702287137747859</v>
      </c>
      <c r="K15" s="29">
        <f t="shared" si="4"/>
        <v>100.55697969256406</v>
      </c>
      <c r="L15" s="29">
        <f>IF(H15=0,0,H15/E15*100)</f>
        <v>75.452458558104496</v>
      </c>
      <c r="M15" s="38">
        <v>14</v>
      </c>
      <c r="N15" s="47" t="s">
        <v>30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124.5" customHeight="1" x14ac:dyDescent="0.5">
      <c r="A16" s="44"/>
      <c r="B16" s="45"/>
      <c r="C16" s="46"/>
      <c r="D16" s="34" t="s">
        <v>22</v>
      </c>
      <c r="E16" s="48">
        <v>0</v>
      </c>
      <c r="F16" s="48">
        <v>0</v>
      </c>
      <c r="G16" s="48">
        <v>0</v>
      </c>
      <c r="H16" s="48">
        <v>0</v>
      </c>
      <c r="I16" s="49">
        <f>H16-F16</f>
        <v>0</v>
      </c>
      <c r="J16" s="50">
        <f t="shared" si="3"/>
        <v>0</v>
      </c>
      <c r="K16" s="50">
        <f t="shared" si="4"/>
        <v>0</v>
      </c>
      <c r="L16" s="50">
        <f t="shared" si="1"/>
        <v>0</v>
      </c>
      <c r="M16" s="38"/>
      <c r="N16" s="51"/>
      <c r="O16" s="4"/>
      <c r="P16" s="4"/>
      <c r="Q16" s="4"/>
      <c r="R16" s="4"/>
      <c r="S16" s="4"/>
      <c r="T16" s="4"/>
      <c r="U16" s="4"/>
      <c r="V16" s="4"/>
    </row>
    <row r="17" spans="1:34" s="5" customFormat="1" ht="124.5" customHeight="1" x14ac:dyDescent="0.5">
      <c r="A17" s="44"/>
      <c r="B17" s="45"/>
      <c r="C17" s="46"/>
      <c r="D17" s="34" t="s">
        <v>23</v>
      </c>
      <c r="E17" s="52">
        <v>1348986.4000000001</v>
      </c>
      <c r="F17" s="48">
        <v>1015303.61959</v>
      </c>
      <c r="G17" s="48">
        <v>994455.11959000002</v>
      </c>
      <c r="H17" s="48">
        <v>994094.0411400001</v>
      </c>
      <c r="I17" s="53">
        <f>H17-F17</f>
        <v>-21209.578449999914</v>
      </c>
      <c r="J17" s="50">
        <f t="shared" si="3"/>
        <v>99.963690824966662</v>
      </c>
      <c r="K17" s="50">
        <f t="shared" si="4"/>
        <v>97.911011244245856</v>
      </c>
      <c r="L17" s="50">
        <f t="shared" si="1"/>
        <v>73.691924628743479</v>
      </c>
      <c r="M17" s="38"/>
      <c r="N17" s="51"/>
      <c r="O17" s="4"/>
      <c r="P17" s="4"/>
      <c r="Q17" s="4"/>
      <c r="R17" s="4"/>
      <c r="S17" s="4"/>
      <c r="T17" s="4"/>
      <c r="U17" s="4"/>
      <c r="V17" s="4"/>
    </row>
    <row r="18" spans="1:34" s="5" customFormat="1" ht="124.5" customHeight="1" x14ac:dyDescent="0.85">
      <c r="A18" s="44"/>
      <c r="B18" s="45"/>
      <c r="C18" s="46"/>
      <c r="D18" s="34" t="s">
        <v>24</v>
      </c>
      <c r="E18" s="52">
        <v>566594.10113999993</v>
      </c>
      <c r="F18" s="48">
        <v>439333.17204999999</v>
      </c>
      <c r="G18" s="48">
        <v>566594.10113999993</v>
      </c>
      <c r="H18" s="48">
        <v>451108.78202999989</v>
      </c>
      <c r="I18" s="53">
        <f t="shared" ref="I18:I30" si="7">H18-F18</f>
        <v>11775.609979999892</v>
      </c>
      <c r="J18" s="50">
        <f t="shared" si="3"/>
        <v>79.617627702505018</v>
      </c>
      <c r="K18" s="50">
        <f t="shared" si="4"/>
        <v>102.68033709475044</v>
      </c>
      <c r="L18" s="50">
        <f t="shared" si="1"/>
        <v>79.617627702505018</v>
      </c>
      <c r="M18" s="38"/>
      <c r="N18" s="51"/>
      <c r="O18" s="4"/>
      <c r="P18" s="4"/>
      <c r="Q18" s="4"/>
      <c r="R18" s="4"/>
      <c r="S18" s="54"/>
      <c r="T18" s="4"/>
      <c r="U18" s="4"/>
      <c r="V18" s="4"/>
    </row>
    <row r="19" spans="1:34" s="5" customFormat="1" ht="194.25" customHeight="1" x14ac:dyDescent="0.5">
      <c r="A19" s="44"/>
      <c r="B19" s="45"/>
      <c r="C19" s="46"/>
      <c r="D19" s="39" t="s">
        <v>25</v>
      </c>
      <c r="E19" s="48">
        <v>0</v>
      </c>
      <c r="F19" s="48">
        <v>0</v>
      </c>
      <c r="G19" s="48">
        <v>0</v>
      </c>
      <c r="H19" s="48">
        <v>0</v>
      </c>
      <c r="I19" s="49">
        <f t="shared" si="7"/>
        <v>0</v>
      </c>
      <c r="J19" s="50">
        <f t="shared" si="3"/>
        <v>0</v>
      </c>
      <c r="K19" s="50">
        <f t="shared" si="4"/>
        <v>0</v>
      </c>
      <c r="L19" s="50">
        <f t="shared" si="1"/>
        <v>0</v>
      </c>
      <c r="M19" s="38"/>
      <c r="N19" s="51"/>
      <c r="O19" s="4"/>
      <c r="P19" s="4"/>
      <c r="Q19" s="4"/>
      <c r="R19" s="4"/>
      <c r="S19" s="4"/>
      <c r="T19" s="4"/>
      <c r="U19" s="4"/>
      <c r="V19" s="4"/>
    </row>
    <row r="20" spans="1:34" s="5" customFormat="1" ht="124.5" customHeight="1" x14ac:dyDescent="0.5">
      <c r="A20" s="44"/>
      <c r="B20" s="45"/>
      <c r="C20" s="46"/>
      <c r="D20" s="39" t="s">
        <v>26</v>
      </c>
      <c r="E20" s="48">
        <v>0</v>
      </c>
      <c r="F20" s="48">
        <v>0</v>
      </c>
      <c r="G20" s="48">
        <v>0</v>
      </c>
      <c r="H20" s="48">
        <v>0</v>
      </c>
      <c r="I20" s="49">
        <f t="shared" si="7"/>
        <v>0</v>
      </c>
      <c r="J20" s="50"/>
      <c r="K20" s="50"/>
      <c r="L20" s="50">
        <f t="shared" si="1"/>
        <v>0</v>
      </c>
      <c r="M20" s="38"/>
      <c r="N20" s="51"/>
      <c r="O20" s="4"/>
      <c r="P20" s="4"/>
      <c r="Q20" s="4"/>
      <c r="R20" s="4"/>
      <c r="S20" s="4"/>
      <c r="T20" s="4"/>
      <c r="U20" s="4"/>
      <c r="V20" s="4"/>
    </row>
    <row r="21" spans="1:34" s="5" customFormat="1" ht="124.5" customHeight="1" x14ac:dyDescent="0.5">
      <c r="A21" s="44"/>
      <c r="B21" s="45"/>
      <c r="C21" s="46"/>
      <c r="D21" s="41" t="s">
        <v>27</v>
      </c>
      <c r="E21" s="48">
        <v>23042.641329999999</v>
      </c>
      <c r="F21" s="48">
        <v>0</v>
      </c>
      <c r="G21" s="48">
        <v>0</v>
      </c>
      <c r="H21" s="48">
        <v>17536</v>
      </c>
      <c r="I21" s="49">
        <f t="shared" si="7"/>
        <v>17536</v>
      </c>
      <c r="J21" s="50">
        <v>0</v>
      </c>
      <c r="K21" s="50">
        <v>0</v>
      </c>
      <c r="L21" s="50">
        <f t="shared" si="1"/>
        <v>76.102386652910681</v>
      </c>
      <c r="M21" s="38"/>
      <c r="N21" s="51"/>
      <c r="O21" s="4"/>
      <c r="P21" s="4"/>
      <c r="Q21" s="4"/>
      <c r="R21" s="4"/>
      <c r="S21" s="4"/>
      <c r="T21" s="4"/>
      <c r="U21" s="4"/>
      <c r="V21" s="4"/>
    </row>
    <row r="22" spans="1:34" s="5" customFormat="1" ht="124.5" customHeight="1" x14ac:dyDescent="0.5">
      <c r="A22" s="44"/>
      <c r="B22" s="45"/>
      <c r="C22" s="46"/>
      <c r="D22" s="43" t="s">
        <v>28</v>
      </c>
      <c r="E22" s="48">
        <v>0</v>
      </c>
      <c r="F22" s="48">
        <v>0</v>
      </c>
      <c r="G22" s="48">
        <v>0</v>
      </c>
      <c r="H22" s="48">
        <v>0</v>
      </c>
      <c r="I22" s="49">
        <f t="shared" si="7"/>
        <v>0</v>
      </c>
      <c r="J22" s="50">
        <f t="shared" si="3"/>
        <v>0</v>
      </c>
      <c r="K22" s="50">
        <f t="shared" si="4"/>
        <v>0</v>
      </c>
      <c r="L22" s="50">
        <f t="shared" si="1"/>
        <v>0</v>
      </c>
      <c r="M22" s="38"/>
      <c r="N22" s="51"/>
      <c r="O22" s="4"/>
      <c r="P22" s="4"/>
      <c r="Q22" s="4"/>
      <c r="R22" s="4"/>
      <c r="S22" s="4"/>
      <c r="T22" s="4"/>
      <c r="U22" s="4"/>
      <c r="V22" s="4"/>
    </row>
    <row r="23" spans="1:34" ht="132" customHeight="1" x14ac:dyDescent="0.5">
      <c r="A23" s="44">
        <v>2</v>
      </c>
      <c r="B23" s="45" t="s">
        <v>31</v>
      </c>
      <c r="C23" s="46">
        <v>3</v>
      </c>
      <c r="D23" s="28" t="s">
        <v>21</v>
      </c>
      <c r="E23" s="29">
        <f t="shared" ref="E23:H23" si="8">E24+E25+E26+E29</f>
        <v>6064</v>
      </c>
      <c r="F23" s="29">
        <f>F24+F25+F26+F29</f>
        <v>5758.45</v>
      </c>
      <c r="G23" s="29">
        <f t="shared" si="8"/>
        <v>6064</v>
      </c>
      <c r="H23" s="29">
        <f t="shared" si="8"/>
        <v>5367.5509999999995</v>
      </c>
      <c r="I23" s="30">
        <f t="shared" si="7"/>
        <v>-390.89900000000034</v>
      </c>
      <c r="J23" s="29">
        <f t="shared" ref="J23:J30" si="9">IF(G23=0,0,H23/G23)*100</f>
        <v>88.515023087071228</v>
      </c>
      <c r="K23" s="29">
        <f t="shared" ref="K23:K30" si="10">IF(F23=0,0,H23/F23*100)</f>
        <v>93.211732323802408</v>
      </c>
      <c r="L23" s="29">
        <f t="shared" si="1"/>
        <v>88.515023087071228</v>
      </c>
      <c r="M23" s="38">
        <v>3</v>
      </c>
      <c r="N23" s="55" t="s">
        <v>32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32" customHeight="1" x14ac:dyDescent="0.5">
      <c r="A24" s="44"/>
      <c r="B24" s="45"/>
      <c r="C24" s="46"/>
      <c r="D24" s="34" t="s">
        <v>22</v>
      </c>
      <c r="E24" s="56">
        <v>0</v>
      </c>
      <c r="F24" s="56">
        <v>0</v>
      </c>
      <c r="G24" s="56">
        <v>0</v>
      </c>
      <c r="H24" s="56">
        <v>0</v>
      </c>
      <c r="I24" s="57">
        <f t="shared" si="7"/>
        <v>0</v>
      </c>
      <c r="J24" s="57">
        <f t="shared" si="9"/>
        <v>0</v>
      </c>
      <c r="K24" s="57">
        <f t="shared" si="10"/>
        <v>0</v>
      </c>
      <c r="L24" s="57">
        <f t="shared" si="1"/>
        <v>0</v>
      </c>
      <c r="M24" s="38"/>
      <c r="N24" s="58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32" customHeight="1" x14ac:dyDescent="0.5">
      <c r="A25" s="44"/>
      <c r="B25" s="45"/>
      <c r="C25" s="46"/>
      <c r="D25" s="34" t="s">
        <v>23</v>
      </c>
      <c r="E25" s="56">
        <v>0</v>
      </c>
      <c r="F25" s="56">
        <v>0</v>
      </c>
      <c r="G25" s="56">
        <v>0</v>
      </c>
      <c r="H25" s="56">
        <v>0</v>
      </c>
      <c r="I25" s="57">
        <f t="shared" si="7"/>
        <v>0</v>
      </c>
      <c r="J25" s="57">
        <f t="shared" si="9"/>
        <v>0</v>
      </c>
      <c r="K25" s="57">
        <f t="shared" si="10"/>
        <v>0</v>
      </c>
      <c r="L25" s="57">
        <f t="shared" si="1"/>
        <v>0</v>
      </c>
      <c r="M25" s="38"/>
      <c r="N25" s="58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32" customHeight="1" x14ac:dyDescent="0.5">
      <c r="A26" s="44"/>
      <c r="B26" s="45"/>
      <c r="C26" s="46"/>
      <c r="D26" s="34" t="s">
        <v>24</v>
      </c>
      <c r="E26" s="52">
        <v>6064</v>
      </c>
      <c r="F26" s="56">
        <v>5758.45</v>
      </c>
      <c r="G26" s="56">
        <v>6064</v>
      </c>
      <c r="H26" s="56">
        <v>5367.5509999999995</v>
      </c>
      <c r="I26" s="57">
        <v>49.999999999999972</v>
      </c>
      <c r="J26" s="57">
        <f t="shared" si="9"/>
        <v>88.515023087071228</v>
      </c>
      <c r="K26" s="57">
        <f t="shared" si="10"/>
        <v>93.211732323802408</v>
      </c>
      <c r="L26" s="57">
        <f t="shared" si="1"/>
        <v>88.515023087071228</v>
      </c>
      <c r="M26" s="38"/>
      <c r="N26" s="58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14.5" customHeight="1" x14ac:dyDescent="0.5">
      <c r="A27" s="44"/>
      <c r="B27" s="45"/>
      <c r="C27" s="46"/>
      <c r="D27" s="39" t="s">
        <v>25</v>
      </c>
      <c r="E27" s="56">
        <v>0</v>
      </c>
      <c r="F27" s="56">
        <v>0</v>
      </c>
      <c r="G27" s="56">
        <v>0</v>
      </c>
      <c r="H27" s="56">
        <v>0</v>
      </c>
      <c r="I27" s="57">
        <v>0</v>
      </c>
      <c r="J27" s="57">
        <f t="shared" si="9"/>
        <v>0</v>
      </c>
      <c r="K27" s="57">
        <f t="shared" si="10"/>
        <v>0</v>
      </c>
      <c r="L27" s="57">
        <f t="shared" si="1"/>
        <v>0</v>
      </c>
      <c r="M27" s="38"/>
      <c r="N27" s="58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32" customHeight="1" x14ac:dyDescent="0.5">
      <c r="A28" s="44"/>
      <c r="B28" s="45"/>
      <c r="C28" s="46"/>
      <c r="D28" s="39" t="s">
        <v>26</v>
      </c>
      <c r="E28" s="56">
        <v>0</v>
      </c>
      <c r="F28" s="56">
        <v>0</v>
      </c>
      <c r="G28" s="56">
        <v>0</v>
      </c>
      <c r="H28" s="56">
        <v>0</v>
      </c>
      <c r="I28" s="57">
        <v>0</v>
      </c>
      <c r="J28" s="57">
        <f t="shared" si="9"/>
        <v>0</v>
      </c>
      <c r="K28" s="57">
        <f t="shared" si="10"/>
        <v>0</v>
      </c>
      <c r="L28" s="57">
        <f t="shared" si="1"/>
        <v>0</v>
      </c>
      <c r="M28" s="38"/>
      <c r="N28" s="58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32" customHeight="1" x14ac:dyDescent="0.5">
      <c r="A29" s="44"/>
      <c r="B29" s="45"/>
      <c r="C29" s="46"/>
      <c r="D29" s="41" t="s">
        <v>27</v>
      </c>
      <c r="E29" s="48">
        <v>0</v>
      </c>
      <c r="F29" s="56">
        <v>0</v>
      </c>
      <c r="G29" s="56">
        <v>0</v>
      </c>
      <c r="H29" s="56">
        <v>0</v>
      </c>
      <c r="I29" s="57">
        <v>0</v>
      </c>
      <c r="J29" s="57">
        <f t="shared" si="9"/>
        <v>0</v>
      </c>
      <c r="K29" s="57">
        <f t="shared" si="10"/>
        <v>0</v>
      </c>
      <c r="L29" s="57">
        <f t="shared" si="1"/>
        <v>0</v>
      </c>
      <c r="M29" s="38"/>
      <c r="N29" s="58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32" customHeight="1" x14ac:dyDescent="0.5">
      <c r="A30" s="44"/>
      <c r="B30" s="45"/>
      <c r="C30" s="46"/>
      <c r="D30" s="43" t="s">
        <v>28</v>
      </c>
      <c r="E30" s="59">
        <v>0</v>
      </c>
      <c r="F30" s="59">
        <v>0</v>
      </c>
      <c r="G30" s="59">
        <v>0</v>
      </c>
      <c r="H30" s="59">
        <v>0</v>
      </c>
      <c r="I30" s="60">
        <f t="shared" si="7"/>
        <v>0</v>
      </c>
      <c r="J30" s="60">
        <f t="shared" si="9"/>
        <v>0</v>
      </c>
      <c r="K30" s="60">
        <f t="shared" si="10"/>
        <v>0</v>
      </c>
      <c r="L30" s="60">
        <f t="shared" si="1"/>
        <v>0</v>
      </c>
      <c r="M30" s="38"/>
      <c r="N30" s="58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32" customHeight="1" x14ac:dyDescent="0.5">
      <c r="A31" s="44">
        <v>3</v>
      </c>
      <c r="B31" s="45" t="s">
        <v>33</v>
      </c>
      <c r="C31" s="46">
        <v>5</v>
      </c>
      <c r="D31" s="28" t="s">
        <v>21</v>
      </c>
      <c r="E31" s="29">
        <f>E32+E33+E34+E35+E37</f>
        <v>630655.20660000003</v>
      </c>
      <c r="F31" s="29">
        <f t="shared" ref="F31:H31" si="11">F32+F33+F34+F35+F37</f>
        <v>330754.40795999998</v>
      </c>
      <c r="G31" s="29">
        <f t="shared" si="11"/>
        <v>606665.86994999996</v>
      </c>
      <c r="H31" s="29">
        <f t="shared" si="11"/>
        <v>257409.18021000002</v>
      </c>
      <c r="I31" s="30">
        <f>H31-F31</f>
        <v>-73345.227749999962</v>
      </c>
      <c r="J31" s="29">
        <f t="shared" si="3"/>
        <v>42.430140372197819</v>
      </c>
      <c r="K31" s="29">
        <f t="shared" si="4"/>
        <v>77.824867640503214</v>
      </c>
      <c r="L31" s="29">
        <f t="shared" si="1"/>
        <v>40.816150808894314</v>
      </c>
      <c r="M31" s="38">
        <v>12</v>
      </c>
      <c r="N31" s="61" t="s">
        <v>34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32" customHeight="1" x14ac:dyDescent="0.5">
      <c r="A32" s="44"/>
      <c r="B32" s="45"/>
      <c r="C32" s="46"/>
      <c r="D32" s="34" t="s">
        <v>22</v>
      </c>
      <c r="E32" s="52">
        <v>12.8</v>
      </c>
      <c r="F32" s="56">
        <v>12.8</v>
      </c>
      <c r="G32" s="56">
        <v>0</v>
      </c>
      <c r="H32" s="56">
        <v>0</v>
      </c>
      <c r="I32" s="62">
        <f t="shared" ref="I32:I94" si="12">H32-F32</f>
        <v>-12.8</v>
      </c>
      <c r="J32" s="50">
        <f t="shared" si="3"/>
        <v>0</v>
      </c>
      <c r="K32" s="50">
        <f t="shared" si="4"/>
        <v>0</v>
      </c>
      <c r="L32" s="50">
        <f t="shared" si="1"/>
        <v>0</v>
      </c>
      <c r="M32" s="38"/>
      <c r="N32" s="25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32" customHeight="1" x14ac:dyDescent="0.5">
      <c r="A33" s="44"/>
      <c r="B33" s="45"/>
      <c r="C33" s="46"/>
      <c r="D33" s="34" t="s">
        <v>23</v>
      </c>
      <c r="E33" s="52">
        <v>29915.072</v>
      </c>
      <c r="F33" s="52">
        <v>24957.1</v>
      </c>
      <c r="G33" s="52">
        <v>24742.684290000001</v>
      </c>
      <c r="H33" s="52">
        <v>22279.515729999999</v>
      </c>
      <c r="I33" s="63">
        <f t="shared" si="12"/>
        <v>-2677.5842699999994</v>
      </c>
      <c r="J33" s="50">
        <f t="shared" si="3"/>
        <v>90.044861215824042</v>
      </c>
      <c r="K33" s="50">
        <f t="shared" si="4"/>
        <v>89.271252389099701</v>
      </c>
      <c r="L33" s="50">
        <f t="shared" si="1"/>
        <v>74.475888709209855</v>
      </c>
      <c r="M33" s="38"/>
      <c r="N33" s="25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32" customHeight="1" x14ac:dyDescent="0.5">
      <c r="A34" s="44"/>
      <c r="B34" s="45"/>
      <c r="C34" s="46"/>
      <c r="D34" s="34" t="s">
        <v>24</v>
      </c>
      <c r="E34" s="52">
        <v>588993.75060000003</v>
      </c>
      <c r="F34" s="56">
        <v>294050.92395999999</v>
      </c>
      <c r="G34" s="56">
        <v>581923.18565999996</v>
      </c>
      <c r="H34" s="56">
        <v>235129.66448000001</v>
      </c>
      <c r="I34" s="62">
        <f t="shared" si="12"/>
        <v>-58921.259479999979</v>
      </c>
      <c r="J34" s="50">
        <f t="shared" si="3"/>
        <v>40.405618864167259</v>
      </c>
      <c r="K34" s="50">
        <f t="shared" si="4"/>
        <v>79.962226036733995</v>
      </c>
      <c r="L34" s="50">
        <f t="shared" si="1"/>
        <v>39.920570335504671</v>
      </c>
      <c r="M34" s="38"/>
      <c r="N34" s="25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91.25" customHeight="1" x14ac:dyDescent="0.5">
      <c r="A35" s="44"/>
      <c r="B35" s="45"/>
      <c r="C35" s="46"/>
      <c r="D35" s="39" t="s">
        <v>25</v>
      </c>
      <c r="E35" s="56">
        <v>0</v>
      </c>
      <c r="F35" s="56">
        <v>0</v>
      </c>
      <c r="G35" s="56">
        <v>0</v>
      </c>
      <c r="H35" s="56">
        <v>0</v>
      </c>
      <c r="I35" s="64">
        <f t="shared" si="12"/>
        <v>0</v>
      </c>
      <c r="J35" s="50">
        <f t="shared" si="3"/>
        <v>0</v>
      </c>
      <c r="K35" s="50">
        <f t="shared" si="4"/>
        <v>0</v>
      </c>
      <c r="L35" s="50">
        <f t="shared" si="1"/>
        <v>0</v>
      </c>
      <c r="M35" s="38"/>
      <c r="N35" s="25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32" customHeight="1" x14ac:dyDescent="0.5">
      <c r="A36" s="44"/>
      <c r="B36" s="45"/>
      <c r="C36" s="46"/>
      <c r="D36" s="39" t="s">
        <v>26</v>
      </c>
      <c r="E36" s="56">
        <v>0</v>
      </c>
      <c r="F36" s="56">
        <v>0</v>
      </c>
      <c r="G36" s="56">
        <v>0</v>
      </c>
      <c r="H36" s="56">
        <v>0</v>
      </c>
      <c r="I36" s="64">
        <f t="shared" si="12"/>
        <v>0</v>
      </c>
      <c r="J36" s="50">
        <f t="shared" si="3"/>
        <v>0</v>
      </c>
      <c r="K36" s="50">
        <f t="shared" si="4"/>
        <v>0</v>
      </c>
      <c r="L36" s="50">
        <f t="shared" si="1"/>
        <v>0</v>
      </c>
      <c r="M36" s="38"/>
      <c r="N36" s="25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32" customHeight="1" x14ac:dyDescent="0.5">
      <c r="A37" s="44"/>
      <c r="B37" s="45"/>
      <c r="C37" s="46"/>
      <c r="D37" s="41" t="s">
        <v>27</v>
      </c>
      <c r="E37" s="48">
        <v>11733.584000000001</v>
      </c>
      <c r="F37" s="56">
        <v>11733.584000000001</v>
      </c>
      <c r="G37" s="56">
        <v>0</v>
      </c>
      <c r="H37" s="56">
        <v>0</v>
      </c>
      <c r="I37" s="64">
        <f t="shared" si="12"/>
        <v>-11733.584000000001</v>
      </c>
      <c r="J37" s="50">
        <f t="shared" si="3"/>
        <v>0</v>
      </c>
      <c r="K37" s="50">
        <f t="shared" si="4"/>
        <v>0</v>
      </c>
      <c r="L37" s="50">
        <f t="shared" si="1"/>
        <v>0</v>
      </c>
      <c r="M37" s="38"/>
      <c r="N37" s="25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32" customHeight="1" x14ac:dyDescent="0.5">
      <c r="A38" s="44"/>
      <c r="B38" s="45"/>
      <c r="C38" s="46"/>
      <c r="D38" s="43" t="s">
        <v>28</v>
      </c>
      <c r="E38" s="56">
        <v>0</v>
      </c>
      <c r="F38" s="56">
        <v>0</v>
      </c>
      <c r="G38" s="56">
        <v>0</v>
      </c>
      <c r="H38" s="56">
        <v>0</v>
      </c>
      <c r="I38" s="64">
        <f t="shared" si="12"/>
        <v>0</v>
      </c>
      <c r="J38" s="50">
        <f t="shared" si="3"/>
        <v>0</v>
      </c>
      <c r="K38" s="50">
        <f t="shared" si="4"/>
        <v>0</v>
      </c>
      <c r="L38" s="50">
        <f t="shared" si="1"/>
        <v>0</v>
      </c>
      <c r="M38" s="38"/>
      <c r="N38" s="25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32" customHeight="1" x14ac:dyDescent="0.5">
      <c r="A39" s="51">
        <v>4</v>
      </c>
      <c r="B39" s="45" t="s">
        <v>35</v>
      </c>
      <c r="C39" s="46">
        <v>5</v>
      </c>
      <c r="D39" s="28" t="s">
        <v>21</v>
      </c>
      <c r="E39" s="29">
        <f t="shared" ref="E39:H39" si="13">E40+E41+E42+E45</f>
        <v>16116.099099999999</v>
      </c>
      <c r="F39" s="29">
        <f t="shared" si="13"/>
        <v>15611.099099999999</v>
      </c>
      <c r="G39" s="29">
        <f t="shared" si="13"/>
        <v>14616.099099999999</v>
      </c>
      <c r="H39" s="29">
        <f t="shared" si="13"/>
        <v>6914.6060500000003</v>
      </c>
      <c r="I39" s="30">
        <f>H39-F39</f>
        <v>-8696.4930499999991</v>
      </c>
      <c r="J39" s="29">
        <f t="shared" si="3"/>
        <v>47.308149751119302</v>
      </c>
      <c r="K39" s="29">
        <f t="shared" si="4"/>
        <v>44.292884221073201</v>
      </c>
      <c r="L39" s="29">
        <f t="shared" si="1"/>
        <v>42.904961101908349</v>
      </c>
      <c r="M39" s="38">
        <v>4</v>
      </c>
      <c r="N39" s="61" t="s">
        <v>36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32" customHeight="1" x14ac:dyDescent="0.5">
      <c r="A40" s="51"/>
      <c r="B40" s="45"/>
      <c r="C40" s="46"/>
      <c r="D40" s="34" t="s">
        <v>22</v>
      </c>
      <c r="E40" s="56">
        <v>0</v>
      </c>
      <c r="F40" s="56">
        <v>0</v>
      </c>
      <c r="G40" s="56">
        <v>0</v>
      </c>
      <c r="H40" s="56">
        <v>0</v>
      </c>
      <c r="I40" s="64">
        <f t="shared" si="12"/>
        <v>0</v>
      </c>
      <c r="J40" s="50">
        <f t="shared" si="3"/>
        <v>0</v>
      </c>
      <c r="K40" s="50">
        <f t="shared" si="4"/>
        <v>0</v>
      </c>
      <c r="L40" s="50">
        <f t="shared" si="1"/>
        <v>0</v>
      </c>
      <c r="M40" s="38"/>
      <c r="N40" s="25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32" customHeight="1" x14ac:dyDescent="0.5">
      <c r="A41" s="51"/>
      <c r="B41" s="45"/>
      <c r="C41" s="46"/>
      <c r="D41" s="34" t="s">
        <v>23</v>
      </c>
      <c r="E41" s="56">
        <v>0</v>
      </c>
      <c r="F41" s="56">
        <v>0</v>
      </c>
      <c r="G41" s="56">
        <v>0</v>
      </c>
      <c r="H41" s="56">
        <v>0</v>
      </c>
      <c r="I41" s="64">
        <f t="shared" si="12"/>
        <v>0</v>
      </c>
      <c r="J41" s="50">
        <f t="shared" si="3"/>
        <v>0</v>
      </c>
      <c r="K41" s="50">
        <f t="shared" si="4"/>
        <v>0</v>
      </c>
      <c r="L41" s="50">
        <f t="shared" si="1"/>
        <v>0</v>
      </c>
      <c r="M41" s="38"/>
      <c r="N41" s="25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32" customHeight="1" x14ac:dyDescent="0.5">
      <c r="A42" s="51"/>
      <c r="B42" s="45"/>
      <c r="C42" s="46"/>
      <c r="D42" s="34" t="s">
        <v>24</v>
      </c>
      <c r="E42" s="52">
        <v>14616.099099999999</v>
      </c>
      <c r="F42" s="56">
        <v>14111.099099999999</v>
      </c>
      <c r="G42" s="56">
        <v>14616.099099999999</v>
      </c>
      <c r="H42" s="56">
        <v>6914.6060500000003</v>
      </c>
      <c r="I42" s="62">
        <f t="shared" si="12"/>
        <v>-7196.4930499999991</v>
      </c>
      <c r="J42" s="50">
        <f t="shared" si="3"/>
        <v>47.308149751119302</v>
      </c>
      <c r="K42" s="50">
        <f t="shared" si="4"/>
        <v>49.001186945104799</v>
      </c>
      <c r="L42" s="50">
        <f t="shared" si="1"/>
        <v>47.308149751119302</v>
      </c>
      <c r="M42" s="38"/>
      <c r="N42" s="25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217.5" customHeight="1" x14ac:dyDescent="0.5">
      <c r="A43" s="51"/>
      <c r="B43" s="45"/>
      <c r="C43" s="46"/>
      <c r="D43" s="39" t="s">
        <v>25</v>
      </c>
      <c r="E43" s="56">
        <v>0</v>
      </c>
      <c r="F43" s="56">
        <v>0</v>
      </c>
      <c r="G43" s="56">
        <v>0</v>
      </c>
      <c r="H43" s="56">
        <v>0</v>
      </c>
      <c r="I43" s="64">
        <f t="shared" si="12"/>
        <v>0</v>
      </c>
      <c r="J43" s="50">
        <f t="shared" si="3"/>
        <v>0</v>
      </c>
      <c r="K43" s="50">
        <f t="shared" si="4"/>
        <v>0</v>
      </c>
      <c r="L43" s="50">
        <f t="shared" si="1"/>
        <v>0</v>
      </c>
      <c r="M43" s="38"/>
      <c r="N43" s="25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32" customHeight="1" x14ac:dyDescent="0.5">
      <c r="A44" s="51"/>
      <c r="B44" s="45"/>
      <c r="C44" s="46"/>
      <c r="D44" s="39" t="s">
        <v>26</v>
      </c>
      <c r="E44" s="56">
        <v>0</v>
      </c>
      <c r="F44" s="56">
        <v>0</v>
      </c>
      <c r="G44" s="56">
        <v>0</v>
      </c>
      <c r="H44" s="56">
        <v>0</v>
      </c>
      <c r="I44" s="64"/>
      <c r="J44" s="50"/>
      <c r="K44" s="50"/>
      <c r="L44" s="50">
        <f t="shared" si="1"/>
        <v>0</v>
      </c>
      <c r="M44" s="38"/>
      <c r="N44" s="25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32" customHeight="1" x14ac:dyDescent="0.5">
      <c r="A45" s="51"/>
      <c r="B45" s="45"/>
      <c r="C45" s="46"/>
      <c r="D45" s="41" t="s">
        <v>27</v>
      </c>
      <c r="E45" s="48">
        <v>1500</v>
      </c>
      <c r="F45" s="56">
        <v>1500</v>
      </c>
      <c r="G45" s="56">
        <v>0</v>
      </c>
      <c r="H45" s="56">
        <v>0</v>
      </c>
      <c r="I45" s="62">
        <f t="shared" si="12"/>
        <v>-1500</v>
      </c>
      <c r="J45" s="50">
        <f t="shared" si="3"/>
        <v>0</v>
      </c>
      <c r="K45" s="50">
        <f t="shared" si="4"/>
        <v>0</v>
      </c>
      <c r="L45" s="50">
        <f t="shared" si="1"/>
        <v>0</v>
      </c>
      <c r="M45" s="38"/>
      <c r="N45" s="25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32" customHeight="1" x14ac:dyDescent="0.5">
      <c r="A46" s="51"/>
      <c r="B46" s="45"/>
      <c r="C46" s="46"/>
      <c r="D46" s="43" t="s">
        <v>28</v>
      </c>
      <c r="E46" s="56">
        <v>0</v>
      </c>
      <c r="F46" s="56">
        <v>0</v>
      </c>
      <c r="G46" s="56">
        <v>0</v>
      </c>
      <c r="H46" s="56">
        <v>0</v>
      </c>
      <c r="I46" s="64">
        <f t="shared" si="12"/>
        <v>0</v>
      </c>
      <c r="J46" s="50">
        <f t="shared" si="3"/>
        <v>0</v>
      </c>
      <c r="K46" s="50">
        <f t="shared" si="4"/>
        <v>0</v>
      </c>
      <c r="L46" s="50">
        <f t="shared" si="1"/>
        <v>0</v>
      </c>
      <c r="M46" s="38"/>
      <c r="N46" s="25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32" customHeight="1" x14ac:dyDescent="0.5">
      <c r="A47" s="51">
        <v>5</v>
      </c>
      <c r="B47" s="45" t="s">
        <v>37</v>
      </c>
      <c r="C47" s="46">
        <v>12</v>
      </c>
      <c r="D47" s="28" t="s">
        <v>21</v>
      </c>
      <c r="E47" s="29">
        <f t="shared" ref="E47:H47" si="14">E48+E49+E50+E53</f>
        <v>329805.24283999996</v>
      </c>
      <c r="F47" s="29">
        <f>F48+F49+F50+F53</f>
        <v>239531.78688</v>
      </c>
      <c r="G47" s="29">
        <f t="shared" si="14"/>
        <v>295564.41992000001</v>
      </c>
      <c r="H47" s="29">
        <f t="shared" si="14"/>
        <v>172733.61897999997</v>
      </c>
      <c r="I47" s="30">
        <f>H47-F47</f>
        <v>-66798.167900000029</v>
      </c>
      <c r="J47" s="29">
        <f t="shared" si="3"/>
        <v>58.441952866570858</v>
      </c>
      <c r="K47" s="29">
        <f t="shared" si="4"/>
        <v>72.113025678105757</v>
      </c>
      <c r="L47" s="29">
        <f>IF(H47=0,0,H47/E47*100)</f>
        <v>52.374430889141166</v>
      </c>
      <c r="M47" s="38">
        <v>6</v>
      </c>
      <c r="N47" s="47" t="s">
        <v>38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32" customHeight="1" x14ac:dyDescent="0.5">
      <c r="A48" s="51"/>
      <c r="B48" s="45"/>
      <c r="C48" s="46"/>
      <c r="D48" s="34" t="s">
        <v>22</v>
      </c>
      <c r="E48" s="52">
        <v>0</v>
      </c>
      <c r="F48" s="52">
        <v>0</v>
      </c>
      <c r="G48" s="52">
        <v>0</v>
      </c>
      <c r="H48" s="52">
        <v>0</v>
      </c>
      <c r="I48" s="56">
        <f t="shared" si="12"/>
        <v>0</v>
      </c>
      <c r="J48" s="50">
        <f t="shared" si="3"/>
        <v>0</v>
      </c>
      <c r="K48" s="50">
        <f t="shared" si="4"/>
        <v>0</v>
      </c>
      <c r="L48" s="50">
        <f t="shared" si="1"/>
        <v>0</v>
      </c>
      <c r="M48" s="38"/>
      <c r="N48" s="51"/>
      <c r="O48" s="4"/>
      <c r="P48" s="4"/>
      <c r="Q48" s="4"/>
      <c r="R48" s="4"/>
      <c r="S48" s="4"/>
      <c r="T48" s="4"/>
      <c r="U48" s="4"/>
      <c r="V48" s="4"/>
    </row>
    <row r="49" spans="1:34" s="5" customFormat="1" ht="132" customHeight="1" x14ac:dyDescent="0.5">
      <c r="A49" s="51"/>
      <c r="B49" s="45"/>
      <c r="C49" s="46"/>
      <c r="D49" s="34" t="s">
        <v>23</v>
      </c>
      <c r="E49" s="52">
        <v>6735.3279999999995</v>
      </c>
      <c r="F49" s="52">
        <v>6636</v>
      </c>
      <c r="G49" s="52">
        <v>6636</v>
      </c>
      <c r="H49" s="52">
        <v>2283.873</v>
      </c>
      <c r="I49" s="62">
        <f t="shared" si="12"/>
        <v>-4352.1270000000004</v>
      </c>
      <c r="J49" s="50">
        <f t="shared" si="3"/>
        <v>34.41641048824593</v>
      </c>
      <c r="K49" s="50">
        <f t="shared" si="4"/>
        <v>34.41641048824593</v>
      </c>
      <c r="L49" s="50">
        <f t="shared" si="1"/>
        <v>33.908860860228337</v>
      </c>
      <c r="M49" s="38"/>
      <c r="N49" s="51"/>
      <c r="O49" s="4"/>
      <c r="P49" s="4"/>
      <c r="Q49" s="4"/>
      <c r="R49" s="4"/>
      <c r="S49" s="4"/>
      <c r="T49" s="4"/>
      <c r="U49" s="4"/>
      <c r="V49" s="4"/>
    </row>
    <row r="50" spans="1:34" s="5" customFormat="1" ht="132" customHeight="1" x14ac:dyDescent="0.5">
      <c r="A50" s="51"/>
      <c r="B50" s="45"/>
      <c r="C50" s="46"/>
      <c r="D50" s="34" t="s">
        <v>24</v>
      </c>
      <c r="E50" s="52">
        <v>293575.11754000001</v>
      </c>
      <c r="F50" s="52">
        <v>221500.07957999999</v>
      </c>
      <c r="G50" s="52">
        <v>288928.41992000001</v>
      </c>
      <c r="H50" s="52">
        <v>170449.74597999998</v>
      </c>
      <c r="I50" s="62">
        <f t="shared" si="12"/>
        <v>-51050.333600000013</v>
      </c>
      <c r="J50" s="50">
        <f t="shared" si="3"/>
        <v>58.993762547552429</v>
      </c>
      <c r="K50" s="50">
        <f t="shared" si="4"/>
        <v>76.952453607782118</v>
      </c>
      <c r="L50" s="50">
        <f t="shared" si="1"/>
        <v>58.060011150902788</v>
      </c>
      <c r="M50" s="38"/>
      <c r="N50" s="51"/>
      <c r="O50" s="4"/>
      <c r="P50" s="4"/>
      <c r="Q50" s="4"/>
      <c r="R50" s="4"/>
      <c r="S50" s="4"/>
      <c r="T50" s="4"/>
      <c r="U50" s="4"/>
      <c r="V50" s="4"/>
    </row>
    <row r="51" spans="1:34" s="5" customFormat="1" ht="209.25" customHeight="1" x14ac:dyDescent="0.5">
      <c r="A51" s="51"/>
      <c r="B51" s="45"/>
      <c r="C51" s="46"/>
      <c r="D51" s="39" t="s">
        <v>25</v>
      </c>
      <c r="E51" s="49">
        <v>0</v>
      </c>
      <c r="F51" s="52">
        <v>0</v>
      </c>
      <c r="G51" s="52">
        <v>0</v>
      </c>
      <c r="H51" s="52">
        <v>0</v>
      </c>
      <c r="I51" s="56">
        <f t="shared" si="12"/>
        <v>0</v>
      </c>
      <c r="J51" s="57">
        <f t="shared" si="3"/>
        <v>0</v>
      </c>
      <c r="K51" s="57">
        <f t="shared" si="4"/>
        <v>0</v>
      </c>
      <c r="L51" s="57">
        <f t="shared" si="1"/>
        <v>0</v>
      </c>
      <c r="M51" s="38"/>
      <c r="N51" s="51"/>
      <c r="O51" s="4"/>
      <c r="P51" s="4"/>
      <c r="Q51" s="4"/>
      <c r="R51" s="4"/>
      <c r="S51" s="4"/>
      <c r="T51" s="4"/>
      <c r="U51" s="4"/>
      <c r="V51" s="4"/>
    </row>
    <row r="52" spans="1:34" s="5" customFormat="1" ht="132" customHeight="1" x14ac:dyDescent="0.5">
      <c r="A52" s="51"/>
      <c r="B52" s="45"/>
      <c r="C52" s="46"/>
      <c r="D52" s="39" t="s">
        <v>26</v>
      </c>
      <c r="E52" s="49">
        <v>0</v>
      </c>
      <c r="F52" s="52">
        <v>0</v>
      </c>
      <c r="G52" s="52">
        <v>0</v>
      </c>
      <c r="H52" s="52">
        <v>0</v>
      </c>
      <c r="I52" s="56">
        <f t="shared" si="12"/>
        <v>0</v>
      </c>
      <c r="J52" s="57"/>
      <c r="K52" s="57"/>
      <c r="L52" s="57">
        <f t="shared" si="1"/>
        <v>0</v>
      </c>
      <c r="M52" s="38"/>
      <c r="N52" s="51"/>
      <c r="O52" s="4"/>
      <c r="P52" s="4"/>
      <c r="Q52" s="4"/>
      <c r="R52" s="4"/>
      <c r="S52" s="4"/>
      <c r="T52" s="4"/>
      <c r="U52" s="4"/>
      <c r="V52" s="4"/>
    </row>
    <row r="53" spans="1:34" s="5" customFormat="1" ht="132" customHeight="1" x14ac:dyDescent="0.5">
      <c r="A53" s="51"/>
      <c r="B53" s="45"/>
      <c r="C53" s="46"/>
      <c r="D53" s="41" t="s">
        <v>27</v>
      </c>
      <c r="E53" s="52">
        <v>29494.797300000002</v>
      </c>
      <c r="F53" s="52">
        <v>11395.7073</v>
      </c>
      <c r="G53" s="52">
        <v>0</v>
      </c>
      <c r="H53" s="52">
        <v>0</v>
      </c>
      <c r="I53" s="56">
        <f t="shared" si="12"/>
        <v>-11395.7073</v>
      </c>
      <c r="J53" s="57">
        <f t="shared" si="3"/>
        <v>0</v>
      </c>
      <c r="K53" s="57">
        <f t="shared" si="4"/>
        <v>0</v>
      </c>
      <c r="L53" s="57">
        <f t="shared" si="1"/>
        <v>0</v>
      </c>
      <c r="M53" s="38"/>
      <c r="N53" s="51"/>
      <c r="O53" s="4"/>
      <c r="P53" s="4"/>
      <c r="Q53" s="4"/>
      <c r="R53" s="4"/>
      <c r="S53" s="4"/>
      <c r="T53" s="4"/>
      <c r="U53" s="4"/>
      <c r="V53" s="4"/>
    </row>
    <row r="54" spans="1:34" ht="132" customHeight="1" x14ac:dyDescent="0.5">
      <c r="A54" s="51"/>
      <c r="B54" s="45"/>
      <c r="C54" s="46"/>
      <c r="D54" s="43" t="s">
        <v>28</v>
      </c>
      <c r="E54" s="52">
        <v>0</v>
      </c>
      <c r="F54" s="52">
        <v>0</v>
      </c>
      <c r="G54" s="52">
        <v>0</v>
      </c>
      <c r="H54" s="52">
        <v>0</v>
      </c>
      <c r="I54" s="56">
        <f t="shared" si="12"/>
        <v>0</v>
      </c>
      <c r="J54" s="50">
        <f t="shared" si="3"/>
        <v>0</v>
      </c>
      <c r="K54" s="50">
        <f t="shared" si="4"/>
        <v>0</v>
      </c>
      <c r="L54" s="50">
        <f t="shared" si="1"/>
        <v>0</v>
      </c>
      <c r="M54" s="38"/>
      <c r="N54" s="51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31.25" customHeight="1" x14ac:dyDescent="0.5">
      <c r="A55" s="51">
        <v>6</v>
      </c>
      <c r="B55" s="45" t="s">
        <v>39</v>
      </c>
      <c r="C55" s="65">
        <v>8</v>
      </c>
      <c r="D55" s="28" t="s">
        <v>21</v>
      </c>
      <c r="E55" s="29">
        <f t="shared" ref="E55:H55" si="15">E56+E57+E58+E61</f>
        <v>108847.75</v>
      </c>
      <c r="F55" s="29">
        <f t="shared" si="15"/>
        <v>79693.52</v>
      </c>
      <c r="G55" s="29">
        <f t="shared" si="15"/>
        <v>85276.812140000024</v>
      </c>
      <c r="H55" s="29">
        <f t="shared" si="15"/>
        <v>83669.529050000012</v>
      </c>
      <c r="I55" s="29">
        <f>H55-F55</f>
        <v>3976.0090500000078</v>
      </c>
      <c r="J55" s="29">
        <f t="shared" si="3"/>
        <v>98.115216728128502</v>
      </c>
      <c r="K55" s="29">
        <f t="shared" si="4"/>
        <v>104.98912464903046</v>
      </c>
      <c r="L55" s="29">
        <f t="shared" si="1"/>
        <v>76.868404767209256</v>
      </c>
      <c r="M55" s="38">
        <v>11</v>
      </c>
      <c r="N55" s="47" t="s">
        <v>40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31.25" customHeight="1" x14ac:dyDescent="0.5">
      <c r="A56" s="51"/>
      <c r="B56" s="45"/>
      <c r="C56" s="66"/>
      <c r="D56" s="34" t="s">
        <v>22</v>
      </c>
      <c r="E56" s="52">
        <v>678.82</v>
      </c>
      <c r="F56" s="52">
        <v>678.82</v>
      </c>
      <c r="G56" s="52">
        <v>338.70947999999999</v>
      </c>
      <c r="H56" s="52">
        <v>338.70947999999999</v>
      </c>
      <c r="I56" s="62">
        <f t="shared" si="12"/>
        <v>-340.11052000000007</v>
      </c>
      <c r="J56" s="50">
        <f t="shared" si="3"/>
        <v>100</v>
      </c>
      <c r="K56" s="50">
        <f t="shared" si="4"/>
        <v>49.896803276273531</v>
      </c>
      <c r="L56" s="50">
        <f t="shared" si="1"/>
        <v>49.896803276273531</v>
      </c>
      <c r="M56" s="38"/>
      <c r="N56" s="51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31.25" customHeight="1" x14ac:dyDescent="0.5">
      <c r="A57" s="51"/>
      <c r="B57" s="45"/>
      <c r="C57" s="66"/>
      <c r="D57" s="34" t="s">
        <v>23</v>
      </c>
      <c r="E57" s="52">
        <v>77554.5</v>
      </c>
      <c r="F57" s="52">
        <v>62769.8</v>
      </c>
      <c r="G57" s="52">
        <v>67893.20266000001</v>
      </c>
      <c r="H57" s="52">
        <v>67893.201809999999</v>
      </c>
      <c r="I57" s="56">
        <f t="shared" si="12"/>
        <v>5123.4018099999957</v>
      </c>
      <c r="J57" s="50">
        <f t="shared" si="3"/>
        <v>99.999998748033718</v>
      </c>
      <c r="K57" s="50">
        <f t="shared" si="4"/>
        <v>108.16220827531711</v>
      </c>
      <c r="L57" s="50">
        <f t="shared" si="1"/>
        <v>87.542569173935746</v>
      </c>
      <c r="M57" s="38"/>
      <c r="N57" s="51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31.25" customHeight="1" x14ac:dyDescent="0.5">
      <c r="A58" s="51"/>
      <c r="B58" s="45"/>
      <c r="C58" s="66"/>
      <c r="D58" s="34" t="s">
        <v>24</v>
      </c>
      <c r="E58" s="52">
        <v>17044.900000000001</v>
      </c>
      <c r="F58" s="52">
        <v>16244.9</v>
      </c>
      <c r="G58" s="52">
        <v>17044.900000000001</v>
      </c>
      <c r="H58" s="52">
        <v>15437.617760000001</v>
      </c>
      <c r="I58" s="62">
        <f t="shared" si="12"/>
        <v>-807.28223999999864</v>
      </c>
      <c r="J58" s="50">
        <f t="shared" si="3"/>
        <v>90.570304079226034</v>
      </c>
      <c r="K58" s="50">
        <f t="shared" si="4"/>
        <v>95.030549649428437</v>
      </c>
      <c r="L58" s="50">
        <f t="shared" si="1"/>
        <v>90.570304079226034</v>
      </c>
      <c r="M58" s="38"/>
      <c r="N58" s="51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206.25" customHeight="1" x14ac:dyDescent="0.5">
      <c r="A59" s="51"/>
      <c r="B59" s="45"/>
      <c r="C59" s="66"/>
      <c r="D59" s="39" t="s">
        <v>25</v>
      </c>
      <c r="E59" s="52">
        <v>0</v>
      </c>
      <c r="F59" s="52">
        <v>0</v>
      </c>
      <c r="G59" s="52">
        <v>0</v>
      </c>
      <c r="H59" s="52">
        <v>0</v>
      </c>
      <c r="I59" s="64">
        <f t="shared" si="12"/>
        <v>0</v>
      </c>
      <c r="J59" s="50">
        <f t="shared" si="3"/>
        <v>0</v>
      </c>
      <c r="K59" s="50">
        <f t="shared" si="4"/>
        <v>0</v>
      </c>
      <c r="L59" s="50">
        <f t="shared" si="1"/>
        <v>0</v>
      </c>
      <c r="M59" s="38"/>
      <c r="N59" s="51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31.25" customHeight="1" x14ac:dyDescent="0.5">
      <c r="A60" s="51"/>
      <c r="B60" s="45"/>
      <c r="C60" s="66"/>
      <c r="D60" s="39" t="s">
        <v>26</v>
      </c>
      <c r="E60" s="52">
        <v>0</v>
      </c>
      <c r="F60" s="52">
        <v>0</v>
      </c>
      <c r="G60" s="52">
        <v>0</v>
      </c>
      <c r="H60" s="52">
        <v>0</v>
      </c>
      <c r="I60" s="64"/>
      <c r="J60" s="50"/>
      <c r="K60" s="50"/>
      <c r="L60" s="50">
        <f t="shared" si="1"/>
        <v>0</v>
      </c>
      <c r="M60" s="38"/>
      <c r="N60" s="51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31.25" customHeight="1" x14ac:dyDescent="0.5">
      <c r="A61" s="51"/>
      <c r="B61" s="45"/>
      <c r="C61" s="66"/>
      <c r="D61" s="41" t="s">
        <v>27</v>
      </c>
      <c r="E61" s="52">
        <v>13569.53</v>
      </c>
      <c r="F61" s="52">
        <v>0</v>
      </c>
      <c r="G61" s="52">
        <v>0</v>
      </c>
      <c r="H61" s="52">
        <v>0</v>
      </c>
      <c r="I61" s="64">
        <f t="shared" si="12"/>
        <v>0</v>
      </c>
      <c r="J61" s="50">
        <v>0</v>
      </c>
      <c r="K61" s="50">
        <f t="shared" si="4"/>
        <v>0</v>
      </c>
      <c r="L61" s="50">
        <f t="shared" si="1"/>
        <v>0</v>
      </c>
      <c r="M61" s="38"/>
      <c r="N61" s="51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31.25" customHeight="1" x14ac:dyDescent="0.5">
      <c r="A62" s="51"/>
      <c r="B62" s="45"/>
      <c r="C62" s="67"/>
      <c r="D62" s="43" t="s">
        <v>28</v>
      </c>
      <c r="E62" s="52">
        <v>0</v>
      </c>
      <c r="F62" s="52">
        <v>0</v>
      </c>
      <c r="G62" s="52">
        <v>0</v>
      </c>
      <c r="H62" s="52">
        <v>0</v>
      </c>
      <c r="I62" s="64">
        <f t="shared" si="12"/>
        <v>0</v>
      </c>
      <c r="J62" s="50">
        <f t="shared" si="3"/>
        <v>0</v>
      </c>
      <c r="K62" s="50">
        <f t="shared" si="4"/>
        <v>0</v>
      </c>
      <c r="L62" s="50">
        <f t="shared" si="1"/>
        <v>0</v>
      </c>
      <c r="M62" s="38"/>
      <c r="N62" s="51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31.25" customHeight="1" x14ac:dyDescent="0.5">
      <c r="A63" s="51">
        <v>7</v>
      </c>
      <c r="B63" s="45" t="s">
        <v>41</v>
      </c>
      <c r="C63" s="46">
        <v>6</v>
      </c>
      <c r="D63" s="28" t="s">
        <v>21</v>
      </c>
      <c r="E63" s="29">
        <f t="shared" ref="E63:H63" si="16">E64+E65+E66+E67+E69</f>
        <v>12931.4</v>
      </c>
      <c r="F63" s="29">
        <f t="shared" si="16"/>
        <v>11561.4</v>
      </c>
      <c r="G63" s="29">
        <f t="shared" si="16"/>
        <v>11777.697499999998</v>
      </c>
      <c r="H63" s="29">
        <f t="shared" si="16"/>
        <v>11158.134589999998</v>
      </c>
      <c r="I63" s="68">
        <f>H63-F63</f>
        <v>-403.26541000000179</v>
      </c>
      <c r="J63" s="29">
        <f t="shared" si="3"/>
        <v>94.73952434251261</v>
      </c>
      <c r="K63" s="29">
        <f t="shared" si="4"/>
        <v>96.511967322296584</v>
      </c>
      <c r="L63" s="29">
        <f t="shared" si="1"/>
        <v>86.287135112980792</v>
      </c>
      <c r="M63" s="31">
        <v>3</v>
      </c>
      <c r="N63" s="69" t="s">
        <v>42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31.25" customHeight="1" x14ac:dyDescent="0.5">
      <c r="A64" s="51"/>
      <c r="B64" s="45"/>
      <c r="C64" s="46"/>
      <c r="D64" s="34" t="s">
        <v>22</v>
      </c>
      <c r="E64" s="56">
        <v>0</v>
      </c>
      <c r="F64" s="56">
        <v>0</v>
      </c>
      <c r="G64" s="56">
        <v>0</v>
      </c>
      <c r="H64" s="56">
        <v>0</v>
      </c>
      <c r="I64" s="64">
        <f t="shared" si="12"/>
        <v>0</v>
      </c>
      <c r="J64" s="50">
        <f t="shared" si="3"/>
        <v>0</v>
      </c>
      <c r="K64" s="50">
        <f t="shared" si="4"/>
        <v>0</v>
      </c>
      <c r="L64" s="50">
        <f t="shared" si="1"/>
        <v>0</v>
      </c>
      <c r="M64" s="31"/>
      <c r="N64" s="70"/>
      <c r="O64" s="4"/>
      <c r="P64" s="4"/>
      <c r="Q64" s="4"/>
      <c r="R64" s="4"/>
      <c r="S64" s="4"/>
      <c r="T64" s="4"/>
      <c r="U64" s="4"/>
      <c r="V64" s="4"/>
    </row>
    <row r="65" spans="1:34" s="5" customFormat="1" ht="131.25" customHeight="1" x14ac:dyDescent="0.5">
      <c r="A65" s="51"/>
      <c r="B65" s="45"/>
      <c r="C65" s="46"/>
      <c r="D65" s="34" t="s">
        <v>23</v>
      </c>
      <c r="E65" s="49">
        <v>944.6</v>
      </c>
      <c r="F65" s="49">
        <v>944.6</v>
      </c>
      <c r="G65" s="49">
        <v>490.89750000000004</v>
      </c>
      <c r="H65" s="49">
        <v>490.89749999999998</v>
      </c>
      <c r="I65" s="71">
        <f t="shared" si="12"/>
        <v>-453.70250000000004</v>
      </c>
      <c r="J65" s="50">
        <f t="shared" si="3"/>
        <v>99.999999999999986</v>
      </c>
      <c r="K65" s="50">
        <f t="shared" si="4"/>
        <v>51.968822782129998</v>
      </c>
      <c r="L65" s="50">
        <f t="shared" si="1"/>
        <v>51.968822782129998</v>
      </c>
      <c r="M65" s="31"/>
      <c r="N65" s="70"/>
      <c r="O65" s="4"/>
      <c r="P65" s="4"/>
      <c r="Q65" s="4"/>
      <c r="R65" s="4"/>
      <c r="S65" s="4"/>
      <c r="T65" s="4"/>
      <c r="U65" s="4"/>
      <c r="V65" s="4"/>
    </row>
    <row r="66" spans="1:34" s="5" customFormat="1" ht="131.25" customHeight="1" x14ac:dyDescent="0.5">
      <c r="A66" s="51"/>
      <c r="B66" s="45"/>
      <c r="C66" s="46"/>
      <c r="D66" s="34" t="s">
        <v>24</v>
      </c>
      <c r="E66" s="49">
        <v>11286.8</v>
      </c>
      <c r="F66" s="72">
        <v>10616.8</v>
      </c>
      <c r="G66" s="72">
        <v>11286.8</v>
      </c>
      <c r="H66" s="72">
        <v>10667.237089999999</v>
      </c>
      <c r="I66" s="71">
        <f t="shared" si="12"/>
        <v>50.437089999999444</v>
      </c>
      <c r="J66" s="50">
        <f t="shared" si="3"/>
        <v>94.51073014494807</v>
      </c>
      <c r="K66" s="50">
        <f t="shared" si="4"/>
        <v>100.47506866475773</v>
      </c>
      <c r="L66" s="50">
        <f t="shared" si="1"/>
        <v>94.51073014494807</v>
      </c>
      <c r="M66" s="31"/>
      <c r="N66" s="70"/>
      <c r="O66" s="4"/>
      <c r="P66" s="4"/>
      <c r="Q66" s="4"/>
      <c r="R66" s="4"/>
      <c r="S66" s="4"/>
      <c r="T66" s="4"/>
      <c r="U66" s="4"/>
      <c r="V66" s="4"/>
    </row>
    <row r="67" spans="1:34" s="5" customFormat="1" ht="190.5" customHeight="1" x14ac:dyDescent="0.5">
      <c r="A67" s="51"/>
      <c r="B67" s="45"/>
      <c r="C67" s="46"/>
      <c r="D67" s="39" t="s">
        <v>25</v>
      </c>
      <c r="E67" s="72">
        <v>0</v>
      </c>
      <c r="F67" s="72">
        <v>0</v>
      </c>
      <c r="G67" s="72">
        <v>0</v>
      </c>
      <c r="H67" s="72">
        <v>0</v>
      </c>
      <c r="I67" s="64">
        <v>0</v>
      </c>
      <c r="J67" s="50">
        <f t="shared" si="3"/>
        <v>0</v>
      </c>
      <c r="K67" s="50">
        <f t="shared" si="4"/>
        <v>0</v>
      </c>
      <c r="L67" s="50">
        <f t="shared" si="1"/>
        <v>0</v>
      </c>
      <c r="M67" s="31"/>
      <c r="N67" s="70"/>
      <c r="O67" s="4"/>
      <c r="P67" s="4"/>
      <c r="Q67" s="4"/>
      <c r="R67" s="4"/>
      <c r="S67" s="4"/>
      <c r="T67" s="4"/>
      <c r="U67" s="4"/>
      <c r="V67" s="4"/>
    </row>
    <row r="68" spans="1:34" s="5" customFormat="1" ht="131.25" customHeight="1" x14ac:dyDescent="0.5">
      <c r="A68" s="51"/>
      <c r="B68" s="45"/>
      <c r="C68" s="46"/>
      <c r="D68" s="39" t="s">
        <v>26</v>
      </c>
      <c r="E68" s="72">
        <v>0</v>
      </c>
      <c r="F68" s="72">
        <v>0</v>
      </c>
      <c r="G68" s="72">
        <v>0</v>
      </c>
      <c r="H68" s="72">
        <v>0</v>
      </c>
      <c r="I68" s="64"/>
      <c r="J68" s="50"/>
      <c r="K68" s="50"/>
      <c r="L68" s="50">
        <f t="shared" si="1"/>
        <v>0</v>
      </c>
      <c r="M68" s="31"/>
      <c r="N68" s="70"/>
      <c r="O68" s="4"/>
      <c r="P68" s="4"/>
      <c r="Q68" s="4"/>
      <c r="R68" s="4"/>
      <c r="S68" s="4"/>
      <c r="T68" s="4"/>
      <c r="U68" s="4"/>
      <c r="V68" s="4"/>
    </row>
    <row r="69" spans="1:34" s="5" customFormat="1" ht="131.25" customHeight="1" x14ac:dyDescent="0.5">
      <c r="A69" s="51"/>
      <c r="B69" s="45"/>
      <c r="C69" s="46"/>
      <c r="D69" s="41" t="s">
        <v>27</v>
      </c>
      <c r="E69" s="48">
        <v>700</v>
      </c>
      <c r="F69" s="56">
        <v>0</v>
      </c>
      <c r="G69" s="56">
        <v>0</v>
      </c>
      <c r="H69" s="56">
        <v>0</v>
      </c>
      <c r="I69" s="64">
        <f t="shared" si="12"/>
        <v>0</v>
      </c>
      <c r="J69" s="50">
        <f t="shared" si="3"/>
        <v>0</v>
      </c>
      <c r="K69" s="50">
        <f t="shared" si="4"/>
        <v>0</v>
      </c>
      <c r="L69" s="50">
        <f t="shared" si="1"/>
        <v>0</v>
      </c>
      <c r="M69" s="31"/>
      <c r="N69" s="70"/>
      <c r="O69" s="4"/>
      <c r="P69" s="4"/>
      <c r="Q69" s="4"/>
      <c r="R69" s="4"/>
      <c r="S69" s="4"/>
      <c r="T69" s="4"/>
      <c r="U69" s="4"/>
      <c r="V69" s="4"/>
    </row>
    <row r="70" spans="1:34" s="5" customFormat="1" ht="131.25" customHeight="1" x14ac:dyDescent="0.5">
      <c r="A70" s="51"/>
      <c r="B70" s="45"/>
      <c r="C70" s="46"/>
      <c r="D70" s="43" t="s">
        <v>28</v>
      </c>
      <c r="E70" s="56">
        <v>0</v>
      </c>
      <c r="F70" s="56">
        <v>0</v>
      </c>
      <c r="G70" s="56">
        <v>0</v>
      </c>
      <c r="H70" s="56">
        <v>0</v>
      </c>
      <c r="I70" s="64">
        <f t="shared" si="12"/>
        <v>0</v>
      </c>
      <c r="J70" s="50">
        <f t="shared" si="3"/>
        <v>0</v>
      </c>
      <c r="K70" s="50">
        <f t="shared" si="4"/>
        <v>0</v>
      </c>
      <c r="L70" s="50">
        <f t="shared" si="1"/>
        <v>0</v>
      </c>
      <c r="M70" s="31"/>
      <c r="N70" s="70"/>
      <c r="O70" s="4"/>
      <c r="P70" s="4"/>
      <c r="Q70" s="4"/>
      <c r="R70" s="4"/>
      <c r="S70" s="4"/>
      <c r="T70" s="4"/>
      <c r="U70" s="4"/>
      <c r="V70" s="4"/>
    </row>
    <row r="71" spans="1:34" s="5" customFormat="1" ht="133.5" customHeight="1" x14ac:dyDescent="0.5">
      <c r="A71" s="51">
        <v>8</v>
      </c>
      <c r="B71" s="45" t="s">
        <v>43</v>
      </c>
      <c r="C71" s="46">
        <v>12</v>
      </c>
      <c r="D71" s="28" t="s">
        <v>21</v>
      </c>
      <c r="E71" s="29">
        <f>E72+E73+E74+E77</f>
        <v>1559945.04045</v>
      </c>
      <c r="F71" s="29">
        <f t="shared" ref="F71:H71" si="17">F72+F73+F74+F77</f>
        <v>410169.27619999996</v>
      </c>
      <c r="G71" s="29">
        <f t="shared" si="17"/>
        <v>535772.52753999992</v>
      </c>
      <c r="H71" s="29">
        <f t="shared" si="17"/>
        <v>338300.99841999996</v>
      </c>
      <c r="I71" s="30">
        <f>H71-F71</f>
        <v>-71868.277780000004</v>
      </c>
      <c r="J71" s="29">
        <f t="shared" si="3"/>
        <v>63.142654957190381</v>
      </c>
      <c r="K71" s="29">
        <f t="shared" si="4"/>
        <v>82.478385888426033</v>
      </c>
      <c r="L71" s="29">
        <f t="shared" ref="L71:L134" si="18">IF(H71=0,0,H71/E71*100)</f>
        <v>21.686725470944136</v>
      </c>
      <c r="M71" s="38">
        <v>9</v>
      </c>
      <c r="N71" s="61" t="s">
        <v>44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33.5" customHeight="1" x14ac:dyDescent="0.5">
      <c r="A72" s="51"/>
      <c r="B72" s="45"/>
      <c r="C72" s="46"/>
      <c r="D72" s="34" t="s">
        <v>22</v>
      </c>
      <c r="E72" s="49">
        <v>7035.326</v>
      </c>
      <c r="F72" s="73">
        <v>3996.64</v>
      </c>
      <c r="G72" s="73">
        <v>6240.5640000000003</v>
      </c>
      <c r="H72" s="73">
        <v>3892.9140000000002</v>
      </c>
      <c r="I72" s="62">
        <f t="shared" si="12"/>
        <v>-103.72599999999966</v>
      </c>
      <c r="J72" s="50">
        <f t="shared" si="3"/>
        <v>62.380804042711524</v>
      </c>
      <c r="K72" s="50">
        <f t="shared" ref="K72:K76" si="19">IF(H72=0,0,H72/F72*100)</f>
        <v>97.40466992273511</v>
      </c>
      <c r="L72" s="50">
        <f t="shared" si="18"/>
        <v>55.333811112662012</v>
      </c>
      <c r="M72" s="38"/>
      <c r="N72" s="25"/>
      <c r="O72" s="4"/>
      <c r="P72" s="4"/>
      <c r="Q72" s="4"/>
      <c r="R72" s="4"/>
      <c r="S72" s="4"/>
      <c r="T72" s="4"/>
      <c r="U72" s="4"/>
      <c r="V72" s="4"/>
    </row>
    <row r="73" spans="1:34" s="5" customFormat="1" ht="133.5" customHeight="1" x14ac:dyDescent="0.5">
      <c r="A73" s="51"/>
      <c r="B73" s="45"/>
      <c r="C73" s="46"/>
      <c r="D73" s="34" t="s">
        <v>23</v>
      </c>
      <c r="E73" s="49">
        <v>136242.56409</v>
      </c>
      <c r="F73" s="49">
        <v>135720.90127</v>
      </c>
      <c r="G73" s="49">
        <v>74623.737179999996</v>
      </c>
      <c r="H73" s="49">
        <v>74595.237179999996</v>
      </c>
      <c r="I73" s="62">
        <f t="shared" si="12"/>
        <v>-61125.664090000006</v>
      </c>
      <c r="J73" s="50">
        <f t="shared" si="3"/>
        <v>99.961808398939795</v>
      </c>
      <c r="K73" s="50">
        <f t="shared" si="19"/>
        <v>54.962232406342459</v>
      </c>
      <c r="L73" s="50">
        <f t="shared" si="18"/>
        <v>54.751786035620555</v>
      </c>
      <c r="M73" s="38"/>
      <c r="N73" s="25"/>
      <c r="O73" s="4"/>
      <c r="P73" s="4"/>
      <c r="Q73" s="4"/>
      <c r="R73" s="4"/>
      <c r="S73" s="4"/>
      <c r="T73" s="4"/>
      <c r="U73" s="4"/>
      <c r="V73" s="4"/>
    </row>
    <row r="74" spans="1:34" s="5" customFormat="1" ht="133.5" customHeight="1" x14ac:dyDescent="0.5">
      <c r="A74" s="51"/>
      <c r="B74" s="45"/>
      <c r="C74" s="46"/>
      <c r="D74" s="34" t="s">
        <v>24</v>
      </c>
      <c r="E74" s="49">
        <v>397652.18336000002</v>
      </c>
      <c r="F74" s="73">
        <v>270451.73492999998</v>
      </c>
      <c r="G74" s="73">
        <v>397429.30935999996</v>
      </c>
      <c r="H74" s="73">
        <v>231358.29723999999</v>
      </c>
      <c r="I74" s="62">
        <f t="shared" si="12"/>
        <v>-39093.437689999992</v>
      </c>
      <c r="J74" s="50">
        <f t="shared" si="3"/>
        <v>58.213697830330545</v>
      </c>
      <c r="K74" s="50">
        <f t="shared" si="19"/>
        <v>85.545133330308119</v>
      </c>
      <c r="L74" s="50">
        <f t="shared" si="18"/>
        <v>58.181070523771808</v>
      </c>
      <c r="M74" s="38"/>
      <c r="N74" s="25"/>
      <c r="O74" s="4"/>
      <c r="P74" s="4"/>
      <c r="Q74" s="4"/>
      <c r="R74" s="4"/>
      <c r="S74" s="4"/>
      <c r="T74" s="4"/>
      <c r="U74" s="4"/>
      <c r="V74" s="4"/>
    </row>
    <row r="75" spans="1:34" s="5" customFormat="1" ht="203.25" customHeight="1" x14ac:dyDescent="0.5">
      <c r="A75" s="51"/>
      <c r="B75" s="45"/>
      <c r="C75" s="46"/>
      <c r="D75" s="39" t="s">
        <v>25</v>
      </c>
      <c r="E75" s="72">
        <v>0</v>
      </c>
      <c r="F75" s="73">
        <v>0</v>
      </c>
      <c r="G75" s="73">
        <v>0</v>
      </c>
      <c r="H75" s="73">
        <v>0</v>
      </c>
      <c r="I75" s="73">
        <v>0</v>
      </c>
      <c r="J75" s="50">
        <f t="shared" si="3"/>
        <v>0</v>
      </c>
      <c r="K75" s="50">
        <f t="shared" si="19"/>
        <v>0</v>
      </c>
      <c r="L75" s="50">
        <f t="shared" si="18"/>
        <v>0</v>
      </c>
      <c r="M75" s="38"/>
      <c r="N75" s="25"/>
      <c r="O75" s="4"/>
      <c r="P75" s="4"/>
      <c r="Q75" s="4"/>
      <c r="R75" s="4"/>
      <c r="S75" s="4"/>
      <c r="T75" s="4"/>
      <c r="U75" s="4"/>
      <c r="V75" s="4"/>
    </row>
    <row r="76" spans="1:34" s="5" customFormat="1" ht="133.5" customHeight="1" x14ac:dyDescent="0.5">
      <c r="A76" s="51"/>
      <c r="B76" s="45"/>
      <c r="C76" s="46"/>
      <c r="D76" s="39" t="s">
        <v>26</v>
      </c>
      <c r="E76" s="72">
        <v>0</v>
      </c>
      <c r="F76" s="73">
        <v>0</v>
      </c>
      <c r="G76" s="73">
        <v>0</v>
      </c>
      <c r="H76" s="73">
        <v>0</v>
      </c>
      <c r="I76" s="73">
        <v>0</v>
      </c>
      <c r="J76" s="50">
        <f t="shared" si="3"/>
        <v>0</v>
      </c>
      <c r="K76" s="50">
        <f t="shared" si="19"/>
        <v>0</v>
      </c>
      <c r="L76" s="50">
        <f t="shared" si="18"/>
        <v>0</v>
      </c>
      <c r="M76" s="38"/>
      <c r="N76" s="25"/>
      <c r="O76" s="4"/>
      <c r="P76" s="4"/>
      <c r="Q76" s="4"/>
      <c r="R76" s="4"/>
      <c r="S76" s="4"/>
      <c r="T76" s="4"/>
      <c r="U76" s="4"/>
      <c r="V76" s="4"/>
    </row>
    <row r="77" spans="1:34" s="5" customFormat="1" ht="133.5" customHeight="1" x14ac:dyDescent="0.5">
      <c r="A77" s="51"/>
      <c r="B77" s="45"/>
      <c r="C77" s="46"/>
      <c r="D77" s="41" t="s">
        <v>27</v>
      </c>
      <c r="E77" s="48">
        <v>1019014.9669999999</v>
      </c>
      <c r="F77" s="48">
        <v>0</v>
      </c>
      <c r="G77" s="48">
        <v>57478.917000000001</v>
      </c>
      <c r="H77" s="48">
        <v>28454.55</v>
      </c>
      <c r="I77" s="73">
        <v>0</v>
      </c>
      <c r="J77" s="50">
        <f t="shared" si="3"/>
        <v>49.50432521197294</v>
      </c>
      <c r="K77" s="50">
        <v>0</v>
      </c>
      <c r="L77" s="50">
        <v>0</v>
      </c>
      <c r="M77" s="38"/>
      <c r="N77" s="25"/>
      <c r="O77" s="4"/>
      <c r="P77" s="4"/>
      <c r="Q77" s="4"/>
      <c r="R77" s="4"/>
      <c r="S77" s="4"/>
      <c r="T77" s="4"/>
      <c r="U77" s="4"/>
      <c r="V77" s="4"/>
    </row>
    <row r="78" spans="1:34" s="5" customFormat="1" ht="133.5" customHeight="1" x14ac:dyDescent="0.5">
      <c r="A78" s="51"/>
      <c r="B78" s="45"/>
      <c r="C78" s="46"/>
      <c r="D78" s="43" t="s">
        <v>28</v>
      </c>
      <c r="E78" s="56">
        <v>0</v>
      </c>
      <c r="F78" s="48">
        <v>0</v>
      </c>
      <c r="G78" s="48">
        <v>0</v>
      </c>
      <c r="H78" s="48">
        <v>0</v>
      </c>
      <c r="I78" s="73">
        <v>0</v>
      </c>
      <c r="J78" s="50">
        <v>0</v>
      </c>
      <c r="K78" s="50">
        <v>0</v>
      </c>
      <c r="L78" s="50">
        <f t="shared" si="18"/>
        <v>0</v>
      </c>
      <c r="M78" s="38"/>
      <c r="N78" s="25"/>
      <c r="O78" s="4"/>
      <c r="P78" s="4"/>
      <c r="Q78" s="4"/>
      <c r="R78" s="4"/>
      <c r="S78" s="4"/>
      <c r="T78" s="4"/>
      <c r="U78" s="4"/>
      <c r="V78" s="4"/>
    </row>
    <row r="79" spans="1:34" ht="133.5" customHeight="1" x14ac:dyDescent="0.5">
      <c r="A79" s="51">
        <v>9</v>
      </c>
      <c r="B79" s="45" t="s">
        <v>45</v>
      </c>
      <c r="C79" s="46">
        <v>14</v>
      </c>
      <c r="D79" s="28" t="s">
        <v>21</v>
      </c>
      <c r="E79" s="29">
        <f>E80+E81+E82+E85</f>
        <v>482429.90392000007</v>
      </c>
      <c r="F79" s="29">
        <f t="shared" ref="F79:H79" si="20">F80+F81+F82+F85</f>
        <v>293835.17008000001</v>
      </c>
      <c r="G79" s="29">
        <f t="shared" si="20"/>
        <v>343259.49393000006</v>
      </c>
      <c r="H79" s="29">
        <f t="shared" si="20"/>
        <v>214535.44271</v>
      </c>
      <c r="I79" s="30">
        <f>H79-F79</f>
        <v>-79299.727370000008</v>
      </c>
      <c r="J79" s="29">
        <f t="shared" si="3"/>
        <v>62.499492804632993</v>
      </c>
      <c r="K79" s="29">
        <f t="shared" ref="K79:K142" si="21">IF(H79=0,0,H79/F79*100)</f>
        <v>73.012172998756498</v>
      </c>
      <c r="L79" s="29">
        <f t="shared" si="18"/>
        <v>44.469764615913149</v>
      </c>
      <c r="M79" s="74">
        <v>8</v>
      </c>
      <c r="N79" s="61" t="s">
        <v>46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33.5" customHeight="1" x14ac:dyDescent="0.5">
      <c r="A80" s="51"/>
      <c r="B80" s="45"/>
      <c r="C80" s="46"/>
      <c r="D80" s="34" t="s">
        <v>22</v>
      </c>
      <c r="E80" s="56">
        <v>0</v>
      </c>
      <c r="F80" s="48">
        <v>0</v>
      </c>
      <c r="G80" s="48">
        <v>0</v>
      </c>
      <c r="H80" s="48">
        <v>0</v>
      </c>
      <c r="I80" s="64">
        <v>0</v>
      </c>
      <c r="J80" s="50">
        <f t="shared" si="3"/>
        <v>0</v>
      </c>
      <c r="K80" s="50">
        <f t="shared" si="21"/>
        <v>0</v>
      </c>
      <c r="L80" s="50">
        <f t="shared" si="18"/>
        <v>0</v>
      </c>
      <c r="M80" s="74"/>
      <c r="N80" s="25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33.5" customHeight="1" x14ac:dyDescent="0.5">
      <c r="A81" s="51"/>
      <c r="B81" s="45"/>
      <c r="C81" s="46"/>
      <c r="D81" s="34" t="s">
        <v>23</v>
      </c>
      <c r="E81" s="49">
        <v>21605.63</v>
      </c>
      <c r="F81" s="73">
        <v>19539.42628</v>
      </c>
      <c r="G81" s="73">
        <v>2079.5470299999997</v>
      </c>
      <c r="H81" s="73">
        <v>1908.66732</v>
      </c>
      <c r="I81" s="62">
        <f t="shared" si="12"/>
        <v>-17630.758959999999</v>
      </c>
      <c r="J81" s="50">
        <f t="shared" ref="J81:J152" si="22">IF(H81=0, ,H81/G81*100)</f>
        <v>91.782839842770969</v>
      </c>
      <c r="K81" s="50">
        <f t="shared" si="21"/>
        <v>9.768287423841393</v>
      </c>
      <c r="L81" s="50">
        <f t="shared" si="18"/>
        <v>8.8341201807121568</v>
      </c>
      <c r="M81" s="74"/>
      <c r="N81" s="25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33.5" customHeight="1" x14ac:dyDescent="0.5">
      <c r="A82" s="51"/>
      <c r="B82" s="45"/>
      <c r="C82" s="46"/>
      <c r="D82" s="34" t="s">
        <v>24</v>
      </c>
      <c r="E82" s="49">
        <v>341179.93392000004</v>
      </c>
      <c r="F82" s="73">
        <v>274295.7438</v>
      </c>
      <c r="G82" s="73">
        <v>341179.94690000004</v>
      </c>
      <c r="H82" s="73">
        <v>212626.77539</v>
      </c>
      <c r="I82" s="62">
        <f t="shared" si="12"/>
        <v>-61668.968410000001</v>
      </c>
      <c r="J82" s="50">
        <f t="shared" si="22"/>
        <v>62.321006062035934</v>
      </c>
      <c r="K82" s="50">
        <f t="shared" si="21"/>
        <v>77.517344033247085</v>
      </c>
      <c r="L82" s="50">
        <f t="shared" si="18"/>
        <v>62.32100843300379</v>
      </c>
      <c r="M82" s="74"/>
      <c r="N82" s="25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221.25" customHeight="1" x14ac:dyDescent="0.5">
      <c r="A83" s="51"/>
      <c r="B83" s="45"/>
      <c r="C83" s="46"/>
      <c r="D83" s="39" t="s">
        <v>25</v>
      </c>
      <c r="E83" s="72">
        <v>0</v>
      </c>
      <c r="F83" s="72">
        <v>0</v>
      </c>
      <c r="G83" s="72">
        <v>0</v>
      </c>
      <c r="H83" s="72">
        <v>0</v>
      </c>
      <c r="I83" s="64">
        <v>0</v>
      </c>
      <c r="J83" s="50">
        <f t="shared" si="22"/>
        <v>0</v>
      </c>
      <c r="K83" s="50">
        <f t="shared" si="21"/>
        <v>0</v>
      </c>
      <c r="L83" s="50">
        <f t="shared" si="18"/>
        <v>0</v>
      </c>
      <c r="M83" s="74"/>
      <c r="N83" s="25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33.5" customHeight="1" x14ac:dyDescent="0.5">
      <c r="A84" s="51"/>
      <c r="B84" s="45"/>
      <c r="C84" s="46"/>
      <c r="D84" s="39" t="s">
        <v>26</v>
      </c>
      <c r="E84" s="72">
        <v>0</v>
      </c>
      <c r="F84" s="72">
        <v>0</v>
      </c>
      <c r="G84" s="72">
        <v>0</v>
      </c>
      <c r="H84" s="72">
        <v>0</v>
      </c>
      <c r="I84" s="64">
        <v>0</v>
      </c>
      <c r="J84" s="50">
        <f t="shared" si="22"/>
        <v>0</v>
      </c>
      <c r="K84" s="50">
        <f t="shared" si="21"/>
        <v>0</v>
      </c>
      <c r="L84" s="50">
        <f t="shared" si="18"/>
        <v>0</v>
      </c>
      <c r="M84" s="74"/>
      <c r="N84" s="25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33.5" customHeight="1" x14ac:dyDescent="0.5">
      <c r="A85" s="51"/>
      <c r="B85" s="45"/>
      <c r="C85" s="46"/>
      <c r="D85" s="41" t="s">
        <v>27</v>
      </c>
      <c r="E85" s="72">
        <v>119644.34</v>
      </c>
      <c r="F85" s="56">
        <v>0</v>
      </c>
      <c r="G85" s="56">
        <v>0</v>
      </c>
      <c r="H85" s="56">
        <v>0</v>
      </c>
      <c r="I85" s="64">
        <v>0</v>
      </c>
      <c r="J85" s="50">
        <v>0</v>
      </c>
      <c r="K85" s="50">
        <f t="shared" si="21"/>
        <v>0</v>
      </c>
      <c r="L85" s="50">
        <f t="shared" si="18"/>
        <v>0</v>
      </c>
      <c r="M85" s="74"/>
      <c r="N85" s="25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33.5" customHeight="1" x14ac:dyDescent="0.5">
      <c r="A86" s="51"/>
      <c r="B86" s="45"/>
      <c r="C86" s="46"/>
      <c r="D86" s="43" t="s">
        <v>28</v>
      </c>
      <c r="E86" s="56">
        <v>0</v>
      </c>
      <c r="F86" s="56">
        <v>0</v>
      </c>
      <c r="G86" s="56">
        <v>0</v>
      </c>
      <c r="H86" s="56">
        <v>0</v>
      </c>
      <c r="I86" s="64">
        <v>0</v>
      </c>
      <c r="J86" s="50">
        <f t="shared" si="22"/>
        <v>0</v>
      </c>
      <c r="K86" s="50">
        <f t="shared" si="21"/>
        <v>0</v>
      </c>
      <c r="L86" s="50">
        <f t="shared" si="18"/>
        <v>0</v>
      </c>
      <c r="M86" s="74"/>
      <c r="N86" s="25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8.25" customHeight="1" x14ac:dyDescent="0.5">
      <c r="A87" s="51">
        <v>10</v>
      </c>
      <c r="B87" s="61" t="s">
        <v>47</v>
      </c>
      <c r="C87" s="75">
        <v>4</v>
      </c>
      <c r="D87" s="28" t="s">
        <v>21</v>
      </c>
      <c r="E87" s="29">
        <f t="shared" ref="E87:H87" si="23">E88+E89+E90+E93</f>
        <v>15933.505480000002</v>
      </c>
      <c r="F87" s="29">
        <f t="shared" si="23"/>
        <v>15392</v>
      </c>
      <c r="G87" s="29">
        <f t="shared" si="23"/>
        <v>2541.8574800000001</v>
      </c>
      <c r="H87" s="29">
        <f t="shared" si="23"/>
        <v>2366.63969</v>
      </c>
      <c r="I87" s="30">
        <f>H87-F87</f>
        <v>-13025.36031</v>
      </c>
      <c r="J87" s="29">
        <f t="shared" si="22"/>
        <v>93.106702819545959</v>
      </c>
      <c r="K87" s="29">
        <f t="shared" si="21"/>
        <v>15.375777611746361</v>
      </c>
      <c r="L87" s="29">
        <f t="shared" si="18"/>
        <v>14.853226698736478</v>
      </c>
      <c r="M87" s="74">
        <v>3</v>
      </c>
      <c r="N87" s="61" t="s">
        <v>48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8.25" customHeight="1" x14ac:dyDescent="0.5">
      <c r="A88" s="51"/>
      <c r="B88" s="61"/>
      <c r="C88" s="75"/>
      <c r="D88" s="34" t="s">
        <v>22</v>
      </c>
      <c r="E88" s="49">
        <v>4.5</v>
      </c>
      <c r="F88" s="49">
        <v>4.5</v>
      </c>
      <c r="G88" s="48">
        <v>4.5</v>
      </c>
      <c r="H88" s="48">
        <v>4.5</v>
      </c>
      <c r="I88" s="64">
        <f t="shared" si="12"/>
        <v>0</v>
      </c>
      <c r="J88" s="50">
        <f t="shared" si="22"/>
        <v>100</v>
      </c>
      <c r="K88" s="50">
        <f t="shared" si="21"/>
        <v>100</v>
      </c>
      <c r="L88" s="50">
        <f t="shared" si="18"/>
        <v>100</v>
      </c>
      <c r="M88" s="74"/>
      <c r="N88" s="25"/>
      <c r="O88" s="4"/>
      <c r="P88" s="4"/>
      <c r="Q88" s="4"/>
      <c r="R88" s="4"/>
      <c r="S88" s="4"/>
      <c r="T88" s="4"/>
      <c r="U88" s="4"/>
      <c r="V88" s="4"/>
    </row>
    <row r="89" spans="1:34" s="5" customFormat="1" ht="128.25" customHeight="1" x14ac:dyDescent="0.5">
      <c r="A89" s="51"/>
      <c r="B89" s="61"/>
      <c r="C89" s="75"/>
      <c r="D89" s="34" t="s">
        <v>23</v>
      </c>
      <c r="E89" s="49">
        <v>2845.6000000000004</v>
      </c>
      <c r="F89" s="73">
        <v>2421.3000000000002</v>
      </c>
      <c r="G89" s="73">
        <v>1837.652</v>
      </c>
      <c r="H89" s="73">
        <v>1781.4396900000002</v>
      </c>
      <c r="I89" s="62">
        <f t="shared" si="12"/>
        <v>-639.86031000000003</v>
      </c>
      <c r="J89" s="50">
        <f>IF(H89=0, ,H89/G89*100)</f>
        <v>96.941079703883005</v>
      </c>
      <c r="K89" s="50">
        <f t="shared" si="21"/>
        <v>73.573687275430558</v>
      </c>
      <c r="L89" s="50">
        <f t="shared" si="18"/>
        <v>62.6033065082935</v>
      </c>
      <c r="M89" s="74"/>
      <c r="N89" s="25"/>
      <c r="O89" s="4"/>
      <c r="P89" s="4"/>
      <c r="Q89" s="4"/>
      <c r="R89" s="4"/>
      <c r="S89" s="4"/>
      <c r="T89" s="4"/>
      <c r="U89" s="4"/>
      <c r="V89" s="4"/>
    </row>
    <row r="90" spans="1:34" s="5" customFormat="1" ht="128.25" customHeight="1" x14ac:dyDescent="0.5">
      <c r="A90" s="51"/>
      <c r="B90" s="61"/>
      <c r="C90" s="75"/>
      <c r="D90" s="34" t="s">
        <v>24</v>
      </c>
      <c r="E90" s="49">
        <v>699.70548000000008</v>
      </c>
      <c r="F90" s="73">
        <v>582.5</v>
      </c>
      <c r="G90" s="73">
        <v>699.70548000000008</v>
      </c>
      <c r="H90" s="73">
        <v>580.70000000000005</v>
      </c>
      <c r="I90" s="62">
        <f t="shared" si="12"/>
        <v>-1.7999999999999545</v>
      </c>
      <c r="J90" s="50">
        <f t="shared" si="22"/>
        <v>82.992061174081414</v>
      </c>
      <c r="K90" s="50">
        <f t="shared" si="21"/>
        <v>99.690987124463533</v>
      </c>
      <c r="L90" s="50">
        <f t="shared" si="18"/>
        <v>82.992061174081414</v>
      </c>
      <c r="M90" s="74"/>
      <c r="N90" s="25"/>
      <c r="O90" s="4"/>
      <c r="P90" s="4"/>
      <c r="Q90" s="4"/>
      <c r="R90" s="4"/>
      <c r="S90" s="4"/>
      <c r="T90" s="4"/>
      <c r="U90" s="4"/>
      <c r="V90" s="4"/>
    </row>
    <row r="91" spans="1:34" s="5" customFormat="1" ht="210.75" customHeight="1" x14ac:dyDescent="0.5">
      <c r="A91" s="51"/>
      <c r="B91" s="61"/>
      <c r="C91" s="75"/>
      <c r="D91" s="39" t="s">
        <v>25</v>
      </c>
      <c r="E91" s="73">
        <v>0</v>
      </c>
      <c r="F91" s="73">
        <v>0</v>
      </c>
      <c r="G91" s="73">
        <v>0</v>
      </c>
      <c r="H91" s="73">
        <v>0</v>
      </c>
      <c r="I91" s="64">
        <f t="shared" si="12"/>
        <v>0</v>
      </c>
      <c r="J91" s="50">
        <f t="shared" si="22"/>
        <v>0</v>
      </c>
      <c r="K91" s="50">
        <f t="shared" si="21"/>
        <v>0</v>
      </c>
      <c r="L91" s="50">
        <f t="shared" si="18"/>
        <v>0</v>
      </c>
      <c r="M91" s="74"/>
      <c r="N91" s="25"/>
      <c r="O91" s="4"/>
      <c r="P91" s="4"/>
      <c r="Q91" s="4"/>
      <c r="R91" s="4"/>
      <c r="S91" s="4"/>
      <c r="T91" s="4"/>
      <c r="U91" s="4"/>
      <c r="V91" s="4"/>
    </row>
    <row r="92" spans="1:34" s="5" customFormat="1" ht="128.25" customHeight="1" x14ac:dyDescent="0.5">
      <c r="A92" s="51"/>
      <c r="B92" s="61"/>
      <c r="C92" s="75"/>
      <c r="D92" s="39" t="s">
        <v>26</v>
      </c>
      <c r="E92" s="73">
        <v>216.55</v>
      </c>
      <c r="F92" s="73">
        <v>187.42500000000001</v>
      </c>
      <c r="G92" s="73">
        <v>216.55</v>
      </c>
      <c r="H92" s="73">
        <v>107.041</v>
      </c>
      <c r="I92" s="63">
        <f t="shared" si="12"/>
        <v>-80.384000000000015</v>
      </c>
      <c r="J92" s="50">
        <f t="shared" si="22"/>
        <v>49.430154698683907</v>
      </c>
      <c r="K92" s="50">
        <f t="shared" si="21"/>
        <v>57.111377884487126</v>
      </c>
      <c r="L92" s="50">
        <f t="shared" si="18"/>
        <v>49.430154698683907</v>
      </c>
      <c r="M92" s="74"/>
      <c r="N92" s="25"/>
      <c r="O92" s="4"/>
      <c r="P92" s="4"/>
      <c r="Q92" s="4"/>
      <c r="R92" s="4"/>
      <c r="S92" s="4"/>
      <c r="T92" s="4"/>
      <c r="U92" s="4"/>
      <c r="V92" s="4"/>
    </row>
    <row r="93" spans="1:34" s="5" customFormat="1" ht="128.25" customHeight="1" x14ac:dyDescent="0.5">
      <c r="A93" s="51"/>
      <c r="B93" s="61"/>
      <c r="C93" s="75"/>
      <c r="D93" s="41" t="s">
        <v>27</v>
      </c>
      <c r="E93" s="73">
        <v>12383.7</v>
      </c>
      <c r="F93" s="48">
        <v>12383.7</v>
      </c>
      <c r="G93" s="48">
        <v>0</v>
      </c>
      <c r="H93" s="48">
        <v>0</v>
      </c>
      <c r="I93" s="64">
        <f t="shared" si="12"/>
        <v>-12383.7</v>
      </c>
      <c r="J93" s="50">
        <f t="shared" si="22"/>
        <v>0</v>
      </c>
      <c r="K93" s="50">
        <f t="shared" si="21"/>
        <v>0</v>
      </c>
      <c r="L93" s="50">
        <f t="shared" si="18"/>
        <v>0</v>
      </c>
      <c r="M93" s="74"/>
      <c r="N93" s="25"/>
      <c r="O93" s="4"/>
      <c r="P93" s="4"/>
      <c r="Q93" s="4"/>
      <c r="R93" s="4"/>
      <c r="S93" s="4"/>
      <c r="T93" s="4"/>
      <c r="U93" s="4"/>
      <c r="V93" s="4"/>
    </row>
    <row r="94" spans="1:34" s="5" customFormat="1" ht="128.25" customHeight="1" x14ac:dyDescent="0.5">
      <c r="A94" s="51"/>
      <c r="B94" s="61"/>
      <c r="C94" s="75"/>
      <c r="D94" s="43" t="s">
        <v>28</v>
      </c>
      <c r="E94" s="48">
        <v>0</v>
      </c>
      <c r="F94" s="48">
        <v>0</v>
      </c>
      <c r="G94" s="48">
        <v>0</v>
      </c>
      <c r="H94" s="48">
        <v>0</v>
      </c>
      <c r="I94" s="64">
        <f t="shared" si="12"/>
        <v>0</v>
      </c>
      <c r="J94" s="50">
        <f t="shared" si="22"/>
        <v>0</v>
      </c>
      <c r="K94" s="50">
        <f t="shared" si="21"/>
        <v>0</v>
      </c>
      <c r="L94" s="50">
        <f t="shared" si="18"/>
        <v>0</v>
      </c>
      <c r="M94" s="74"/>
      <c r="N94" s="25"/>
      <c r="O94" s="4"/>
      <c r="P94" s="4"/>
      <c r="Q94" s="4"/>
      <c r="R94" s="4"/>
      <c r="S94" s="4"/>
      <c r="T94" s="4"/>
      <c r="U94" s="4"/>
      <c r="V94" s="4"/>
    </row>
    <row r="95" spans="1:34" s="5" customFormat="1" ht="128.25" customHeight="1" x14ac:dyDescent="0.5">
      <c r="A95" s="51">
        <v>11</v>
      </c>
      <c r="B95" s="61" t="s">
        <v>49</v>
      </c>
      <c r="C95" s="75">
        <v>3</v>
      </c>
      <c r="D95" s="28" t="s">
        <v>21</v>
      </c>
      <c r="E95" s="29">
        <f t="shared" ref="E95:H95" si="24">E96+E97+E98+E101</f>
        <v>65051.555219999995</v>
      </c>
      <c r="F95" s="29">
        <f t="shared" si="24"/>
        <v>42699.178550000004</v>
      </c>
      <c r="G95" s="29">
        <f t="shared" si="24"/>
        <v>54557.727219999986</v>
      </c>
      <c r="H95" s="29">
        <f t="shared" si="24"/>
        <v>39213.679680000001</v>
      </c>
      <c r="I95" s="30">
        <f>H95-F95</f>
        <v>-3485.4988700000031</v>
      </c>
      <c r="J95" s="29">
        <f t="shared" si="22"/>
        <v>71.875574145297051</v>
      </c>
      <c r="K95" s="29">
        <f t="shared" si="21"/>
        <v>91.837082144522881</v>
      </c>
      <c r="L95" s="29">
        <f t="shared" si="18"/>
        <v>60.28092571712078</v>
      </c>
      <c r="M95" s="74">
        <v>4</v>
      </c>
      <c r="N95" s="76" t="s">
        <v>50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28.25" customHeight="1" x14ac:dyDescent="0.5">
      <c r="A96" s="51"/>
      <c r="B96" s="61"/>
      <c r="C96" s="75"/>
      <c r="D96" s="34" t="s">
        <v>22</v>
      </c>
      <c r="E96" s="56">
        <v>0</v>
      </c>
      <c r="F96" s="56">
        <v>0</v>
      </c>
      <c r="G96" s="56">
        <v>0</v>
      </c>
      <c r="H96" s="56">
        <v>0</v>
      </c>
      <c r="I96" s="64">
        <f t="shared" ref="I96:I102" si="25">H96-F96</f>
        <v>0</v>
      </c>
      <c r="J96" s="50">
        <f t="shared" si="22"/>
        <v>0</v>
      </c>
      <c r="K96" s="50">
        <f t="shared" si="21"/>
        <v>0</v>
      </c>
      <c r="L96" s="50">
        <f t="shared" si="18"/>
        <v>0</v>
      </c>
      <c r="M96" s="74"/>
      <c r="N96" s="77"/>
      <c r="O96" s="4"/>
      <c r="P96" s="4"/>
      <c r="Q96" s="4"/>
      <c r="R96" s="4"/>
      <c r="S96" s="4"/>
      <c r="T96" s="4"/>
      <c r="U96" s="4"/>
      <c r="V96" s="4"/>
    </row>
    <row r="97" spans="1:34" s="5" customFormat="1" ht="128.25" customHeight="1" x14ac:dyDescent="0.5">
      <c r="A97" s="51"/>
      <c r="B97" s="61"/>
      <c r="C97" s="75"/>
      <c r="D97" s="34" t="s">
        <v>23</v>
      </c>
      <c r="E97" s="49">
        <v>8073.5</v>
      </c>
      <c r="F97" s="72">
        <v>547.54</v>
      </c>
      <c r="G97" s="49">
        <v>0</v>
      </c>
      <c r="H97" s="56">
        <v>0</v>
      </c>
      <c r="I97" s="64">
        <f t="shared" si="25"/>
        <v>-547.54</v>
      </c>
      <c r="J97" s="50">
        <f t="shared" si="22"/>
        <v>0</v>
      </c>
      <c r="K97" s="50">
        <f t="shared" si="21"/>
        <v>0</v>
      </c>
      <c r="L97" s="50">
        <f t="shared" si="18"/>
        <v>0</v>
      </c>
      <c r="M97" s="74"/>
      <c r="N97" s="77"/>
      <c r="O97" s="4"/>
      <c r="P97" s="4"/>
      <c r="Q97" s="4"/>
      <c r="R97" s="4"/>
      <c r="S97" s="4"/>
      <c r="T97" s="4"/>
      <c r="U97" s="4"/>
      <c r="V97" s="4"/>
    </row>
    <row r="98" spans="1:34" s="5" customFormat="1" ht="128.25" customHeight="1" x14ac:dyDescent="0.5">
      <c r="A98" s="51"/>
      <c r="B98" s="61"/>
      <c r="C98" s="75"/>
      <c r="D98" s="34" t="s">
        <v>24</v>
      </c>
      <c r="E98" s="49">
        <v>55599.915219999995</v>
      </c>
      <c r="F98" s="72">
        <v>40973.495690000003</v>
      </c>
      <c r="G98" s="72">
        <v>54557.727219999986</v>
      </c>
      <c r="H98" s="72">
        <v>39213.679680000001</v>
      </c>
      <c r="I98" s="63">
        <f t="shared" si="25"/>
        <v>-1759.8160100000023</v>
      </c>
      <c r="J98" s="50">
        <f t="shared" si="22"/>
        <v>71.875574145297051</v>
      </c>
      <c r="K98" s="50">
        <f t="shared" si="21"/>
        <v>95.704989334289323</v>
      </c>
      <c r="L98" s="50">
        <f t="shared" si="18"/>
        <v>70.528308406294741</v>
      </c>
      <c r="M98" s="74"/>
      <c r="N98" s="77"/>
      <c r="O98" s="4"/>
      <c r="P98" s="4"/>
      <c r="Q98" s="4"/>
      <c r="R98" s="4"/>
      <c r="S98" s="4"/>
      <c r="T98" s="4"/>
      <c r="U98" s="4"/>
      <c r="V98" s="4"/>
    </row>
    <row r="99" spans="1:34" s="5" customFormat="1" ht="201" customHeight="1" x14ac:dyDescent="0.5">
      <c r="A99" s="51"/>
      <c r="B99" s="61"/>
      <c r="C99" s="75"/>
      <c r="D99" s="39" t="s">
        <v>25</v>
      </c>
      <c r="E99" s="72">
        <v>0</v>
      </c>
      <c r="F99" s="56">
        <v>0</v>
      </c>
      <c r="G99" s="56">
        <v>0</v>
      </c>
      <c r="H99" s="56">
        <v>0</v>
      </c>
      <c r="I99" s="64">
        <f t="shared" si="25"/>
        <v>0</v>
      </c>
      <c r="J99" s="50">
        <f t="shared" si="22"/>
        <v>0</v>
      </c>
      <c r="K99" s="50">
        <f t="shared" si="21"/>
        <v>0</v>
      </c>
      <c r="L99" s="50">
        <f t="shared" si="18"/>
        <v>0</v>
      </c>
      <c r="M99" s="74"/>
      <c r="N99" s="77"/>
      <c r="O99" s="4"/>
      <c r="P99" s="4"/>
      <c r="Q99" s="4"/>
      <c r="R99" s="4"/>
      <c r="S99" s="4"/>
      <c r="T99" s="4"/>
      <c r="U99" s="4"/>
      <c r="V99" s="4"/>
    </row>
    <row r="100" spans="1:34" s="5" customFormat="1" ht="128.25" customHeight="1" x14ac:dyDescent="0.5">
      <c r="A100" s="51"/>
      <c r="B100" s="61"/>
      <c r="C100" s="75"/>
      <c r="D100" s="39" t="s">
        <v>26</v>
      </c>
      <c r="E100" s="72">
        <v>0</v>
      </c>
      <c r="F100" s="56">
        <v>0</v>
      </c>
      <c r="G100" s="56">
        <v>0</v>
      </c>
      <c r="H100" s="56">
        <v>0</v>
      </c>
      <c r="I100" s="64"/>
      <c r="J100" s="50"/>
      <c r="K100" s="50"/>
      <c r="L100" s="50">
        <f t="shared" si="18"/>
        <v>0</v>
      </c>
      <c r="M100" s="74"/>
      <c r="N100" s="77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28.25" customHeight="1" x14ac:dyDescent="0.5">
      <c r="A101" s="51"/>
      <c r="B101" s="61"/>
      <c r="C101" s="75"/>
      <c r="D101" s="41" t="s">
        <v>27</v>
      </c>
      <c r="E101" s="48">
        <v>1378.1399999999999</v>
      </c>
      <c r="F101" s="56">
        <f>300+878.14286</f>
        <v>1178.1428599999999</v>
      </c>
      <c r="G101" s="56">
        <v>0</v>
      </c>
      <c r="H101" s="56">
        <v>0</v>
      </c>
      <c r="I101" s="63">
        <f t="shared" si="25"/>
        <v>-1178.1428599999999</v>
      </c>
      <c r="J101" s="50">
        <f t="shared" si="22"/>
        <v>0</v>
      </c>
      <c r="K101" s="50">
        <f t="shared" si="21"/>
        <v>0</v>
      </c>
      <c r="L101" s="50">
        <f t="shared" si="18"/>
        <v>0</v>
      </c>
      <c r="M101" s="74"/>
      <c r="N101" s="77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28.25" customHeight="1" x14ac:dyDescent="0.5">
      <c r="A102" s="51"/>
      <c r="B102" s="61"/>
      <c r="C102" s="75"/>
      <c r="D102" s="43" t="s">
        <v>28</v>
      </c>
      <c r="E102" s="56">
        <v>13017.573189999999</v>
      </c>
      <c r="F102" s="56">
        <v>0</v>
      </c>
      <c r="G102" s="56">
        <v>0</v>
      </c>
      <c r="H102" s="56">
        <v>0</v>
      </c>
      <c r="I102" s="64">
        <f t="shared" si="25"/>
        <v>0</v>
      </c>
      <c r="J102" s="50">
        <f t="shared" si="22"/>
        <v>0</v>
      </c>
      <c r="K102" s="50">
        <f t="shared" si="21"/>
        <v>0</v>
      </c>
      <c r="L102" s="50">
        <f t="shared" si="18"/>
        <v>0</v>
      </c>
      <c r="M102" s="74"/>
      <c r="N102" s="77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30.5" customHeight="1" x14ac:dyDescent="0.5">
      <c r="A103" s="51">
        <v>12</v>
      </c>
      <c r="B103" s="45" t="s">
        <v>51</v>
      </c>
      <c r="C103" s="46">
        <v>4</v>
      </c>
      <c r="D103" s="28" t="s">
        <v>21</v>
      </c>
      <c r="E103" s="29">
        <f t="shared" ref="E103" si="26">E104+E105+E106+E109+E107</f>
        <v>127495.99015</v>
      </c>
      <c r="F103" s="29">
        <f>F104+F105+F106+F109+F107</f>
        <v>72595.25</v>
      </c>
      <c r="G103" s="29">
        <f>G104+G105+G106+G109+G107</f>
        <v>124496</v>
      </c>
      <c r="H103" s="29">
        <f>H104+H105+H106+H109+H107</f>
        <v>35458.255099999995</v>
      </c>
      <c r="I103" s="30">
        <f>H103-F103</f>
        <v>-37136.994900000005</v>
      </c>
      <c r="J103" s="29">
        <f t="shared" si="22"/>
        <v>28.481441251124529</v>
      </c>
      <c r="K103" s="29">
        <f t="shared" si="21"/>
        <v>48.84376746412471</v>
      </c>
      <c r="L103" s="29">
        <f t="shared" si="18"/>
        <v>27.811270815876711</v>
      </c>
      <c r="M103" s="74">
        <v>3</v>
      </c>
      <c r="N103" s="69" t="s">
        <v>42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30.5" customHeight="1" x14ac:dyDescent="0.5">
      <c r="A104" s="51"/>
      <c r="B104" s="45"/>
      <c r="C104" s="46"/>
      <c r="D104" s="34" t="s">
        <v>22</v>
      </c>
      <c r="E104" s="56">
        <v>0</v>
      </c>
      <c r="F104" s="56">
        <v>0</v>
      </c>
      <c r="G104" s="56">
        <v>0</v>
      </c>
      <c r="H104" s="56">
        <v>0</v>
      </c>
      <c r="I104" s="64">
        <f t="shared" ref="I104:I110" si="27">H104-F104</f>
        <v>0</v>
      </c>
      <c r="J104" s="50">
        <f t="shared" si="22"/>
        <v>0</v>
      </c>
      <c r="K104" s="50">
        <f t="shared" si="21"/>
        <v>0</v>
      </c>
      <c r="L104" s="50">
        <f t="shared" si="18"/>
        <v>0</v>
      </c>
      <c r="M104" s="74"/>
      <c r="N104" s="70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30.5" customHeight="1" x14ac:dyDescent="0.5">
      <c r="A105" s="51"/>
      <c r="B105" s="45"/>
      <c r="C105" s="46"/>
      <c r="D105" s="34" t="s">
        <v>23</v>
      </c>
      <c r="E105" s="52">
        <v>36.1</v>
      </c>
      <c r="F105" s="56">
        <v>0</v>
      </c>
      <c r="G105" s="56">
        <v>36.1</v>
      </c>
      <c r="H105" s="56">
        <v>36.1</v>
      </c>
      <c r="I105" s="64">
        <f t="shared" si="27"/>
        <v>36.1</v>
      </c>
      <c r="J105" s="50">
        <f t="shared" si="22"/>
        <v>100</v>
      </c>
      <c r="K105" s="50">
        <v>0</v>
      </c>
      <c r="L105" s="50">
        <f t="shared" si="18"/>
        <v>100</v>
      </c>
      <c r="M105" s="74"/>
      <c r="N105" s="70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30.5" customHeight="1" x14ac:dyDescent="0.5">
      <c r="A106" s="51"/>
      <c r="B106" s="45"/>
      <c r="C106" s="46"/>
      <c r="D106" s="34" t="s">
        <v>24</v>
      </c>
      <c r="E106" s="52">
        <v>124459.89014999999</v>
      </c>
      <c r="F106" s="56">
        <v>72595.25</v>
      </c>
      <c r="G106" s="56">
        <v>124459.9</v>
      </c>
      <c r="H106" s="56">
        <v>35422.155099999996</v>
      </c>
      <c r="I106" s="62">
        <f t="shared" si="27"/>
        <v>-37173.094900000004</v>
      </c>
      <c r="J106" s="50">
        <f t="shared" si="22"/>
        <v>28.460697059856226</v>
      </c>
      <c r="K106" s="50">
        <f t="shared" si="21"/>
        <v>48.794039692679611</v>
      </c>
      <c r="L106" s="50">
        <f t="shared" si="18"/>
        <v>28.460699312291656</v>
      </c>
      <c r="M106" s="74"/>
      <c r="N106" s="70"/>
      <c r="O106" s="4"/>
      <c r="P106" s="4"/>
      <c r="Q106" s="4"/>
      <c r="R106" s="4"/>
      <c r="S106" s="4"/>
      <c r="T106" s="4"/>
      <c r="U106" s="4"/>
      <c r="V106" s="4"/>
    </row>
    <row r="107" spans="1:34" s="5" customFormat="1" ht="174.75" customHeight="1" x14ac:dyDescent="0.5">
      <c r="A107" s="51"/>
      <c r="B107" s="45"/>
      <c r="C107" s="46"/>
      <c r="D107" s="39" t="s">
        <v>25</v>
      </c>
      <c r="E107" s="56">
        <v>0</v>
      </c>
      <c r="F107" s="56">
        <v>0</v>
      </c>
      <c r="G107" s="56">
        <v>0</v>
      </c>
      <c r="H107" s="56">
        <v>0</v>
      </c>
      <c r="I107" s="64">
        <f>H107-F107</f>
        <v>0</v>
      </c>
      <c r="J107" s="50">
        <f>IF(H107=0, ,H107/G107*100)</f>
        <v>0</v>
      </c>
      <c r="K107" s="50">
        <f>IF(H107=0,0,H107/F107*100)</f>
        <v>0</v>
      </c>
      <c r="L107" s="50">
        <f t="shared" si="18"/>
        <v>0</v>
      </c>
      <c r="M107" s="74"/>
      <c r="N107" s="70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74.75" customHeight="1" x14ac:dyDescent="0.5">
      <c r="A108" s="51"/>
      <c r="B108" s="45"/>
      <c r="C108" s="46"/>
      <c r="D108" s="39" t="s">
        <v>26</v>
      </c>
      <c r="E108" s="56">
        <v>0</v>
      </c>
      <c r="F108" s="56">
        <v>0</v>
      </c>
      <c r="G108" s="56">
        <v>0</v>
      </c>
      <c r="H108" s="56">
        <v>0</v>
      </c>
      <c r="I108" s="64">
        <f>H108-F108</f>
        <v>0</v>
      </c>
      <c r="J108" s="50">
        <f>IF(H108=0, ,H108/G108*100)</f>
        <v>0</v>
      </c>
      <c r="K108" s="50">
        <f>IF(H108=0,0,H108/F108*100)</f>
        <v>0</v>
      </c>
      <c r="L108" s="50">
        <f t="shared" si="18"/>
        <v>0</v>
      </c>
      <c r="M108" s="74"/>
      <c r="N108" s="70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30.5" customHeight="1" x14ac:dyDescent="0.5">
      <c r="A109" s="51"/>
      <c r="B109" s="45"/>
      <c r="C109" s="46"/>
      <c r="D109" s="41" t="s">
        <v>27</v>
      </c>
      <c r="E109" s="56">
        <v>3000</v>
      </c>
      <c r="F109" s="56">
        <v>0</v>
      </c>
      <c r="G109" s="56">
        <v>0</v>
      </c>
      <c r="H109" s="56">
        <v>0</v>
      </c>
      <c r="I109" s="64">
        <f t="shared" si="27"/>
        <v>0</v>
      </c>
      <c r="J109" s="50">
        <f t="shared" si="22"/>
        <v>0</v>
      </c>
      <c r="K109" s="50">
        <f t="shared" si="21"/>
        <v>0</v>
      </c>
      <c r="L109" s="50">
        <f t="shared" si="18"/>
        <v>0</v>
      </c>
      <c r="M109" s="74"/>
      <c r="N109" s="70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30.5" customHeight="1" x14ac:dyDescent="0.5">
      <c r="A110" s="51"/>
      <c r="B110" s="45"/>
      <c r="C110" s="46"/>
      <c r="D110" s="43" t="s">
        <v>28</v>
      </c>
      <c r="E110" s="56">
        <v>0</v>
      </c>
      <c r="F110" s="56">
        <v>0</v>
      </c>
      <c r="G110" s="56">
        <v>0</v>
      </c>
      <c r="H110" s="56">
        <v>0</v>
      </c>
      <c r="I110" s="64">
        <f t="shared" si="27"/>
        <v>0</v>
      </c>
      <c r="J110" s="50">
        <f t="shared" si="22"/>
        <v>0</v>
      </c>
      <c r="K110" s="50">
        <f t="shared" si="21"/>
        <v>0</v>
      </c>
      <c r="L110" s="50">
        <f t="shared" si="18"/>
        <v>0</v>
      </c>
      <c r="M110" s="74"/>
      <c r="N110" s="70"/>
      <c r="O110" s="4"/>
      <c r="P110" s="4"/>
      <c r="Q110" s="4"/>
      <c r="R110" s="4"/>
      <c r="S110" s="4"/>
      <c r="T110" s="4"/>
      <c r="U110" s="4"/>
      <c r="V110" s="4"/>
    </row>
    <row r="111" spans="1:34" ht="130.5" customHeight="1" x14ac:dyDescent="0.5">
      <c r="A111" s="51">
        <v>13</v>
      </c>
      <c r="B111" s="45" t="s">
        <v>52</v>
      </c>
      <c r="C111" s="46">
        <v>2</v>
      </c>
      <c r="D111" s="28" t="s">
        <v>21</v>
      </c>
      <c r="E111" s="29">
        <f>E112+E113+E114+E115+E117</f>
        <v>61471.311999999998</v>
      </c>
      <c r="F111" s="29">
        <f t="shared" ref="F111:H111" si="28">F112+F113+F114+F115+F117</f>
        <v>57823.12</v>
      </c>
      <c r="G111" s="29">
        <f t="shared" si="28"/>
        <v>61471.311999999998</v>
      </c>
      <c r="H111" s="29">
        <f t="shared" si="28"/>
        <v>56128.355239999997</v>
      </c>
      <c r="I111" s="30">
        <f>H111-F111</f>
        <v>-1694.7647600000055</v>
      </c>
      <c r="J111" s="29">
        <f t="shared" si="22"/>
        <v>91.308210958633836</v>
      </c>
      <c r="K111" s="29">
        <f t="shared" si="21"/>
        <v>97.069053416695596</v>
      </c>
      <c r="L111" s="29">
        <f t="shared" si="18"/>
        <v>91.308210958633836</v>
      </c>
      <c r="M111" s="74">
        <v>3</v>
      </c>
      <c r="N111" s="78" t="s">
        <v>53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30.5" customHeight="1" x14ac:dyDescent="0.5">
      <c r="A112" s="51"/>
      <c r="B112" s="45"/>
      <c r="C112" s="46"/>
      <c r="D112" s="34" t="s">
        <v>22</v>
      </c>
      <c r="E112" s="56">
        <v>0</v>
      </c>
      <c r="F112" s="56">
        <v>0</v>
      </c>
      <c r="G112" s="56">
        <v>0</v>
      </c>
      <c r="H112" s="56">
        <v>0</v>
      </c>
      <c r="I112" s="64">
        <f t="shared" ref="I112:I118" si="29">H112-F112</f>
        <v>0</v>
      </c>
      <c r="J112" s="50">
        <f t="shared" si="22"/>
        <v>0</v>
      </c>
      <c r="K112" s="50">
        <f t="shared" si="21"/>
        <v>0</v>
      </c>
      <c r="L112" s="50">
        <f t="shared" si="18"/>
        <v>0</v>
      </c>
      <c r="M112" s="74"/>
      <c r="N112" s="78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30.5" customHeight="1" x14ac:dyDescent="0.5">
      <c r="A113" s="51"/>
      <c r="B113" s="45"/>
      <c r="C113" s="46"/>
      <c r="D113" s="34" t="s">
        <v>23</v>
      </c>
      <c r="E113" s="56">
        <v>0</v>
      </c>
      <c r="F113" s="56">
        <v>0</v>
      </c>
      <c r="G113" s="56">
        <v>0</v>
      </c>
      <c r="H113" s="56">
        <v>0</v>
      </c>
      <c r="I113" s="64">
        <f t="shared" si="29"/>
        <v>0</v>
      </c>
      <c r="J113" s="50">
        <f t="shared" si="22"/>
        <v>0</v>
      </c>
      <c r="K113" s="50">
        <f t="shared" si="21"/>
        <v>0</v>
      </c>
      <c r="L113" s="50">
        <f t="shared" si="18"/>
        <v>0</v>
      </c>
      <c r="M113" s="74"/>
      <c r="N113" s="78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30.5" customHeight="1" x14ac:dyDescent="0.5">
      <c r="A114" s="51"/>
      <c r="B114" s="45"/>
      <c r="C114" s="46"/>
      <c r="D114" s="34" t="s">
        <v>24</v>
      </c>
      <c r="E114" s="49">
        <v>61471.311999999998</v>
      </c>
      <c r="F114" s="72">
        <v>57823.12</v>
      </c>
      <c r="G114" s="72">
        <v>61471.311999999998</v>
      </c>
      <c r="H114" s="72">
        <v>56128.355239999997</v>
      </c>
      <c r="I114" s="62">
        <f t="shared" si="29"/>
        <v>-1694.7647600000055</v>
      </c>
      <c r="J114" s="50">
        <f t="shared" si="22"/>
        <v>91.308210958633836</v>
      </c>
      <c r="K114" s="50">
        <f t="shared" si="21"/>
        <v>97.069053416695596</v>
      </c>
      <c r="L114" s="50">
        <f t="shared" si="18"/>
        <v>91.308210958633836</v>
      </c>
      <c r="M114" s="74"/>
      <c r="N114" s="78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213" customHeight="1" x14ac:dyDescent="0.5">
      <c r="A115" s="51"/>
      <c r="B115" s="45"/>
      <c r="C115" s="46"/>
      <c r="D115" s="39" t="s">
        <v>25</v>
      </c>
      <c r="E115" s="72">
        <v>0</v>
      </c>
      <c r="F115" s="56">
        <v>0</v>
      </c>
      <c r="G115" s="56">
        <v>0</v>
      </c>
      <c r="H115" s="56">
        <v>0</v>
      </c>
      <c r="I115" s="64">
        <f t="shared" si="29"/>
        <v>0</v>
      </c>
      <c r="J115" s="50">
        <f t="shared" si="22"/>
        <v>0</v>
      </c>
      <c r="K115" s="50">
        <f t="shared" si="21"/>
        <v>0</v>
      </c>
      <c r="L115" s="50">
        <f t="shared" si="18"/>
        <v>0</v>
      </c>
      <c r="M115" s="74"/>
      <c r="N115" s="78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30.5" customHeight="1" x14ac:dyDescent="0.5">
      <c r="A116" s="51"/>
      <c r="B116" s="45"/>
      <c r="C116" s="46"/>
      <c r="D116" s="39" t="s">
        <v>26</v>
      </c>
      <c r="E116" s="72">
        <v>0</v>
      </c>
      <c r="F116" s="56">
        <v>0</v>
      </c>
      <c r="G116" s="56">
        <v>0</v>
      </c>
      <c r="H116" s="56">
        <v>0</v>
      </c>
      <c r="I116" s="64"/>
      <c r="J116" s="50"/>
      <c r="K116" s="50"/>
      <c r="L116" s="50">
        <f t="shared" si="18"/>
        <v>0</v>
      </c>
      <c r="M116" s="74"/>
      <c r="N116" s="78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30.5" customHeight="1" x14ac:dyDescent="0.5">
      <c r="A117" s="51"/>
      <c r="B117" s="45"/>
      <c r="C117" s="46"/>
      <c r="D117" s="41" t="s">
        <v>27</v>
      </c>
      <c r="E117" s="73">
        <v>0</v>
      </c>
      <c r="F117" s="56">
        <v>0</v>
      </c>
      <c r="G117" s="56">
        <v>0</v>
      </c>
      <c r="H117" s="56">
        <v>0</v>
      </c>
      <c r="I117" s="79">
        <f t="shared" si="29"/>
        <v>0</v>
      </c>
      <c r="J117" s="50">
        <f t="shared" si="22"/>
        <v>0</v>
      </c>
      <c r="K117" s="50">
        <f t="shared" si="21"/>
        <v>0</v>
      </c>
      <c r="L117" s="50">
        <f t="shared" si="18"/>
        <v>0</v>
      </c>
      <c r="M117" s="74"/>
      <c r="N117" s="78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30.5" customHeight="1" x14ac:dyDescent="0.5">
      <c r="A118" s="51"/>
      <c r="B118" s="45"/>
      <c r="C118" s="46"/>
      <c r="D118" s="43" t="s">
        <v>28</v>
      </c>
      <c r="E118" s="56">
        <v>0</v>
      </c>
      <c r="F118" s="56">
        <v>0</v>
      </c>
      <c r="G118" s="56">
        <v>0</v>
      </c>
      <c r="H118" s="56">
        <v>0</v>
      </c>
      <c r="I118" s="64">
        <f t="shared" si="29"/>
        <v>0</v>
      </c>
      <c r="J118" s="50">
        <f t="shared" si="22"/>
        <v>0</v>
      </c>
      <c r="K118" s="50">
        <f t="shared" si="21"/>
        <v>0</v>
      </c>
      <c r="L118" s="50">
        <f t="shared" si="18"/>
        <v>0</v>
      </c>
      <c r="M118" s="74"/>
      <c r="N118" s="78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8.25" customHeight="1" x14ac:dyDescent="0.5">
      <c r="A119" s="51">
        <v>14</v>
      </c>
      <c r="B119" s="45" t="s">
        <v>54</v>
      </c>
      <c r="C119" s="46">
        <v>3</v>
      </c>
      <c r="D119" s="28" t="s">
        <v>21</v>
      </c>
      <c r="E119" s="29">
        <f>E120+E121+E122+E123+E125+E126</f>
        <v>4195.7</v>
      </c>
      <c r="F119" s="29">
        <f t="shared" ref="F119:H119" si="30">F120+F121+F122+F123+F125+F126</f>
        <v>2287.58</v>
      </c>
      <c r="G119" s="29">
        <f t="shared" si="30"/>
        <v>1943.104</v>
      </c>
      <c r="H119" s="29">
        <f t="shared" si="30"/>
        <v>1565.0540000000001</v>
      </c>
      <c r="I119" s="30">
        <f>H119-F119</f>
        <v>-722.52599999999984</v>
      </c>
      <c r="J119" s="29">
        <f>IF(H119=0, ,H119/G119*100)</f>
        <v>80.544016172062854</v>
      </c>
      <c r="K119" s="29">
        <f>IF(H119=0,0,H119/F119*100)</f>
        <v>68.415268537056633</v>
      </c>
      <c r="L119" s="29">
        <f t="shared" si="18"/>
        <v>37.301379984269609</v>
      </c>
      <c r="M119" s="74">
        <v>6</v>
      </c>
      <c r="N119" s="61" t="s">
        <v>55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8.25" customHeight="1" x14ac:dyDescent="0.5">
      <c r="A120" s="51"/>
      <c r="B120" s="45"/>
      <c r="C120" s="46"/>
      <c r="D120" s="34" t="s">
        <v>22</v>
      </c>
      <c r="E120" s="56">
        <v>0</v>
      </c>
      <c r="F120" s="56">
        <v>0</v>
      </c>
      <c r="G120" s="56">
        <v>0</v>
      </c>
      <c r="H120" s="56">
        <v>0</v>
      </c>
      <c r="I120" s="64">
        <f>H120-F120</f>
        <v>0</v>
      </c>
      <c r="J120" s="50">
        <f>IF(H120=0, ,H120/G120*100)</f>
        <v>0</v>
      </c>
      <c r="K120" s="50">
        <f>IF(H120=0,0,H120/F120*100)</f>
        <v>0</v>
      </c>
      <c r="L120" s="50">
        <f t="shared" si="18"/>
        <v>0</v>
      </c>
      <c r="M120" s="74"/>
      <c r="N120" s="25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8.25" customHeight="1" x14ac:dyDescent="0.5">
      <c r="A121" s="51"/>
      <c r="B121" s="45"/>
      <c r="C121" s="46"/>
      <c r="D121" s="34" t="s">
        <v>23</v>
      </c>
      <c r="E121" s="49">
        <v>2959.7</v>
      </c>
      <c r="F121" s="73">
        <v>1140.08</v>
      </c>
      <c r="G121" s="72">
        <v>707.10400000000004</v>
      </c>
      <c r="H121" s="72">
        <v>707.10400000000004</v>
      </c>
      <c r="I121" s="62">
        <f t="shared" ref="I121:I126" si="31">H121-F121</f>
        <v>-432.97599999999989</v>
      </c>
      <c r="J121" s="50">
        <f t="shared" ref="J121:J126" si="32">IF(H121=0, ,H121/G121*100)</f>
        <v>100</v>
      </c>
      <c r="K121" s="50">
        <f>IF(H121=0,0,H121/F121*100)</f>
        <v>62.022314223563271</v>
      </c>
      <c r="L121" s="50">
        <f t="shared" si="18"/>
        <v>23.891070040882525</v>
      </c>
      <c r="M121" s="74"/>
      <c r="N121" s="25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8.25" customHeight="1" x14ac:dyDescent="0.5">
      <c r="A122" s="51"/>
      <c r="B122" s="45"/>
      <c r="C122" s="46"/>
      <c r="D122" s="34" t="s">
        <v>24</v>
      </c>
      <c r="E122" s="49">
        <v>1236</v>
      </c>
      <c r="F122" s="72">
        <v>1147.5</v>
      </c>
      <c r="G122" s="72">
        <v>1236</v>
      </c>
      <c r="H122" s="72">
        <v>857.95</v>
      </c>
      <c r="I122" s="62">
        <f t="shared" si="31"/>
        <v>-289.54999999999995</v>
      </c>
      <c r="J122" s="50">
        <f>IF(H122=0, ,H122/G122*100)</f>
        <v>69.413430420711975</v>
      </c>
      <c r="K122" s="50">
        <f>IF(H122=0,0,H122/F122*100)</f>
        <v>74.766884531590421</v>
      </c>
      <c r="L122" s="50">
        <f t="shared" si="18"/>
        <v>69.413430420711975</v>
      </c>
      <c r="M122" s="74"/>
      <c r="N122" s="25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74.75" customHeight="1" x14ac:dyDescent="0.5">
      <c r="A123" s="51"/>
      <c r="B123" s="45"/>
      <c r="C123" s="46"/>
      <c r="D123" s="39" t="s">
        <v>25</v>
      </c>
      <c r="E123" s="72">
        <v>0</v>
      </c>
      <c r="F123" s="56">
        <v>0</v>
      </c>
      <c r="G123" s="56">
        <v>0</v>
      </c>
      <c r="H123" s="56">
        <v>0</v>
      </c>
      <c r="I123" s="64">
        <f>H123-F123</f>
        <v>0</v>
      </c>
      <c r="J123" s="50">
        <v>0</v>
      </c>
      <c r="K123" s="50">
        <v>0</v>
      </c>
      <c r="L123" s="50">
        <f t="shared" si="18"/>
        <v>0</v>
      </c>
      <c r="M123" s="74"/>
      <c r="N123" s="25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8.25" customHeight="1" x14ac:dyDescent="0.5">
      <c r="A124" s="51"/>
      <c r="B124" s="45"/>
      <c r="C124" s="46"/>
      <c r="D124" s="39" t="s">
        <v>26</v>
      </c>
      <c r="E124" s="72">
        <v>0</v>
      </c>
      <c r="F124" s="56"/>
      <c r="G124" s="56"/>
      <c r="H124" s="56"/>
      <c r="I124" s="64"/>
      <c r="J124" s="50"/>
      <c r="K124" s="50"/>
      <c r="L124" s="50">
        <f t="shared" si="18"/>
        <v>0</v>
      </c>
      <c r="M124" s="74"/>
      <c r="N124" s="25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8.25" customHeight="1" x14ac:dyDescent="0.5">
      <c r="A125" s="51"/>
      <c r="B125" s="45"/>
      <c r="C125" s="46"/>
      <c r="D125" s="41" t="s">
        <v>27</v>
      </c>
      <c r="E125" s="56">
        <v>0</v>
      </c>
      <c r="F125" s="56">
        <v>0</v>
      </c>
      <c r="G125" s="56">
        <v>0</v>
      </c>
      <c r="H125" s="56">
        <v>0</v>
      </c>
      <c r="I125" s="64">
        <f t="shared" si="31"/>
        <v>0</v>
      </c>
      <c r="J125" s="50">
        <f t="shared" si="32"/>
        <v>0</v>
      </c>
      <c r="K125" s="50">
        <f t="shared" ref="K125:K126" si="33">IF(H125=0,0,H125/F125*100)</f>
        <v>0</v>
      </c>
      <c r="L125" s="50">
        <f t="shared" si="18"/>
        <v>0</v>
      </c>
      <c r="M125" s="74"/>
      <c r="N125" s="25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8.25" customHeight="1" x14ac:dyDescent="0.5">
      <c r="A126" s="51"/>
      <c r="B126" s="45"/>
      <c r="C126" s="46"/>
      <c r="D126" s="43" t="s">
        <v>28</v>
      </c>
      <c r="E126" s="56">
        <v>0</v>
      </c>
      <c r="F126" s="56">
        <v>0</v>
      </c>
      <c r="G126" s="56">
        <v>0</v>
      </c>
      <c r="H126" s="56">
        <v>0</v>
      </c>
      <c r="I126" s="64">
        <f t="shared" si="31"/>
        <v>0</v>
      </c>
      <c r="J126" s="50">
        <f t="shared" si="32"/>
        <v>0</v>
      </c>
      <c r="K126" s="50">
        <f t="shared" si="33"/>
        <v>0</v>
      </c>
      <c r="L126" s="50">
        <f t="shared" si="18"/>
        <v>0</v>
      </c>
      <c r="M126" s="74"/>
      <c r="N126" s="25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8.25" customHeight="1" x14ac:dyDescent="0.5">
      <c r="A127" s="51">
        <v>15</v>
      </c>
      <c r="B127" s="45" t="s">
        <v>56</v>
      </c>
      <c r="C127" s="46">
        <v>4</v>
      </c>
      <c r="D127" s="28" t="s">
        <v>21</v>
      </c>
      <c r="E127" s="29">
        <f>E128+E129+E130+E133</f>
        <v>203460.27398</v>
      </c>
      <c r="F127" s="29">
        <f t="shared" ref="F127:H127" si="34">F128+F129+F130+F133</f>
        <v>85134.316120000003</v>
      </c>
      <c r="G127" s="29">
        <f t="shared" si="34"/>
        <v>128986.8527</v>
      </c>
      <c r="H127" s="29">
        <f t="shared" si="34"/>
        <v>74745.149450000012</v>
      </c>
      <c r="I127" s="30">
        <f>H127-F127</f>
        <v>-10389.166669999991</v>
      </c>
      <c r="J127" s="29">
        <f t="shared" si="22"/>
        <v>57.947882195283619</v>
      </c>
      <c r="K127" s="29">
        <f t="shared" si="21"/>
        <v>87.79673445035246</v>
      </c>
      <c r="L127" s="29">
        <f t="shared" si="18"/>
        <v>36.736974736084058</v>
      </c>
      <c r="M127" s="74">
        <v>4</v>
      </c>
      <c r="N127" s="76" t="s">
        <v>57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28.25" customHeight="1" x14ac:dyDescent="0.5">
      <c r="A128" s="51"/>
      <c r="B128" s="45"/>
      <c r="C128" s="46"/>
      <c r="D128" s="34" t="s">
        <v>22</v>
      </c>
      <c r="E128" s="52">
        <v>0</v>
      </c>
      <c r="F128" s="52">
        <v>0</v>
      </c>
      <c r="G128" s="52">
        <v>0</v>
      </c>
      <c r="H128" s="52">
        <v>0</v>
      </c>
      <c r="I128" s="80">
        <f t="shared" ref="I128:I134" si="35">H128-F128</f>
        <v>0</v>
      </c>
      <c r="J128" s="50">
        <f t="shared" si="22"/>
        <v>0</v>
      </c>
      <c r="K128" s="50">
        <f t="shared" si="21"/>
        <v>0</v>
      </c>
      <c r="L128" s="50">
        <f t="shared" si="18"/>
        <v>0</v>
      </c>
      <c r="M128" s="74"/>
      <c r="N128" s="77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8.25" customHeight="1" x14ac:dyDescent="0.5">
      <c r="A129" s="51"/>
      <c r="B129" s="45"/>
      <c r="C129" s="46"/>
      <c r="D129" s="34" t="s">
        <v>23</v>
      </c>
      <c r="E129" s="52">
        <v>59756</v>
      </c>
      <c r="F129" s="49">
        <v>39778.5</v>
      </c>
      <c r="G129" s="49">
        <v>28039.578720000001</v>
      </c>
      <c r="H129" s="49">
        <v>28039.578720000001</v>
      </c>
      <c r="I129" s="62">
        <f t="shared" si="35"/>
        <v>-11738.921279999999</v>
      </c>
      <c r="J129" s="50">
        <f t="shared" si="22"/>
        <v>100</v>
      </c>
      <c r="K129" s="50">
        <f t="shared" si="21"/>
        <v>70.489281194615188</v>
      </c>
      <c r="L129" s="50">
        <f t="shared" si="18"/>
        <v>46.923453243188973</v>
      </c>
      <c r="M129" s="74"/>
      <c r="N129" s="77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128.25" customHeight="1" x14ac:dyDescent="0.5">
      <c r="A130" s="51"/>
      <c r="B130" s="45"/>
      <c r="C130" s="46"/>
      <c r="D130" s="34" t="s">
        <v>24</v>
      </c>
      <c r="E130" s="49">
        <v>100947.27398</v>
      </c>
      <c r="F130" s="49">
        <v>40598.816119999996</v>
      </c>
      <c r="G130" s="49">
        <v>100947.27398</v>
      </c>
      <c r="H130" s="49">
        <v>46705.570730000007</v>
      </c>
      <c r="I130" s="62">
        <f t="shared" si="35"/>
        <v>6106.7546100000109</v>
      </c>
      <c r="J130" s="50">
        <f t="shared" si="22"/>
        <v>46.267292704955523</v>
      </c>
      <c r="K130" s="50">
        <f t="shared" si="21"/>
        <v>115.04170612253806</v>
      </c>
      <c r="L130" s="50">
        <f t="shared" si="18"/>
        <v>46.267292704955523</v>
      </c>
      <c r="M130" s="74"/>
      <c r="N130" s="77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219" customHeight="1" x14ac:dyDescent="0.5">
      <c r="A131" s="51"/>
      <c r="B131" s="45"/>
      <c r="C131" s="46"/>
      <c r="D131" s="39" t="s">
        <v>25</v>
      </c>
      <c r="E131" s="49">
        <v>0</v>
      </c>
      <c r="F131" s="52">
        <v>0</v>
      </c>
      <c r="G131" s="52">
        <v>0</v>
      </c>
      <c r="H131" s="52">
        <v>0</v>
      </c>
      <c r="I131" s="80">
        <v>0</v>
      </c>
      <c r="J131" s="50">
        <f t="shared" si="22"/>
        <v>0</v>
      </c>
      <c r="K131" s="50">
        <f t="shared" si="21"/>
        <v>0</v>
      </c>
      <c r="L131" s="50">
        <f t="shared" si="18"/>
        <v>0</v>
      </c>
      <c r="M131" s="74"/>
      <c r="N131" s="77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8.25" customHeight="1" x14ac:dyDescent="0.5">
      <c r="A132" s="51"/>
      <c r="B132" s="45"/>
      <c r="C132" s="46"/>
      <c r="D132" s="39" t="s">
        <v>26</v>
      </c>
      <c r="E132" s="49">
        <v>4588.5</v>
      </c>
      <c r="F132" s="52">
        <v>4588.5</v>
      </c>
      <c r="G132" s="52">
        <v>4588.5</v>
      </c>
      <c r="H132" s="52">
        <v>3352.5673200000001</v>
      </c>
      <c r="I132" s="62">
        <f t="shared" ref="I132" si="36">H132-F132</f>
        <v>-1235.9326799999999</v>
      </c>
      <c r="J132" s="50">
        <f t="shared" si="22"/>
        <v>73.064559660019611</v>
      </c>
      <c r="K132" s="50">
        <f t="shared" si="21"/>
        <v>73.064559660019611</v>
      </c>
      <c r="L132" s="50">
        <f t="shared" si="18"/>
        <v>73.064559660019611</v>
      </c>
      <c r="M132" s="74"/>
      <c r="N132" s="77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8.25" customHeight="1" x14ac:dyDescent="0.5">
      <c r="A133" s="51"/>
      <c r="B133" s="45"/>
      <c r="C133" s="46"/>
      <c r="D133" s="41" t="s">
        <v>27</v>
      </c>
      <c r="E133" s="52">
        <v>42757</v>
      </c>
      <c r="F133" s="52">
        <v>4757</v>
      </c>
      <c r="G133" s="52">
        <v>0</v>
      </c>
      <c r="H133" s="52">
        <v>0</v>
      </c>
      <c r="I133" s="80">
        <v>0</v>
      </c>
      <c r="J133" s="50">
        <f t="shared" si="22"/>
        <v>0</v>
      </c>
      <c r="K133" s="50">
        <f t="shared" si="21"/>
        <v>0</v>
      </c>
      <c r="L133" s="50">
        <f t="shared" si="18"/>
        <v>0</v>
      </c>
      <c r="M133" s="74"/>
      <c r="N133" s="77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28.25" customHeight="1" x14ac:dyDescent="0.5">
      <c r="A134" s="51"/>
      <c r="B134" s="45"/>
      <c r="C134" s="46"/>
      <c r="D134" s="43" t="s">
        <v>28</v>
      </c>
      <c r="E134" s="52">
        <v>0</v>
      </c>
      <c r="F134" s="52">
        <v>0</v>
      </c>
      <c r="G134" s="52">
        <v>0</v>
      </c>
      <c r="H134" s="52">
        <v>0</v>
      </c>
      <c r="I134" s="80">
        <f t="shared" si="35"/>
        <v>0</v>
      </c>
      <c r="J134" s="50">
        <f t="shared" si="22"/>
        <v>0</v>
      </c>
      <c r="K134" s="50">
        <f t="shared" si="21"/>
        <v>0</v>
      </c>
      <c r="L134" s="50">
        <f t="shared" si="18"/>
        <v>0</v>
      </c>
      <c r="M134" s="74"/>
      <c r="N134" s="77"/>
      <c r="O134" s="4"/>
      <c r="P134" s="4"/>
      <c r="Q134" s="4"/>
      <c r="R134" s="4"/>
      <c r="S134" s="4"/>
      <c r="T134" s="4"/>
      <c r="U134" s="4"/>
      <c r="V134" s="4"/>
    </row>
    <row r="135" spans="1:34" ht="164.25" customHeight="1" x14ac:dyDescent="0.5">
      <c r="A135" s="51">
        <v>16</v>
      </c>
      <c r="B135" s="45" t="s">
        <v>58</v>
      </c>
      <c r="C135" s="46">
        <v>5</v>
      </c>
      <c r="D135" s="28" t="s">
        <v>21</v>
      </c>
      <c r="E135" s="29">
        <f>E136+E137+E138+E139+E141</f>
        <v>74144.7</v>
      </c>
      <c r="F135" s="29">
        <f t="shared" ref="F135:H135" si="37">F136+F137+F138+F141</f>
        <v>57522.33</v>
      </c>
      <c r="G135" s="29">
        <f t="shared" si="37"/>
        <v>73091.801609999995</v>
      </c>
      <c r="H135" s="29">
        <f t="shared" si="37"/>
        <v>58514.699909999996</v>
      </c>
      <c r="I135" s="29">
        <f>H135-F135</f>
        <v>992.36990999999398</v>
      </c>
      <c r="J135" s="29">
        <f t="shared" si="22"/>
        <v>80.056447674145645</v>
      </c>
      <c r="K135" s="29">
        <f t="shared" si="21"/>
        <v>101.7251907389704</v>
      </c>
      <c r="L135" s="29">
        <f t="shared" ref="L135:L190" si="38">IF(H135=0,0,H135/E135*100)</f>
        <v>78.919598986845983</v>
      </c>
      <c r="M135" s="74">
        <v>6</v>
      </c>
      <c r="N135" s="38" t="s">
        <v>59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30.5" customHeight="1" x14ac:dyDescent="0.5">
      <c r="A136" s="51"/>
      <c r="B136" s="45"/>
      <c r="C136" s="46"/>
      <c r="D136" s="34" t="s">
        <v>22</v>
      </c>
      <c r="E136" s="56">
        <v>0</v>
      </c>
      <c r="F136" s="56">
        <v>0</v>
      </c>
      <c r="G136" s="56">
        <v>0</v>
      </c>
      <c r="H136" s="56">
        <v>0</v>
      </c>
      <c r="I136" s="64">
        <f t="shared" ref="I136:I141" si="39">H136-F136</f>
        <v>0</v>
      </c>
      <c r="J136" s="50">
        <f t="shared" si="22"/>
        <v>0</v>
      </c>
      <c r="K136" s="50">
        <f t="shared" si="21"/>
        <v>0</v>
      </c>
      <c r="L136" s="50">
        <f t="shared" si="38"/>
        <v>0</v>
      </c>
      <c r="M136" s="74"/>
      <c r="N136" s="38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30.5" customHeight="1" x14ac:dyDescent="0.5">
      <c r="A137" s="51"/>
      <c r="B137" s="45"/>
      <c r="C137" s="46"/>
      <c r="D137" s="34" t="s">
        <v>23</v>
      </c>
      <c r="E137" s="72">
        <v>0</v>
      </c>
      <c r="F137" s="72">
        <v>0</v>
      </c>
      <c r="G137" s="72">
        <v>0</v>
      </c>
      <c r="H137" s="72">
        <v>0</v>
      </c>
      <c r="I137" s="64">
        <f t="shared" si="39"/>
        <v>0</v>
      </c>
      <c r="J137" s="50">
        <f t="shared" si="22"/>
        <v>0</v>
      </c>
      <c r="K137" s="50">
        <f t="shared" si="21"/>
        <v>0</v>
      </c>
      <c r="L137" s="50">
        <f t="shared" si="38"/>
        <v>0</v>
      </c>
      <c r="M137" s="74"/>
      <c r="N137" s="38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30.5" customHeight="1" x14ac:dyDescent="0.5">
      <c r="A138" s="51"/>
      <c r="B138" s="45"/>
      <c r="C138" s="46"/>
      <c r="D138" s="34" t="s">
        <v>24</v>
      </c>
      <c r="E138" s="49">
        <v>73385.53</v>
      </c>
      <c r="F138" s="73">
        <v>57522.33</v>
      </c>
      <c r="G138" s="73">
        <v>73091.801609999995</v>
      </c>
      <c r="H138" s="73">
        <v>58514.699909999996</v>
      </c>
      <c r="I138" s="64">
        <f t="shared" si="39"/>
        <v>992.36990999999398</v>
      </c>
      <c r="J138" s="57">
        <f t="shared" si="22"/>
        <v>80.056447674145645</v>
      </c>
      <c r="K138" s="50">
        <f t="shared" si="21"/>
        <v>101.7251907389704</v>
      </c>
      <c r="L138" s="50">
        <f t="shared" si="38"/>
        <v>79.736018681066952</v>
      </c>
      <c r="M138" s="74"/>
      <c r="N138" s="38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87.5" customHeight="1" x14ac:dyDescent="0.5">
      <c r="A139" s="51"/>
      <c r="B139" s="45"/>
      <c r="C139" s="46"/>
      <c r="D139" s="39" t="s">
        <v>25</v>
      </c>
      <c r="E139" s="72">
        <v>0</v>
      </c>
      <c r="F139" s="56">
        <v>0</v>
      </c>
      <c r="G139" s="56">
        <v>0</v>
      </c>
      <c r="H139" s="56">
        <v>0</v>
      </c>
      <c r="I139" s="64">
        <f t="shared" si="39"/>
        <v>0</v>
      </c>
      <c r="J139" s="50">
        <f t="shared" si="22"/>
        <v>0</v>
      </c>
      <c r="K139" s="50">
        <f t="shared" si="21"/>
        <v>0</v>
      </c>
      <c r="L139" s="50">
        <f t="shared" si="38"/>
        <v>0</v>
      </c>
      <c r="M139" s="74"/>
      <c r="N139" s="38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30.5" customHeight="1" x14ac:dyDescent="0.5">
      <c r="A140" s="51"/>
      <c r="B140" s="45"/>
      <c r="C140" s="46"/>
      <c r="D140" s="39" t="s">
        <v>26</v>
      </c>
      <c r="E140" s="72">
        <v>0</v>
      </c>
      <c r="F140" s="56">
        <v>0</v>
      </c>
      <c r="G140" s="56">
        <v>0</v>
      </c>
      <c r="H140" s="56">
        <v>0</v>
      </c>
      <c r="I140" s="64">
        <v>0</v>
      </c>
      <c r="J140" s="50">
        <v>0</v>
      </c>
      <c r="K140" s="50">
        <v>0</v>
      </c>
      <c r="L140" s="50">
        <f t="shared" si="38"/>
        <v>0</v>
      </c>
      <c r="M140" s="74"/>
      <c r="N140" s="38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30.5" customHeight="1" x14ac:dyDescent="0.5">
      <c r="A141" s="51"/>
      <c r="B141" s="45"/>
      <c r="C141" s="46"/>
      <c r="D141" s="41" t="s">
        <v>27</v>
      </c>
      <c r="E141" s="56">
        <v>759.17</v>
      </c>
      <c r="F141" s="56">
        <v>0</v>
      </c>
      <c r="G141" s="56">
        <v>0</v>
      </c>
      <c r="H141" s="56">
        <v>0</v>
      </c>
      <c r="I141" s="64">
        <f t="shared" si="39"/>
        <v>0</v>
      </c>
      <c r="J141" s="50">
        <f t="shared" si="22"/>
        <v>0</v>
      </c>
      <c r="K141" s="50">
        <f t="shared" si="21"/>
        <v>0</v>
      </c>
      <c r="L141" s="50">
        <f>IF(H141=0,0,H141/#REF!*100)</f>
        <v>0</v>
      </c>
      <c r="M141" s="74"/>
      <c r="N141" s="38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30.5" customHeight="1" x14ac:dyDescent="0.5">
      <c r="A142" s="51"/>
      <c r="B142" s="45"/>
      <c r="C142" s="46"/>
      <c r="D142" s="43" t="s">
        <v>28</v>
      </c>
      <c r="E142" s="5">
        <v>0</v>
      </c>
      <c r="F142" s="56">
        <v>0</v>
      </c>
      <c r="G142" s="56">
        <v>0</v>
      </c>
      <c r="H142" s="56">
        <v>0</v>
      </c>
      <c r="I142" s="64">
        <v>0</v>
      </c>
      <c r="J142" s="50">
        <f t="shared" si="22"/>
        <v>0</v>
      </c>
      <c r="K142" s="50">
        <f t="shared" si="21"/>
        <v>0</v>
      </c>
      <c r="L142" s="50">
        <f>IF(H142=0,0,H142/E141*100)</f>
        <v>0</v>
      </c>
      <c r="M142" s="74"/>
      <c r="N142" s="38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30.5" customHeight="1" x14ac:dyDescent="0.5">
      <c r="A143" s="51">
        <v>17</v>
      </c>
      <c r="B143" s="38" t="s">
        <v>60</v>
      </c>
      <c r="C143" s="46">
        <v>4</v>
      </c>
      <c r="D143" s="28" t="s">
        <v>21</v>
      </c>
      <c r="E143" s="29">
        <f>E144+E145+E146+E147+E149</f>
        <v>432784.78</v>
      </c>
      <c r="F143" s="29">
        <f t="shared" ref="F143:H143" si="40">F144+F145+F146+F147+F149</f>
        <v>366741.72</v>
      </c>
      <c r="G143" s="29">
        <f t="shared" si="40"/>
        <v>415419.1</v>
      </c>
      <c r="H143" s="29">
        <f t="shared" si="40"/>
        <v>361334.57</v>
      </c>
      <c r="I143" s="30">
        <f>H143-F143</f>
        <v>-5407.1499999999651</v>
      </c>
      <c r="J143" s="29">
        <f t="shared" si="22"/>
        <v>86.980731025607639</v>
      </c>
      <c r="K143" s="29">
        <f>IF(H143=0,0,H143/F143*100)</f>
        <v>98.525624518530378</v>
      </c>
      <c r="L143" s="29">
        <f>IF(H143=0,0,H143/E143*100)</f>
        <v>83.490590865972692</v>
      </c>
      <c r="M143" s="74">
        <v>13</v>
      </c>
      <c r="N143" s="61" t="s">
        <v>61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30.5" customHeight="1" x14ac:dyDescent="0.5">
      <c r="A144" s="51"/>
      <c r="B144" s="38"/>
      <c r="C144" s="46"/>
      <c r="D144" s="34" t="s">
        <v>22</v>
      </c>
      <c r="E144" s="48">
        <v>0</v>
      </c>
      <c r="F144" s="48">
        <v>0</v>
      </c>
      <c r="G144" s="48">
        <v>0</v>
      </c>
      <c r="H144" s="48">
        <v>0</v>
      </c>
      <c r="I144" s="81">
        <f t="shared" ref="I144:I150" si="41">H144-F144</f>
        <v>0</v>
      </c>
      <c r="J144" s="57">
        <f t="shared" si="22"/>
        <v>0</v>
      </c>
      <c r="K144" s="57">
        <f t="shared" ref="K144:K190" si="42">IF(H144=0,0,H144/F144*100)</f>
        <v>0</v>
      </c>
      <c r="L144" s="57">
        <f t="shared" ref="L144:L151" si="43">IF(H144=0,0,H144/E144*100)</f>
        <v>0</v>
      </c>
      <c r="M144" s="74"/>
      <c r="N144" s="25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30.5" customHeight="1" x14ac:dyDescent="0.5">
      <c r="A145" s="51"/>
      <c r="B145" s="38"/>
      <c r="C145" s="46"/>
      <c r="D145" s="34" t="s">
        <v>23</v>
      </c>
      <c r="E145" s="49">
        <v>96395.6</v>
      </c>
      <c r="F145" s="73">
        <v>83876.37</v>
      </c>
      <c r="G145" s="73">
        <v>83529.919999999998</v>
      </c>
      <c r="H145" s="73">
        <v>83529.919999999998</v>
      </c>
      <c r="I145" s="82">
        <f t="shared" si="41"/>
        <v>-346.44999999999709</v>
      </c>
      <c r="J145" s="57">
        <f t="shared" si="22"/>
        <v>100</v>
      </c>
      <c r="K145" s="57">
        <f t="shared" si="42"/>
        <v>99.586951605082575</v>
      </c>
      <c r="L145" s="57">
        <f t="shared" si="43"/>
        <v>86.653249733390311</v>
      </c>
      <c r="M145" s="74"/>
      <c r="N145" s="25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30.5" customHeight="1" x14ac:dyDescent="0.5">
      <c r="A146" s="51"/>
      <c r="B146" s="38"/>
      <c r="C146" s="46"/>
      <c r="D146" s="34" t="s">
        <v>24</v>
      </c>
      <c r="E146" s="49">
        <v>331889.18</v>
      </c>
      <c r="F146" s="48">
        <v>282865.34999999998</v>
      </c>
      <c r="G146" s="48">
        <v>331889.18</v>
      </c>
      <c r="H146" s="48">
        <v>277804.65000000002</v>
      </c>
      <c r="I146" s="82">
        <f t="shared" si="41"/>
        <v>-5060.6999999999534</v>
      </c>
      <c r="J146" s="57">
        <f t="shared" si="22"/>
        <v>83.704039402549981</v>
      </c>
      <c r="K146" s="57">
        <f t="shared" si="42"/>
        <v>98.210915546920134</v>
      </c>
      <c r="L146" s="57">
        <f t="shared" si="43"/>
        <v>83.704039402549981</v>
      </c>
      <c r="M146" s="74"/>
      <c r="N146" s="25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92.75" customHeight="1" x14ac:dyDescent="0.5">
      <c r="A147" s="51"/>
      <c r="B147" s="38"/>
      <c r="C147" s="46"/>
      <c r="D147" s="39" t="s">
        <v>25</v>
      </c>
      <c r="E147" s="48">
        <v>0</v>
      </c>
      <c r="F147" s="48">
        <v>0</v>
      </c>
      <c r="G147" s="48">
        <v>0</v>
      </c>
      <c r="H147" s="48">
        <v>0</v>
      </c>
      <c r="I147" s="81">
        <f t="shared" si="41"/>
        <v>0</v>
      </c>
      <c r="J147" s="57">
        <f t="shared" si="22"/>
        <v>0</v>
      </c>
      <c r="K147" s="57">
        <f t="shared" si="42"/>
        <v>0</v>
      </c>
      <c r="L147" s="57">
        <f t="shared" si="43"/>
        <v>0</v>
      </c>
      <c r="M147" s="74"/>
      <c r="N147" s="25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30.5" customHeight="1" x14ac:dyDescent="0.5">
      <c r="A148" s="51"/>
      <c r="B148" s="38"/>
      <c r="C148" s="46"/>
      <c r="D148" s="39" t="s">
        <v>26</v>
      </c>
      <c r="E148" s="48">
        <v>0</v>
      </c>
      <c r="F148" s="48">
        <v>0</v>
      </c>
      <c r="G148" s="48">
        <v>0</v>
      </c>
      <c r="H148" s="48">
        <v>0</v>
      </c>
      <c r="I148" s="81"/>
      <c r="J148" s="57"/>
      <c r="K148" s="57"/>
      <c r="L148" s="57">
        <f t="shared" si="43"/>
        <v>0</v>
      </c>
      <c r="M148" s="74"/>
      <c r="N148" s="25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30.5" customHeight="1" x14ac:dyDescent="0.5">
      <c r="A149" s="51"/>
      <c r="B149" s="38"/>
      <c r="C149" s="46"/>
      <c r="D149" s="41" t="s">
        <v>27</v>
      </c>
      <c r="E149" s="48">
        <v>4500</v>
      </c>
      <c r="F149" s="48">
        <v>0</v>
      </c>
      <c r="G149" s="48">
        <v>0</v>
      </c>
      <c r="H149" s="48">
        <v>0</v>
      </c>
      <c r="I149" s="81">
        <f t="shared" si="41"/>
        <v>0</v>
      </c>
      <c r="J149" s="57">
        <f t="shared" si="22"/>
        <v>0</v>
      </c>
      <c r="K149" s="57">
        <f t="shared" si="42"/>
        <v>0</v>
      </c>
      <c r="L149" s="57">
        <f t="shared" si="43"/>
        <v>0</v>
      </c>
      <c r="M149" s="74"/>
      <c r="N149" s="25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30.5" customHeight="1" x14ac:dyDescent="0.5">
      <c r="A150" s="51"/>
      <c r="B150" s="38"/>
      <c r="C150" s="46"/>
      <c r="D150" s="43" t="s">
        <v>28</v>
      </c>
      <c r="E150" s="83">
        <v>0</v>
      </c>
      <c r="F150" s="84">
        <v>0</v>
      </c>
      <c r="G150" s="84">
        <v>0</v>
      </c>
      <c r="H150" s="84">
        <v>0</v>
      </c>
      <c r="I150" s="85">
        <f t="shared" si="41"/>
        <v>0</v>
      </c>
      <c r="J150" s="60">
        <f t="shared" si="22"/>
        <v>0</v>
      </c>
      <c r="K150" s="60">
        <f t="shared" si="42"/>
        <v>0</v>
      </c>
      <c r="L150" s="60">
        <f t="shared" si="43"/>
        <v>0</v>
      </c>
      <c r="M150" s="74"/>
      <c r="N150" s="25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31.25" customHeight="1" x14ac:dyDescent="0.5">
      <c r="A151" s="51">
        <v>18</v>
      </c>
      <c r="B151" s="45" t="s">
        <v>62</v>
      </c>
      <c r="C151" s="46">
        <v>2</v>
      </c>
      <c r="D151" s="28" t="s">
        <v>21</v>
      </c>
      <c r="E151" s="29">
        <f>E152+E153+E154+E155+E157</f>
        <v>3419.31907</v>
      </c>
      <c r="F151" s="29">
        <f t="shared" ref="F151:H151" si="44">F152+F153+F154+F155+F157</f>
        <v>2939.2490700000003</v>
      </c>
      <c r="G151" s="29">
        <f t="shared" si="44"/>
        <v>2602.0190700000003</v>
      </c>
      <c r="H151" s="29">
        <f t="shared" si="44"/>
        <v>2404.8303000000001</v>
      </c>
      <c r="I151" s="30">
        <f>H151-F151</f>
        <v>-534.41877000000022</v>
      </c>
      <c r="J151" s="29">
        <f t="shared" si="22"/>
        <v>92.421701582686694</v>
      </c>
      <c r="K151" s="29">
        <f t="shared" si="42"/>
        <v>81.817846760431223</v>
      </c>
      <c r="L151" s="29">
        <f t="shared" si="43"/>
        <v>70.330678441190344</v>
      </c>
      <c r="M151" s="74">
        <v>6</v>
      </c>
      <c r="N151" s="55" t="s">
        <v>63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31.25" customHeight="1" x14ac:dyDescent="0.5">
      <c r="A152" s="51"/>
      <c r="B152" s="45"/>
      <c r="C152" s="46"/>
      <c r="D152" s="34" t="s">
        <v>22</v>
      </c>
      <c r="E152" s="56">
        <v>0</v>
      </c>
      <c r="F152" s="56">
        <v>0</v>
      </c>
      <c r="G152" s="56">
        <v>0</v>
      </c>
      <c r="H152" s="56">
        <v>0</v>
      </c>
      <c r="I152" s="57">
        <f t="shared" ref="I152:I158" si="45">H152-F152</f>
        <v>0</v>
      </c>
      <c r="J152" s="56">
        <f t="shared" si="22"/>
        <v>0</v>
      </c>
      <c r="K152" s="56">
        <f t="shared" si="42"/>
        <v>0</v>
      </c>
      <c r="L152" s="56">
        <f t="shared" si="38"/>
        <v>0</v>
      </c>
      <c r="M152" s="74"/>
      <c r="N152" s="58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31.25" customHeight="1" x14ac:dyDescent="0.5">
      <c r="A153" s="51"/>
      <c r="B153" s="45"/>
      <c r="C153" s="46"/>
      <c r="D153" s="34" t="s">
        <v>23</v>
      </c>
      <c r="E153" s="49">
        <v>3045.7</v>
      </c>
      <c r="F153" s="72">
        <v>2565.63</v>
      </c>
      <c r="G153" s="72">
        <v>2228.4</v>
      </c>
      <c r="H153" s="72">
        <v>2105.8103000000001</v>
      </c>
      <c r="I153" s="86">
        <f t="shared" si="45"/>
        <v>-459.81970000000001</v>
      </c>
      <c r="J153" s="56">
        <f t="shared" ref="J153" si="46">IF(H153=0, ,H153/G153*100)</f>
        <v>94.498756955663254</v>
      </c>
      <c r="K153" s="56">
        <f t="shared" si="42"/>
        <v>82.077708009338835</v>
      </c>
      <c r="L153" s="56">
        <f t="shared" si="38"/>
        <v>69.140437337886212</v>
      </c>
      <c r="M153" s="74"/>
      <c r="N153" s="58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31.25" customHeight="1" x14ac:dyDescent="0.5">
      <c r="A154" s="51"/>
      <c r="B154" s="45"/>
      <c r="C154" s="46"/>
      <c r="D154" s="34" t="s">
        <v>24</v>
      </c>
      <c r="E154" s="49">
        <v>123.61906999999999</v>
      </c>
      <c r="F154" s="72">
        <v>123.61906999999999</v>
      </c>
      <c r="G154" s="72">
        <v>123.61906999999999</v>
      </c>
      <c r="H154" s="72">
        <v>50.22</v>
      </c>
      <c r="I154" s="86">
        <f t="shared" si="45"/>
        <v>-73.399069999999995</v>
      </c>
      <c r="J154" s="56">
        <f>IF(H154=0, ,H154/G154*100)</f>
        <v>40.624800040964551</v>
      </c>
      <c r="K154" s="56">
        <f t="shared" si="42"/>
        <v>40.624800040964551</v>
      </c>
      <c r="L154" s="56">
        <f t="shared" si="38"/>
        <v>40.624800040964551</v>
      </c>
      <c r="M154" s="74"/>
      <c r="N154" s="58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65" customHeight="1" x14ac:dyDescent="0.5">
      <c r="A155" s="51"/>
      <c r="B155" s="45"/>
      <c r="C155" s="46"/>
      <c r="D155" s="39" t="s">
        <v>25</v>
      </c>
      <c r="E155" s="72">
        <v>0</v>
      </c>
      <c r="F155" s="72">
        <v>0</v>
      </c>
      <c r="G155" s="72">
        <v>0</v>
      </c>
      <c r="H155" s="72">
        <v>0</v>
      </c>
      <c r="I155" s="57">
        <f t="shared" si="45"/>
        <v>0</v>
      </c>
      <c r="J155" s="56">
        <f t="shared" ref="J155:J190" si="47">IF(H155=0, ,H155/G155*100)</f>
        <v>0</v>
      </c>
      <c r="K155" s="56">
        <f t="shared" si="42"/>
        <v>0</v>
      </c>
      <c r="L155" s="56">
        <f t="shared" si="38"/>
        <v>0</v>
      </c>
      <c r="M155" s="74"/>
      <c r="N155" s="58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31.25" customHeight="1" x14ac:dyDescent="0.5">
      <c r="A156" s="51"/>
      <c r="B156" s="45"/>
      <c r="C156" s="46"/>
      <c r="D156" s="39" t="s">
        <v>26</v>
      </c>
      <c r="E156" s="72">
        <v>0</v>
      </c>
      <c r="F156" s="72">
        <v>0</v>
      </c>
      <c r="G156" s="72">
        <v>0</v>
      </c>
      <c r="H156" s="72">
        <v>0</v>
      </c>
      <c r="I156" s="57">
        <f t="shared" si="45"/>
        <v>0</v>
      </c>
      <c r="J156" s="56">
        <f t="shared" si="47"/>
        <v>0</v>
      </c>
      <c r="K156" s="56">
        <f t="shared" si="42"/>
        <v>0</v>
      </c>
      <c r="L156" s="56">
        <f t="shared" si="38"/>
        <v>0</v>
      </c>
      <c r="M156" s="74"/>
      <c r="N156" s="58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31.25" customHeight="1" x14ac:dyDescent="0.5">
      <c r="A157" s="51"/>
      <c r="B157" s="45"/>
      <c r="C157" s="46"/>
      <c r="D157" s="41" t="s">
        <v>27</v>
      </c>
      <c r="E157" s="56">
        <v>250</v>
      </c>
      <c r="F157" s="56">
        <v>250</v>
      </c>
      <c r="G157" s="56">
        <v>250</v>
      </c>
      <c r="H157" s="56">
        <v>248.8</v>
      </c>
      <c r="I157" s="86">
        <f t="shared" si="45"/>
        <v>-1.1999999999999886</v>
      </c>
      <c r="J157" s="56">
        <f t="shared" si="47"/>
        <v>99.52000000000001</v>
      </c>
      <c r="K157" s="56">
        <f t="shared" si="42"/>
        <v>99.52000000000001</v>
      </c>
      <c r="L157" s="56">
        <f t="shared" si="38"/>
        <v>99.52000000000001</v>
      </c>
      <c r="M157" s="74"/>
      <c r="N157" s="58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31.25" customHeight="1" x14ac:dyDescent="0.5">
      <c r="A158" s="51"/>
      <c r="B158" s="45"/>
      <c r="C158" s="46"/>
      <c r="D158" s="43" t="s">
        <v>28</v>
      </c>
      <c r="E158" s="56">
        <v>0</v>
      </c>
      <c r="F158" s="56">
        <v>0</v>
      </c>
      <c r="G158" s="56">
        <v>0</v>
      </c>
      <c r="H158" s="56">
        <v>0</v>
      </c>
      <c r="I158" s="57">
        <f t="shared" si="45"/>
        <v>0</v>
      </c>
      <c r="J158" s="56">
        <f t="shared" si="47"/>
        <v>0</v>
      </c>
      <c r="K158" s="56">
        <f t="shared" si="42"/>
        <v>0</v>
      </c>
      <c r="L158" s="56">
        <f t="shared" si="38"/>
        <v>0</v>
      </c>
      <c r="M158" s="74"/>
      <c r="N158" s="58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31.25" customHeight="1" x14ac:dyDescent="0.5">
      <c r="A159" s="51">
        <v>19</v>
      </c>
      <c r="B159" s="45" t="s">
        <v>64</v>
      </c>
      <c r="C159" s="46">
        <v>4</v>
      </c>
      <c r="D159" s="28" t="s">
        <v>21</v>
      </c>
      <c r="E159" s="29">
        <f t="shared" ref="E159:H159" si="48">E160+E161+E162+E165</f>
        <v>91627.194019999995</v>
      </c>
      <c r="F159" s="29">
        <f t="shared" si="48"/>
        <v>71233.380959999995</v>
      </c>
      <c r="G159" s="29">
        <f>G160+G161+G162+G165</f>
        <v>74295.684020000001</v>
      </c>
      <c r="H159" s="29">
        <f t="shared" si="48"/>
        <v>70743.088390000004</v>
      </c>
      <c r="I159" s="30">
        <f>H159-F159</f>
        <v>-490.29256999999052</v>
      </c>
      <c r="J159" s="29">
        <f t="shared" si="47"/>
        <v>95.218301470858449</v>
      </c>
      <c r="K159" s="29">
        <f t="shared" si="42"/>
        <v>99.311709533659069</v>
      </c>
      <c r="L159" s="29">
        <f t="shared" si="38"/>
        <v>77.207524629160318</v>
      </c>
      <c r="M159" s="74">
        <v>6</v>
      </c>
      <c r="N159" s="61" t="s">
        <v>65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31.25" customHeight="1" x14ac:dyDescent="0.5">
      <c r="A160" s="51"/>
      <c r="B160" s="45"/>
      <c r="C160" s="46"/>
      <c r="D160" s="34" t="s">
        <v>22</v>
      </c>
      <c r="E160" s="72">
        <v>0</v>
      </c>
      <c r="F160" s="72">
        <v>0</v>
      </c>
      <c r="G160" s="72">
        <v>0</v>
      </c>
      <c r="H160" s="72">
        <v>0</v>
      </c>
      <c r="I160" s="48">
        <f>H160-F160</f>
        <v>0</v>
      </c>
      <c r="J160" s="50">
        <f t="shared" si="47"/>
        <v>0</v>
      </c>
      <c r="K160" s="50">
        <f t="shared" si="42"/>
        <v>0</v>
      </c>
      <c r="L160" s="50">
        <f t="shared" si="38"/>
        <v>0</v>
      </c>
      <c r="M160" s="74"/>
      <c r="N160" s="25"/>
      <c r="O160" s="4"/>
      <c r="P160" s="4"/>
      <c r="Q160" s="4"/>
      <c r="R160" s="4"/>
      <c r="S160" s="4" t="s">
        <v>66</v>
      </c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31.25" customHeight="1" x14ac:dyDescent="0.5">
      <c r="A161" s="51"/>
      <c r="B161" s="45"/>
      <c r="C161" s="46"/>
      <c r="D161" s="34" t="s">
        <v>23</v>
      </c>
      <c r="E161" s="49">
        <v>82326.574000000008</v>
      </c>
      <c r="F161" s="49">
        <v>64766.998659999997</v>
      </c>
      <c r="G161" s="49">
        <v>65644.123000000007</v>
      </c>
      <c r="H161" s="49">
        <v>64698.278260000006</v>
      </c>
      <c r="I161" s="86">
        <f t="shared" ref="I161:I166" si="49">H161-F161</f>
        <v>-68.720399999991059</v>
      </c>
      <c r="J161" s="50">
        <f t="shared" si="47"/>
        <v>98.559132643146128</v>
      </c>
      <c r="K161" s="50">
        <f t="shared" si="42"/>
        <v>99.893895963342771</v>
      </c>
      <c r="L161" s="50">
        <f t="shared" si="38"/>
        <v>78.587356568487849</v>
      </c>
      <c r="M161" s="74"/>
      <c r="N161" s="25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31.25" customHeight="1" x14ac:dyDescent="0.5">
      <c r="A162" s="51"/>
      <c r="B162" s="45"/>
      <c r="C162" s="46"/>
      <c r="D162" s="34" t="s">
        <v>24</v>
      </c>
      <c r="E162" s="49">
        <v>8651.5610199999992</v>
      </c>
      <c r="F162" s="72">
        <v>6466.3823000000002</v>
      </c>
      <c r="G162" s="72">
        <v>8651.5610199999992</v>
      </c>
      <c r="H162" s="72">
        <v>6044.8101299999998</v>
      </c>
      <c r="I162" s="86">
        <f t="shared" si="49"/>
        <v>-421.57217000000037</v>
      </c>
      <c r="J162" s="50">
        <f t="shared" si="47"/>
        <v>69.869589037470618</v>
      </c>
      <c r="K162" s="50">
        <f t="shared" si="42"/>
        <v>93.480556044451617</v>
      </c>
      <c r="L162" s="50">
        <f t="shared" si="38"/>
        <v>69.869589037470618</v>
      </c>
      <c r="M162" s="74"/>
      <c r="N162" s="25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90.5" customHeight="1" x14ac:dyDescent="0.5">
      <c r="A163" s="51"/>
      <c r="B163" s="45"/>
      <c r="C163" s="46"/>
      <c r="D163" s="39" t="s">
        <v>25</v>
      </c>
      <c r="E163" s="72">
        <v>0</v>
      </c>
      <c r="F163" s="72">
        <v>0</v>
      </c>
      <c r="G163" s="72">
        <v>0</v>
      </c>
      <c r="H163" s="72">
        <v>0</v>
      </c>
      <c r="I163" s="48">
        <f t="shared" si="49"/>
        <v>0</v>
      </c>
      <c r="J163" s="50">
        <f t="shared" si="47"/>
        <v>0</v>
      </c>
      <c r="K163" s="50">
        <f t="shared" si="42"/>
        <v>0</v>
      </c>
      <c r="L163" s="50">
        <f t="shared" si="38"/>
        <v>0</v>
      </c>
      <c r="M163" s="74"/>
      <c r="N163" s="25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31.25" customHeight="1" x14ac:dyDescent="0.5">
      <c r="A164" s="51"/>
      <c r="B164" s="45"/>
      <c r="C164" s="46"/>
      <c r="D164" s="39" t="s">
        <v>26</v>
      </c>
      <c r="E164" s="72">
        <v>0</v>
      </c>
      <c r="F164" s="72">
        <v>0</v>
      </c>
      <c r="G164" s="72">
        <v>0</v>
      </c>
      <c r="H164" s="72">
        <v>0</v>
      </c>
      <c r="I164" s="48">
        <f t="shared" si="49"/>
        <v>0</v>
      </c>
      <c r="J164" s="50">
        <f t="shared" si="47"/>
        <v>0</v>
      </c>
      <c r="K164" s="50">
        <f t="shared" si="42"/>
        <v>0</v>
      </c>
      <c r="L164" s="50">
        <f t="shared" si="38"/>
        <v>0</v>
      </c>
      <c r="M164" s="74"/>
      <c r="N164" s="25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31.25" customHeight="1" x14ac:dyDescent="0.5">
      <c r="A165" s="51"/>
      <c r="B165" s="45"/>
      <c r="C165" s="46"/>
      <c r="D165" s="41" t="s">
        <v>27</v>
      </c>
      <c r="E165" s="56">
        <v>649.05899999999997</v>
      </c>
      <c r="F165" s="56">
        <v>0</v>
      </c>
      <c r="G165" s="56">
        <v>0</v>
      </c>
      <c r="H165" s="56">
        <v>0</v>
      </c>
      <c r="I165" s="48">
        <f t="shared" si="49"/>
        <v>0</v>
      </c>
      <c r="J165" s="50">
        <f t="shared" si="47"/>
        <v>0</v>
      </c>
      <c r="K165" s="50">
        <f t="shared" si="42"/>
        <v>0</v>
      </c>
      <c r="L165" s="50">
        <f t="shared" si="38"/>
        <v>0</v>
      </c>
      <c r="M165" s="74"/>
      <c r="N165" s="25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31.25" customHeight="1" x14ac:dyDescent="0.5">
      <c r="A166" s="51"/>
      <c r="B166" s="45"/>
      <c r="C166" s="46"/>
      <c r="D166" s="43" t="s">
        <v>28</v>
      </c>
      <c r="E166" s="56">
        <v>0</v>
      </c>
      <c r="F166" s="56">
        <v>0</v>
      </c>
      <c r="G166" s="56">
        <v>0</v>
      </c>
      <c r="H166" s="56">
        <v>0</v>
      </c>
      <c r="I166" s="48">
        <f t="shared" si="49"/>
        <v>0</v>
      </c>
      <c r="J166" s="50">
        <f t="shared" si="47"/>
        <v>0</v>
      </c>
      <c r="K166" s="50">
        <f t="shared" si="42"/>
        <v>0</v>
      </c>
      <c r="L166" s="50">
        <f t="shared" si="38"/>
        <v>0</v>
      </c>
      <c r="M166" s="74"/>
      <c r="N166" s="25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28.25" customHeight="1" x14ac:dyDescent="0.5">
      <c r="A167" s="51">
        <v>20</v>
      </c>
      <c r="B167" s="45" t="s">
        <v>67</v>
      </c>
      <c r="C167" s="46">
        <v>8</v>
      </c>
      <c r="D167" s="28" t="s">
        <v>21</v>
      </c>
      <c r="E167" s="29">
        <f>E168+E169+E170+E171+E173</f>
        <v>526272.50879999995</v>
      </c>
      <c r="F167" s="29">
        <f t="shared" ref="F167:H167" si="50">F168+F169+F170+F171+F173</f>
        <v>446722.00880000001</v>
      </c>
      <c r="G167" s="29">
        <f t="shared" si="50"/>
        <v>510496.99231000006</v>
      </c>
      <c r="H167" s="29">
        <f t="shared" si="50"/>
        <v>428484.85250000004</v>
      </c>
      <c r="I167" s="30">
        <f>H167-F167</f>
        <v>-18237.156299999973</v>
      </c>
      <c r="J167" s="29">
        <f t="shared" si="47"/>
        <v>83.934843682644455</v>
      </c>
      <c r="K167" s="29">
        <f t="shared" si="42"/>
        <v>95.917560375189652</v>
      </c>
      <c r="L167" s="29">
        <f t="shared" si="38"/>
        <v>81.418817311401241</v>
      </c>
      <c r="M167" s="74">
        <v>10</v>
      </c>
      <c r="N167" s="61" t="s">
        <v>68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28.25" customHeight="1" x14ac:dyDescent="0.5">
      <c r="A168" s="51"/>
      <c r="B168" s="45"/>
      <c r="C168" s="46"/>
      <c r="D168" s="34" t="s">
        <v>22</v>
      </c>
      <c r="E168" s="49">
        <v>4852.6000000000004</v>
      </c>
      <c r="F168" s="72">
        <v>3936.9300000000003</v>
      </c>
      <c r="G168" s="72">
        <v>4003.5349999999999</v>
      </c>
      <c r="H168" s="72">
        <v>3865.0521199999998</v>
      </c>
      <c r="I168" s="86">
        <f>H168-F168</f>
        <v>-71.877880000000459</v>
      </c>
      <c r="J168" s="50">
        <f t="shared" si="47"/>
        <v>96.540984904590559</v>
      </c>
      <c r="K168" s="50">
        <f t="shared" si="42"/>
        <v>98.174265734976231</v>
      </c>
      <c r="L168" s="50">
        <f t="shared" si="38"/>
        <v>79.649097803239485</v>
      </c>
      <c r="M168" s="74"/>
      <c r="N168" s="25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28.25" customHeight="1" x14ac:dyDescent="0.5">
      <c r="A169" s="51"/>
      <c r="B169" s="45"/>
      <c r="C169" s="46"/>
      <c r="D169" s="34" t="s">
        <v>23</v>
      </c>
      <c r="E169" s="49">
        <v>55056.2</v>
      </c>
      <c r="F169" s="72">
        <v>54958.14</v>
      </c>
      <c r="G169" s="72">
        <v>63305.790220000003</v>
      </c>
      <c r="H169" s="72">
        <v>63305.790220000003</v>
      </c>
      <c r="I169" s="48">
        <f t="shared" ref="I169:I174" si="51">H169-F169</f>
        <v>8347.6502200000032</v>
      </c>
      <c r="J169" s="50">
        <f t="shared" si="47"/>
        <v>100</v>
      </c>
      <c r="K169" s="50">
        <f t="shared" si="42"/>
        <v>115.18910614514975</v>
      </c>
      <c r="L169" s="50">
        <f t="shared" si="38"/>
        <v>114.98394407895933</v>
      </c>
      <c r="M169" s="74"/>
      <c r="N169" s="25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28.25" customHeight="1" x14ac:dyDescent="0.5">
      <c r="A170" s="51"/>
      <c r="B170" s="45"/>
      <c r="C170" s="46"/>
      <c r="D170" s="34" t="s">
        <v>24</v>
      </c>
      <c r="E170" s="49">
        <v>443187.63880000002</v>
      </c>
      <c r="F170" s="72">
        <v>377405.10879999999</v>
      </c>
      <c r="G170" s="72">
        <v>443187.66709000006</v>
      </c>
      <c r="H170" s="72">
        <v>361314.01016000001</v>
      </c>
      <c r="I170" s="86">
        <f t="shared" si="51"/>
        <v>-16091.098639999982</v>
      </c>
      <c r="J170" s="50">
        <f t="shared" si="47"/>
        <v>81.526187886141329</v>
      </c>
      <c r="K170" s="50">
        <f t="shared" si="42"/>
        <v>95.736385580162562</v>
      </c>
      <c r="L170" s="50">
        <f t="shared" si="38"/>
        <v>81.526193090203122</v>
      </c>
      <c r="M170" s="74"/>
      <c r="N170" s="25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85.25" customHeight="1" x14ac:dyDescent="0.5">
      <c r="A171" s="51"/>
      <c r="B171" s="45"/>
      <c r="C171" s="46"/>
      <c r="D171" s="39" t="s">
        <v>25</v>
      </c>
      <c r="E171" s="72">
        <v>0</v>
      </c>
      <c r="F171" s="56">
        <v>0</v>
      </c>
      <c r="G171" s="56">
        <v>0</v>
      </c>
      <c r="H171" s="56">
        <v>0</v>
      </c>
      <c r="I171" s="48">
        <f t="shared" si="51"/>
        <v>0</v>
      </c>
      <c r="J171" s="50">
        <f t="shared" si="47"/>
        <v>0</v>
      </c>
      <c r="K171" s="50">
        <f t="shared" si="42"/>
        <v>0</v>
      </c>
      <c r="L171" s="50">
        <f t="shared" si="38"/>
        <v>0</v>
      </c>
      <c r="M171" s="74"/>
      <c r="N171" s="25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28.25" customHeight="1" x14ac:dyDescent="0.5">
      <c r="A172" s="51"/>
      <c r="B172" s="45"/>
      <c r="C172" s="46"/>
      <c r="D172" s="39" t="s">
        <v>26</v>
      </c>
      <c r="E172" s="72">
        <v>0</v>
      </c>
      <c r="F172" s="56">
        <v>0</v>
      </c>
      <c r="G172" s="56">
        <v>0</v>
      </c>
      <c r="H172" s="56">
        <v>0</v>
      </c>
      <c r="I172" s="48">
        <f t="shared" si="51"/>
        <v>0</v>
      </c>
      <c r="J172" s="50">
        <f t="shared" si="47"/>
        <v>0</v>
      </c>
      <c r="K172" s="50">
        <f t="shared" si="42"/>
        <v>0</v>
      </c>
      <c r="L172" s="50">
        <f t="shared" si="38"/>
        <v>0</v>
      </c>
      <c r="M172" s="74"/>
      <c r="N172" s="25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28.25" customHeight="1" x14ac:dyDescent="0.5">
      <c r="A173" s="51"/>
      <c r="B173" s="45"/>
      <c r="C173" s="46"/>
      <c r="D173" s="41" t="s">
        <v>27</v>
      </c>
      <c r="E173" s="72">
        <v>23176.07</v>
      </c>
      <c r="F173" s="72">
        <v>10421.83</v>
      </c>
      <c r="G173" s="72">
        <v>0</v>
      </c>
      <c r="H173" s="72">
        <v>0</v>
      </c>
      <c r="I173" s="86">
        <f t="shared" si="51"/>
        <v>-10421.83</v>
      </c>
      <c r="J173" s="50">
        <f t="shared" si="47"/>
        <v>0</v>
      </c>
      <c r="K173" s="50">
        <f t="shared" si="42"/>
        <v>0</v>
      </c>
      <c r="L173" s="50">
        <f t="shared" si="38"/>
        <v>0</v>
      </c>
      <c r="M173" s="74"/>
      <c r="N173" s="25"/>
      <c r="O173" s="4"/>
      <c r="P173" s="4"/>
      <c r="Q173" s="4"/>
      <c r="R173" s="4"/>
      <c r="S173" s="4"/>
      <c r="T173" s="4"/>
      <c r="U173" s="4"/>
      <c r="V173" s="4"/>
    </row>
    <row r="174" spans="1:34" ht="128.25" customHeight="1" x14ac:dyDescent="0.5">
      <c r="A174" s="51"/>
      <c r="B174" s="45"/>
      <c r="C174" s="46"/>
      <c r="D174" s="43" t="s">
        <v>28</v>
      </c>
      <c r="E174" s="72">
        <v>0</v>
      </c>
      <c r="F174" s="72">
        <v>0</v>
      </c>
      <c r="G174" s="72">
        <v>0</v>
      </c>
      <c r="H174" s="72">
        <v>0</v>
      </c>
      <c r="I174" s="48">
        <f t="shared" si="51"/>
        <v>0</v>
      </c>
      <c r="J174" s="50">
        <f t="shared" si="47"/>
        <v>0</v>
      </c>
      <c r="K174" s="50">
        <f t="shared" si="42"/>
        <v>0</v>
      </c>
      <c r="L174" s="50">
        <f t="shared" si="38"/>
        <v>0</v>
      </c>
      <c r="M174" s="74"/>
      <c r="N174" s="25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28.25" customHeight="1" x14ac:dyDescent="0.5">
      <c r="A175" s="51">
        <v>21</v>
      </c>
      <c r="B175" s="45" t="s">
        <v>69</v>
      </c>
      <c r="C175" s="46">
        <v>3</v>
      </c>
      <c r="D175" s="28" t="s">
        <v>21</v>
      </c>
      <c r="E175" s="29">
        <f>E176+E177+E178+E179+E181</f>
        <v>2184</v>
      </c>
      <c r="F175" s="29">
        <f t="shared" ref="F175:H175" si="52">F176+F177+F178+F179+F181</f>
        <v>1756</v>
      </c>
      <c r="G175" s="29">
        <f t="shared" si="52"/>
        <v>2184</v>
      </c>
      <c r="H175" s="29">
        <f t="shared" si="52"/>
        <v>1419.5317300000002</v>
      </c>
      <c r="I175" s="30">
        <f>H175-F175</f>
        <v>-336.46826999999985</v>
      </c>
      <c r="J175" s="29">
        <f t="shared" si="47"/>
        <v>64.996874084249086</v>
      </c>
      <c r="K175" s="29">
        <f t="shared" si="42"/>
        <v>80.838936788154896</v>
      </c>
      <c r="L175" s="29">
        <f t="shared" si="38"/>
        <v>64.996874084249086</v>
      </c>
      <c r="M175" s="74">
        <v>5</v>
      </c>
      <c r="N175" s="76" t="s">
        <v>70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28.25" customHeight="1" x14ac:dyDescent="0.5">
      <c r="A176" s="51"/>
      <c r="B176" s="45"/>
      <c r="C176" s="46"/>
      <c r="D176" s="34" t="s">
        <v>22</v>
      </c>
      <c r="E176" s="56">
        <v>0</v>
      </c>
      <c r="F176" s="56">
        <v>0</v>
      </c>
      <c r="G176" s="56">
        <v>0</v>
      </c>
      <c r="H176" s="56">
        <v>0</v>
      </c>
      <c r="I176" s="64">
        <f t="shared" ref="I176:I182" si="53">H176-F176</f>
        <v>0</v>
      </c>
      <c r="J176" s="50">
        <f t="shared" si="47"/>
        <v>0</v>
      </c>
      <c r="K176" s="50">
        <f t="shared" si="42"/>
        <v>0</v>
      </c>
      <c r="L176" s="50">
        <f t="shared" si="38"/>
        <v>0</v>
      </c>
      <c r="M176" s="74"/>
      <c r="N176" s="77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8.25" customHeight="1" x14ac:dyDescent="0.5">
      <c r="A177" s="51"/>
      <c r="B177" s="45"/>
      <c r="C177" s="46"/>
      <c r="D177" s="34" t="s">
        <v>23</v>
      </c>
      <c r="E177" s="56">
        <v>0</v>
      </c>
      <c r="F177" s="56">
        <v>0</v>
      </c>
      <c r="G177" s="56">
        <v>0</v>
      </c>
      <c r="H177" s="56">
        <v>0</v>
      </c>
      <c r="I177" s="64">
        <f t="shared" si="53"/>
        <v>0</v>
      </c>
      <c r="J177" s="50">
        <f t="shared" si="47"/>
        <v>0</v>
      </c>
      <c r="K177" s="50">
        <f t="shared" si="42"/>
        <v>0</v>
      </c>
      <c r="L177" s="50">
        <f t="shared" si="38"/>
        <v>0</v>
      </c>
      <c r="M177" s="74"/>
      <c r="N177" s="77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8.25" customHeight="1" x14ac:dyDescent="0.5">
      <c r="A178" s="51"/>
      <c r="B178" s="45"/>
      <c r="C178" s="46"/>
      <c r="D178" s="34" t="s">
        <v>24</v>
      </c>
      <c r="E178" s="49">
        <v>2184</v>
      </c>
      <c r="F178" s="72">
        <v>1756</v>
      </c>
      <c r="G178" s="56">
        <v>2184</v>
      </c>
      <c r="H178" s="56">
        <v>1419.5317300000002</v>
      </c>
      <c r="I178" s="62">
        <f t="shared" si="53"/>
        <v>-336.46826999999985</v>
      </c>
      <c r="J178" s="50">
        <f t="shared" si="47"/>
        <v>64.996874084249086</v>
      </c>
      <c r="K178" s="50">
        <f t="shared" si="42"/>
        <v>80.838936788154896</v>
      </c>
      <c r="L178" s="50">
        <f t="shared" si="38"/>
        <v>64.996874084249086</v>
      </c>
      <c r="M178" s="74"/>
      <c r="N178" s="77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82.25" customHeight="1" x14ac:dyDescent="0.5">
      <c r="A179" s="51"/>
      <c r="B179" s="45"/>
      <c r="C179" s="46"/>
      <c r="D179" s="39" t="s">
        <v>25</v>
      </c>
      <c r="E179" s="72">
        <v>0</v>
      </c>
      <c r="F179" s="56">
        <v>0</v>
      </c>
      <c r="G179" s="56">
        <v>0</v>
      </c>
      <c r="H179" s="56">
        <v>0</v>
      </c>
      <c r="I179" s="64">
        <f t="shared" si="53"/>
        <v>0</v>
      </c>
      <c r="J179" s="50">
        <f t="shared" si="47"/>
        <v>0</v>
      </c>
      <c r="K179" s="50">
        <f t="shared" si="42"/>
        <v>0</v>
      </c>
      <c r="L179" s="50">
        <f t="shared" si="38"/>
        <v>0</v>
      </c>
      <c r="M179" s="74"/>
      <c r="N179" s="77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8.25" customHeight="1" x14ac:dyDescent="0.5">
      <c r="A180" s="51"/>
      <c r="B180" s="45"/>
      <c r="C180" s="46"/>
      <c r="D180" s="39" t="s">
        <v>26</v>
      </c>
      <c r="E180" s="72">
        <v>0</v>
      </c>
      <c r="F180" s="56">
        <v>0</v>
      </c>
      <c r="G180" s="56">
        <v>0</v>
      </c>
      <c r="H180" s="56">
        <v>0</v>
      </c>
      <c r="I180" s="64">
        <f t="shared" si="53"/>
        <v>0</v>
      </c>
      <c r="J180" s="50">
        <f t="shared" si="47"/>
        <v>0</v>
      </c>
      <c r="K180" s="50">
        <f t="shared" si="42"/>
        <v>0</v>
      </c>
      <c r="L180" s="50">
        <f t="shared" si="38"/>
        <v>0</v>
      </c>
      <c r="M180" s="74"/>
      <c r="N180" s="77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8.25" customHeight="1" x14ac:dyDescent="0.5">
      <c r="A181" s="51"/>
      <c r="B181" s="45"/>
      <c r="C181" s="46"/>
      <c r="D181" s="41" t="s">
        <v>27</v>
      </c>
      <c r="E181" s="73">
        <v>0</v>
      </c>
      <c r="F181" s="56">
        <v>0</v>
      </c>
      <c r="G181" s="56">
        <v>0</v>
      </c>
      <c r="H181" s="56">
        <v>0</v>
      </c>
      <c r="I181" s="64">
        <f t="shared" si="53"/>
        <v>0</v>
      </c>
      <c r="J181" s="50">
        <f t="shared" si="47"/>
        <v>0</v>
      </c>
      <c r="K181" s="50">
        <f t="shared" si="42"/>
        <v>0</v>
      </c>
      <c r="L181" s="50">
        <f t="shared" si="38"/>
        <v>0</v>
      </c>
      <c r="M181" s="74"/>
      <c r="N181" s="77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8.25" customHeight="1" x14ac:dyDescent="0.5">
      <c r="A182" s="51"/>
      <c r="B182" s="45"/>
      <c r="C182" s="46"/>
      <c r="D182" s="43" t="s">
        <v>28</v>
      </c>
      <c r="E182" s="56">
        <v>0</v>
      </c>
      <c r="F182" s="56">
        <v>0</v>
      </c>
      <c r="G182" s="56">
        <v>0</v>
      </c>
      <c r="H182" s="56">
        <v>0</v>
      </c>
      <c r="I182" s="64">
        <f t="shared" si="53"/>
        <v>0</v>
      </c>
      <c r="J182" s="50">
        <f t="shared" si="47"/>
        <v>0</v>
      </c>
      <c r="K182" s="50">
        <f t="shared" si="42"/>
        <v>0</v>
      </c>
      <c r="L182" s="50">
        <f t="shared" si="38"/>
        <v>0</v>
      </c>
      <c r="M182" s="74"/>
      <c r="N182" s="77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44" customHeight="1" x14ac:dyDescent="0.5">
      <c r="A183" s="51">
        <v>22</v>
      </c>
      <c r="B183" s="45" t="s">
        <v>71</v>
      </c>
      <c r="C183" s="46">
        <v>3</v>
      </c>
      <c r="D183" s="28" t="s">
        <v>21</v>
      </c>
      <c r="E183" s="29">
        <f>E184+E185+E186+E187+E189</f>
        <v>61217.515529999997</v>
      </c>
      <c r="F183" s="29">
        <f t="shared" ref="F183:G183" si="54">F184+F185+F186+F187+F189</f>
        <v>60067.468849999997</v>
      </c>
      <c r="G183" s="29">
        <f t="shared" si="54"/>
        <v>56482.458359999997</v>
      </c>
      <c r="H183" s="29">
        <f>H184+H185+H186+H187+H189</f>
        <v>44867.782910000002</v>
      </c>
      <c r="I183" s="30">
        <f>I184+I185+I186+I187+I189</f>
        <v>-15199.685939999998</v>
      </c>
      <c r="J183" s="29">
        <f t="shared" si="47"/>
        <v>79.436667972254327</v>
      </c>
      <c r="K183" s="29">
        <f t="shared" si="42"/>
        <v>74.695644362913754</v>
      </c>
      <c r="L183" s="29">
        <f t="shared" si="38"/>
        <v>73.292394376920257</v>
      </c>
      <c r="M183" s="74">
        <v>15</v>
      </c>
      <c r="N183" s="76" t="s">
        <v>72</v>
      </c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11.75" customHeight="1" x14ac:dyDescent="0.5">
      <c r="A184" s="51"/>
      <c r="B184" s="45"/>
      <c r="C184" s="46"/>
      <c r="D184" s="34" t="s">
        <v>22</v>
      </c>
      <c r="E184" s="56">
        <v>2043.4695000000002</v>
      </c>
      <c r="F184" s="56">
        <v>2043.4711800000002</v>
      </c>
      <c r="G184" s="56">
        <v>1362.31</v>
      </c>
      <c r="H184" s="56">
        <v>848.11</v>
      </c>
      <c r="I184" s="63">
        <f t="shared" ref="I184:I190" si="55">H184-F184</f>
        <v>-1195.3611800000003</v>
      </c>
      <c r="J184" s="50">
        <f t="shared" si="47"/>
        <v>62.255286975798462</v>
      </c>
      <c r="K184" s="50">
        <f t="shared" si="42"/>
        <v>41.503399132842183</v>
      </c>
      <c r="L184" s="50">
        <f t="shared" si="38"/>
        <v>41.503433254080861</v>
      </c>
      <c r="M184" s="74"/>
      <c r="N184" s="77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11.75" customHeight="1" x14ac:dyDescent="0.5">
      <c r="A185" s="51"/>
      <c r="B185" s="45"/>
      <c r="C185" s="46"/>
      <c r="D185" s="34" t="s">
        <v>23</v>
      </c>
      <c r="E185" s="56">
        <v>8711.6276699999999</v>
      </c>
      <c r="F185" s="56">
        <v>8711.5776700000006</v>
      </c>
      <c r="G185" s="56">
        <v>5807.73</v>
      </c>
      <c r="H185" s="56">
        <v>3615.57</v>
      </c>
      <c r="I185" s="63">
        <f t="shared" si="55"/>
        <v>-5096.0076700000009</v>
      </c>
      <c r="J185" s="50">
        <f t="shared" si="47"/>
        <v>62.25444364665713</v>
      </c>
      <c r="K185" s="50">
        <f t="shared" si="42"/>
        <v>41.503044993226808</v>
      </c>
      <c r="L185" s="50">
        <f t="shared" si="38"/>
        <v>41.50280678834384</v>
      </c>
      <c r="M185" s="74"/>
      <c r="N185" s="77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11.75" customHeight="1" x14ac:dyDescent="0.5">
      <c r="A186" s="51"/>
      <c r="B186" s="45"/>
      <c r="C186" s="46"/>
      <c r="D186" s="34" t="s">
        <v>24</v>
      </c>
      <c r="E186" s="72">
        <v>49312.418359999996</v>
      </c>
      <c r="F186" s="72">
        <v>49312.42</v>
      </c>
      <c r="G186" s="56">
        <v>49312.418359999996</v>
      </c>
      <c r="H186" s="56">
        <v>40404.102910000001</v>
      </c>
      <c r="I186" s="62">
        <f t="shared" si="55"/>
        <v>-8908.3170899999968</v>
      </c>
      <c r="J186" s="50">
        <f t="shared" si="47"/>
        <v>81.934945098482501</v>
      </c>
      <c r="K186" s="50">
        <f t="shared" si="42"/>
        <v>81.934942373544033</v>
      </c>
      <c r="L186" s="50">
        <f t="shared" si="38"/>
        <v>81.934945098482501</v>
      </c>
      <c r="M186" s="74"/>
      <c r="N186" s="77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83.75" customHeight="1" x14ac:dyDescent="0.5">
      <c r="A187" s="51"/>
      <c r="B187" s="45"/>
      <c r="C187" s="46"/>
      <c r="D187" s="39" t="s">
        <v>25</v>
      </c>
      <c r="E187" s="72">
        <v>0</v>
      </c>
      <c r="F187" s="56">
        <v>0</v>
      </c>
      <c r="G187" s="56">
        <v>0</v>
      </c>
      <c r="H187" s="56">
        <v>0</v>
      </c>
      <c r="I187" s="64">
        <f t="shared" si="55"/>
        <v>0</v>
      </c>
      <c r="J187" s="50">
        <f t="shared" si="47"/>
        <v>0</v>
      </c>
      <c r="K187" s="50">
        <f t="shared" si="42"/>
        <v>0</v>
      </c>
      <c r="L187" s="50">
        <f t="shared" si="38"/>
        <v>0</v>
      </c>
      <c r="M187" s="74"/>
      <c r="N187" s="77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44" customHeight="1" x14ac:dyDescent="0.5">
      <c r="A188" s="51"/>
      <c r="B188" s="45"/>
      <c r="C188" s="46"/>
      <c r="D188" s="39" t="s">
        <v>26</v>
      </c>
      <c r="E188" s="72">
        <v>870.82488999999998</v>
      </c>
      <c r="F188" s="56">
        <v>870.82</v>
      </c>
      <c r="G188" s="56">
        <v>870.82488999999998</v>
      </c>
      <c r="H188" s="56">
        <v>504.27</v>
      </c>
      <c r="I188" s="62">
        <f t="shared" si="55"/>
        <v>-366.55000000000007</v>
      </c>
      <c r="J188" s="50">
        <f t="shared" si="47"/>
        <v>57.907164320946315</v>
      </c>
      <c r="K188" s="50">
        <v>0</v>
      </c>
      <c r="L188" s="50">
        <f t="shared" si="38"/>
        <v>57.907164320946315</v>
      </c>
      <c r="M188" s="74"/>
      <c r="N188" s="77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44" customHeight="1" x14ac:dyDescent="0.5">
      <c r="A189" s="51"/>
      <c r="B189" s="45"/>
      <c r="C189" s="46"/>
      <c r="D189" s="41" t="s">
        <v>27</v>
      </c>
      <c r="E189" s="73">
        <v>1150</v>
      </c>
      <c r="F189" s="56">
        <v>0</v>
      </c>
      <c r="G189" s="56">
        <v>0</v>
      </c>
      <c r="H189" s="56">
        <v>0</v>
      </c>
      <c r="I189" s="64">
        <f t="shared" si="55"/>
        <v>0</v>
      </c>
      <c r="J189" s="50">
        <f t="shared" si="47"/>
        <v>0</v>
      </c>
      <c r="K189" s="50">
        <v>0</v>
      </c>
      <c r="L189" s="50">
        <f t="shared" si="38"/>
        <v>0</v>
      </c>
      <c r="M189" s="74"/>
      <c r="N189" s="77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44" customHeight="1" x14ac:dyDescent="0.5">
      <c r="A190" s="51"/>
      <c r="B190" s="45"/>
      <c r="C190" s="46"/>
      <c r="D190" s="43" t="s">
        <v>28</v>
      </c>
      <c r="E190" s="56">
        <v>0</v>
      </c>
      <c r="F190" s="56">
        <v>0</v>
      </c>
      <c r="G190" s="56">
        <v>0</v>
      </c>
      <c r="H190" s="56">
        <v>0</v>
      </c>
      <c r="I190" s="64">
        <f t="shared" si="55"/>
        <v>0</v>
      </c>
      <c r="J190" s="50">
        <f t="shared" si="47"/>
        <v>0</v>
      </c>
      <c r="K190" s="50">
        <f t="shared" si="42"/>
        <v>0</v>
      </c>
      <c r="L190" s="50">
        <f t="shared" si="38"/>
        <v>0</v>
      </c>
      <c r="M190" s="74"/>
      <c r="N190" s="77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78740157480314965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СВОД(октябрь)</vt:lpstr>
      <vt:lpstr>'СВОД(октябрь)'!Заголовки_для_печати</vt:lpstr>
      <vt:lpstr>'СВОД(октябрь)'!Область_печати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2017-11-07T04:25:20Z</dcterms:modified>
</cp:coreProperties>
</file>