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август)" sheetId="4" r:id="rId1"/>
  </sheets>
  <definedNames>
    <definedName name="_xlnm._FilterDatabase" localSheetId="0" hidden="1">'СВОД(август)'!$A$6:$AH$182</definedName>
    <definedName name="_xlnm.Print_Titles" localSheetId="0">'СВОД(август)'!$4:$6</definedName>
    <definedName name="_xlnm.Print_Area" localSheetId="0">'СВОД(август)'!$A$1:$N$190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J189" i="4"/>
  <c r="I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I183" i="4" s="1"/>
  <c r="H183" i="4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H175" i="4"/>
  <c r="G175" i="4"/>
  <c r="F175" i="4"/>
  <c r="I175" i="4" s="1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L159" i="4" s="1"/>
  <c r="G159" i="4"/>
  <c r="F159" i="4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H151" i="4"/>
  <c r="L151" i="4" s="1"/>
  <c r="G151" i="4"/>
  <c r="F151" i="4"/>
  <c r="E151" i="4"/>
  <c r="L150" i="4"/>
  <c r="K150" i="4"/>
  <c r="J150" i="4"/>
  <c r="I150" i="4"/>
  <c r="L149" i="4"/>
  <c r="K149" i="4"/>
  <c r="J149" i="4"/>
  <c r="I149" i="4"/>
  <c r="L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H143" i="4"/>
  <c r="L143" i="4" s="1"/>
  <c r="G143" i="4"/>
  <c r="F143" i="4"/>
  <c r="K143" i="4" s="1"/>
  <c r="E143" i="4"/>
  <c r="L142" i="4"/>
  <c r="K142" i="4"/>
  <c r="J142" i="4"/>
  <c r="I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I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H127" i="4"/>
  <c r="L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H119" i="4"/>
  <c r="G119" i="4"/>
  <c r="J119" i="4" s="1"/>
  <c r="F119" i="4"/>
  <c r="K119" i="4" s="1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H111" i="4"/>
  <c r="L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H103" i="4"/>
  <c r="L103" i="4" s="1"/>
  <c r="G103" i="4"/>
  <c r="F103" i="4"/>
  <c r="E103" i="4"/>
  <c r="L102" i="4"/>
  <c r="K102" i="4"/>
  <c r="J102" i="4"/>
  <c r="I102" i="4"/>
  <c r="L101" i="4"/>
  <c r="K101" i="4"/>
  <c r="J101" i="4"/>
  <c r="I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I95" i="4"/>
  <c r="H95" i="4"/>
  <c r="G95" i="4"/>
  <c r="F95" i="4"/>
  <c r="E95" i="4"/>
  <c r="L94" i="4"/>
  <c r="K94" i="4"/>
  <c r="J94" i="4"/>
  <c r="I94" i="4"/>
  <c r="L93" i="4"/>
  <c r="K93" i="4"/>
  <c r="J93" i="4"/>
  <c r="I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I87" i="4"/>
  <c r="H87" i="4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H79" i="4"/>
  <c r="I79" i="4" s="1"/>
  <c r="G79" i="4"/>
  <c r="J79" i="4" s="1"/>
  <c r="F79" i="4"/>
  <c r="E79" i="4"/>
  <c r="L78" i="4"/>
  <c r="L77" i="4"/>
  <c r="L76" i="4"/>
  <c r="L75" i="4"/>
  <c r="L74" i="4"/>
  <c r="L73" i="4"/>
  <c r="L72" i="4"/>
  <c r="H71" i="4"/>
  <c r="L71" i="4" s="1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J63" i="4" s="1"/>
  <c r="G63" i="4"/>
  <c r="F63" i="4"/>
  <c r="I63" i="4" s="1"/>
  <c r="E63" i="4"/>
  <c r="L62" i="4"/>
  <c r="K62" i="4"/>
  <c r="J62" i="4"/>
  <c r="I62" i="4"/>
  <c r="L61" i="4"/>
  <c r="K61" i="4"/>
  <c r="I61" i="4"/>
  <c r="L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J55" i="4"/>
  <c r="H55" i="4"/>
  <c r="G55" i="4"/>
  <c r="F55" i="4"/>
  <c r="I55" i="4" s="1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K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I39" i="4"/>
  <c r="H39" i="4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G31" i="4"/>
  <c r="F31" i="4"/>
  <c r="I31" i="4" s="1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I25" i="4"/>
  <c r="L24" i="4"/>
  <c r="K24" i="4"/>
  <c r="J24" i="4"/>
  <c r="I24" i="4"/>
  <c r="H23" i="4"/>
  <c r="L23" i="4" s="1"/>
  <c r="G23" i="4"/>
  <c r="F23" i="4"/>
  <c r="K23" i="4" s="1"/>
  <c r="E23" i="4"/>
  <c r="L22" i="4"/>
  <c r="K22" i="4"/>
  <c r="J22" i="4"/>
  <c r="I22" i="4"/>
  <c r="L21" i="4"/>
  <c r="L20" i="4"/>
  <c r="L19" i="4"/>
  <c r="K19" i="4"/>
  <c r="J19" i="4"/>
  <c r="L18" i="4"/>
  <c r="K18" i="4"/>
  <c r="J18" i="4"/>
  <c r="I18" i="4"/>
  <c r="L17" i="4"/>
  <c r="K17" i="4"/>
  <c r="J17" i="4"/>
  <c r="I17" i="4"/>
  <c r="L16" i="4"/>
  <c r="K16" i="4"/>
  <c r="J16" i="4"/>
  <c r="I15" i="4"/>
  <c r="H15" i="4"/>
  <c r="G15" i="4"/>
  <c r="F15" i="4"/>
  <c r="E15" i="4"/>
  <c r="H14" i="4"/>
  <c r="L14" i="4" s="1"/>
  <c r="G14" i="4"/>
  <c r="F14" i="4"/>
  <c r="E14" i="4"/>
  <c r="H13" i="4"/>
  <c r="G13" i="4"/>
  <c r="F13" i="4"/>
  <c r="E13" i="4"/>
  <c r="L13" i="4" s="1"/>
  <c r="H12" i="4"/>
  <c r="G12" i="4"/>
  <c r="F12" i="4"/>
  <c r="I12" i="4" s="1"/>
  <c r="E12" i="4"/>
  <c r="H11" i="4"/>
  <c r="L11" i="4" s="1"/>
  <c r="G11" i="4"/>
  <c r="F11" i="4"/>
  <c r="E11" i="4"/>
  <c r="J10" i="4"/>
  <c r="H10" i="4"/>
  <c r="G10" i="4"/>
  <c r="F10" i="4"/>
  <c r="I10" i="4" s="1"/>
  <c r="E10" i="4"/>
  <c r="H9" i="4"/>
  <c r="G9" i="4"/>
  <c r="F9" i="4"/>
  <c r="I9" i="4" s="1"/>
  <c r="E9" i="4"/>
  <c r="H8" i="4"/>
  <c r="J8" i="4" s="1"/>
  <c r="G8" i="4"/>
  <c r="F8" i="4"/>
  <c r="E8" i="4"/>
  <c r="E7" i="4" s="1"/>
  <c r="M7" i="4"/>
  <c r="G7" i="4"/>
  <c r="F7" i="4"/>
  <c r="C7" i="4"/>
  <c r="I8" i="4" l="1"/>
  <c r="J11" i="4"/>
  <c r="L95" i="4"/>
  <c r="J151" i="4"/>
  <c r="J183" i="4"/>
  <c r="H7" i="4"/>
  <c r="K8" i="4"/>
  <c r="L9" i="4"/>
  <c r="I11" i="4"/>
  <c r="K11" i="4"/>
  <c r="L12" i="4"/>
  <c r="I23" i="4"/>
  <c r="L31" i="4"/>
  <c r="J71" i="4"/>
  <c r="K79" i="4"/>
  <c r="J143" i="4"/>
  <c r="I159" i="4"/>
  <c r="J9" i="4"/>
  <c r="L10" i="4"/>
  <c r="J12" i="4"/>
  <c r="L39" i="4"/>
  <c r="L55" i="4"/>
  <c r="I71" i="4"/>
  <c r="J159" i="4"/>
  <c r="J167" i="4"/>
  <c r="K7" i="4"/>
  <c r="L8" i="4"/>
  <c r="I14" i="4"/>
  <c r="L15" i="4"/>
  <c r="L63" i="4"/>
  <c r="L87" i="4"/>
  <c r="I119" i="4"/>
  <c r="I151" i="4"/>
  <c r="I167" i="4"/>
  <c r="J175" i="4"/>
  <c r="J14" i="4"/>
  <c r="J15" i="4"/>
  <c r="J23" i="4"/>
  <c r="J39" i="4"/>
  <c r="K71" i="4"/>
  <c r="L79" i="4"/>
  <c r="I103" i="4"/>
  <c r="K151" i="4"/>
  <c r="K159" i="4"/>
  <c r="K167" i="4"/>
  <c r="K175" i="4"/>
  <c r="K183" i="4"/>
  <c r="L47" i="4"/>
  <c r="K9" i="4"/>
  <c r="K10" i="4"/>
  <c r="K12" i="4"/>
  <c r="J31" i="4"/>
  <c r="I47" i="4"/>
  <c r="K55" i="4"/>
  <c r="K63" i="4"/>
  <c r="J87" i="4"/>
  <c r="J95" i="4"/>
  <c r="I111" i="4"/>
  <c r="L119" i="4"/>
  <c r="I127" i="4"/>
  <c r="I135" i="4"/>
  <c r="K14" i="4"/>
  <c r="K15" i="4"/>
  <c r="K31" i="4"/>
  <c r="K39" i="4"/>
  <c r="J47" i="4"/>
  <c r="K87" i="4"/>
  <c r="K95" i="4"/>
  <c r="J103" i="4"/>
  <c r="J111" i="4"/>
  <c r="J127" i="4"/>
  <c r="J135" i="4"/>
  <c r="I143" i="4"/>
  <c r="L167" i="4"/>
  <c r="L175" i="4"/>
  <c r="L183" i="4"/>
  <c r="K103" i="4"/>
  <c r="K111" i="4"/>
  <c r="K127" i="4"/>
  <c r="K135" i="4"/>
  <c r="I7" i="4" l="1"/>
  <c r="J7" i="4"/>
  <c r="L7" i="4"/>
</calcChain>
</file>

<file path=xl/comments1.xml><?xml version="1.0" encoding="utf-8"?>
<comments xmlns="http://schemas.openxmlformats.org/spreadsheetml/2006/main">
  <authors>
    <author>Автор</author>
  </authors>
  <commentList>
    <comment ref="E71" authorId="0">
      <text>
        <r>
          <rPr>
            <sz val="28"/>
            <color indexed="81"/>
            <rFont val="Tahoma"/>
            <family val="2"/>
            <charset val="204"/>
          </rPr>
          <t>Сумма больше, чем по РД. В соответ. С утвержденной МП</t>
        </r>
      </text>
    </comment>
    <comment ref="E183" authorId="0">
      <text>
        <r>
          <rPr>
            <sz val="28"/>
            <color indexed="81"/>
            <rFont val="Tahoma"/>
            <family val="2"/>
            <charset val="204"/>
          </rPr>
          <t xml:space="preserve">
Сумма больше,чем по РД. В соответ. С утвержденной МП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<sst xmlns="http://schemas.openxmlformats.org/spreadsheetml/2006/main" count="250" uniqueCount="73">
  <si>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</si>
  <si>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</si>
  <si>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</si>
  <si>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</si>
  <si>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</si>
  <si>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 сентября 2017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</si>
  <si>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</si>
  <si>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</si>
  <si>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</si>
  <si>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</si>
  <si>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</si>
  <si>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</si>
  <si>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</si>
  <si>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</si>
  <si>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</si>
  <si>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2017 год </t>
  </si>
  <si>
    <t>9
= гр.8 - гр.6</t>
  </si>
  <si>
    <t>10
= гр.8/гр.7*100</t>
  </si>
  <si>
    <t>11
= гр.8/гр.6*100</t>
  </si>
  <si>
    <t>12
= гр.8/гр.5*100</t>
  </si>
  <si>
    <t xml:space="preserve">Всего 21 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</si>
  <si>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</si>
  <si>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</si>
  <si>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</si>
  <si>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</si>
  <si>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</si>
  <si>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</si>
  <si>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</si>
  <si>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</si>
  <si>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</si>
  <si>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</si>
  <si>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</si>
  <si>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</si>
  <si>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</si>
  <si>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</si>
  <si>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</si>
  <si>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</si>
  <si>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</si>
  <si>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</si>
  <si>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</si>
  <si>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</si>
  <si>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</si>
  <si>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</si>
  <si>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</si>
  <si>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</si>
  <si>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</si>
  <si>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</si>
  <si>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Нефтеюгаенского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</si>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</sst>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00_р_._-;\-* #,##0.000_р_._-;_-* &quot;-&quot;???_р_._-;_-@_-"/>
    <numFmt numFmtId="170" formatCode="#,##0.00_ ;\-#,##0.00\ "/>
    <numFmt numFmtId="171" formatCode="_-* #,##0.00&quot;р.&quot;_-;\-* #,##0.00&quot;р.&quot;_-;_-* &quot;-&quot;??&quot;р.&quot;_-;_-@_-"/>
    <numFmt numFmtId="172" formatCode="_-* #,##0.00\ _р_._-;\-* #,##0.00\ _р_._-;_-* &quot;-&quot;??\ _р_._-;_-@_-"/>
    <numFmt numFmtId="17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sz val="28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4">
    <xf numFmtId="0" fontId="0" fillId="0" borderId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1" fontId="1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1" fillId="0" borderId="0" xfId="1"/>
    <xf numFmtId="0" fontId="9" fillId="2" borderId="5" xfId="1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5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164" fontId="14" fillId="0" borderId="5" xfId="1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textRotation="90" wrapText="1"/>
    </xf>
    <xf numFmtId="166" fontId="14" fillId="4" borderId="1" xfId="3" applyNumberFormat="1" applyFont="1" applyFill="1" applyBorder="1" applyAlignment="1">
      <alignment horizontal="right" vertical="center" wrapText="1"/>
    </xf>
    <xf numFmtId="167" fontId="14" fillId="4" borderId="1" xfId="3" applyNumberFormat="1" applyFont="1" applyFill="1" applyBorder="1" applyAlignment="1">
      <alignment horizontal="right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7" xfId="1" applyFont="1" applyBorder="1" applyAlignment="1">
      <alignment horizontal="center" vertical="center"/>
    </xf>
    <xf numFmtId="16" fontId="5" fillId="5" borderId="1" xfId="1" applyNumberFormat="1" applyFont="1" applyFill="1" applyBorder="1" applyAlignment="1">
      <alignment horizontal="center" vertical="center" textRotation="90" wrapText="1"/>
    </xf>
    <xf numFmtId="166" fontId="5" fillId="2" borderId="1" xfId="1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6" fontId="14" fillId="2" borderId="1" xfId="1" applyNumberFormat="1" applyFont="1" applyFill="1" applyBorder="1" applyAlignment="1">
      <alignment horizontal="right" vertical="center" wrapText="1"/>
    </xf>
    <xf numFmtId="0" fontId="5" fillId="3" borderId="1" xfId="1" applyFont="1" applyFill="1" applyBorder="1" applyAlignment="1">
      <alignment horizontal="center" vertical="center" wrapText="1"/>
    </xf>
    <xf numFmtId="16" fontId="16" fillId="5" borderId="1" xfId="4" applyNumberFormat="1" applyFont="1" applyFill="1" applyBorder="1" applyAlignment="1">
      <alignment horizontal="center" vertical="center" textRotation="90" wrapText="1"/>
    </xf>
    <xf numFmtId="166" fontId="5" fillId="2" borderId="1" xfId="5" applyNumberFormat="1" applyFont="1" applyFill="1" applyBorder="1" applyAlignment="1">
      <alignment horizontal="right" vertical="center" wrapText="1"/>
    </xf>
    <xf numFmtId="0" fontId="5" fillId="5" borderId="1" xfId="4" applyFont="1" applyFill="1" applyBorder="1" applyAlignment="1">
      <alignment horizontal="center" vertical="center" textRotation="90" wrapText="1"/>
    </xf>
    <xf numFmtId="0" fontId="14" fillId="0" borderId="6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textRotation="90" wrapText="1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right" vertical="center" wrapText="1"/>
    </xf>
    <xf numFmtId="166" fontId="5" fillId="5" borderId="1" xfId="5" applyNumberFormat="1" applyFont="1" applyFill="1" applyBorder="1" applyAlignment="1">
      <alignment horizontal="right" vertical="center" wrapText="1"/>
    </xf>
    <xf numFmtId="166" fontId="14" fillId="0" borderId="1" xfId="3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6" applyFont="1" applyFill="1" applyBorder="1" applyAlignment="1">
      <alignment horizontal="center" vertical="center" wrapText="1"/>
    </xf>
    <xf numFmtId="166" fontId="5" fillId="5" borderId="1" xfId="3" applyNumberFormat="1" applyFont="1" applyFill="1" applyBorder="1" applyAlignment="1">
      <alignment horizontal="right" vertical="center" wrapText="1"/>
    </xf>
    <xf numFmtId="166" fontId="14" fillId="3" borderId="1" xfId="3" applyNumberFormat="1" applyFont="1" applyFill="1" applyBorder="1" applyAlignment="1">
      <alignment horizontal="righ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7" fontId="5" fillId="5" borderId="1" xfId="3" applyNumberFormat="1" applyFont="1" applyFill="1" applyBorder="1" applyAlignment="1">
      <alignment horizontal="right" vertical="center" wrapText="1"/>
    </xf>
    <xf numFmtId="167" fontId="5" fillId="5" borderId="1" xfId="5" applyNumberFormat="1" applyFont="1" applyFill="1" applyBorder="1" applyAlignment="1">
      <alignment horizontal="right" vertical="center" wrapText="1"/>
    </xf>
    <xf numFmtId="164" fontId="5" fillId="5" borderId="5" xfId="1" applyNumberFormat="1" applyFont="1" applyFill="1" applyBorder="1" applyAlignment="1">
      <alignment horizontal="center" vertical="center"/>
    </xf>
    <xf numFmtId="164" fontId="5" fillId="5" borderId="7" xfId="1" applyNumberFormat="1" applyFont="1" applyFill="1" applyBorder="1" applyAlignment="1">
      <alignment horizontal="center" vertical="center"/>
    </xf>
    <xf numFmtId="164" fontId="5" fillId="5" borderId="6" xfId="1" applyNumberFormat="1" applyFont="1" applyFill="1" applyBorder="1" applyAlignment="1">
      <alignment horizontal="center" vertical="center"/>
    </xf>
    <xf numFmtId="167" fontId="14" fillId="4" borderId="1" xfId="5" applyNumberFormat="1" applyFont="1" applyFill="1" applyBorder="1" applyAlignment="1">
      <alignment horizontal="righ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167" fontId="5" fillId="0" borderId="1" xfId="5" applyNumberFormat="1" applyFont="1" applyFill="1" applyBorder="1" applyAlignment="1">
      <alignment horizontal="right" vertical="center" wrapText="1"/>
    </xf>
    <xf numFmtId="166" fontId="5" fillId="5" borderId="1" xfId="1" applyNumberFormat="1" applyFont="1" applyFill="1" applyBorder="1" applyAlignment="1">
      <alignment horizontal="right" vertical="center" wrapText="1"/>
    </xf>
    <xf numFmtId="166" fontId="5" fillId="3" borderId="1" xfId="1" applyNumberFormat="1" applyFont="1" applyFill="1" applyBorder="1" applyAlignment="1">
      <alignment horizontal="right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169" fontId="5" fillId="0" borderId="1" xfId="2" applyNumberFormat="1" applyFont="1" applyFill="1" applyBorder="1" applyAlignment="1">
      <alignment horizontal="center" vertical="center" wrapText="1"/>
    </xf>
    <xf numFmtId="169" fontId="5" fillId="0" borderId="1" xfId="2" applyNumberFormat="1" applyFont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166" fontId="5" fillId="0" borderId="1" xfId="5" applyNumberFormat="1" applyFont="1" applyFill="1" applyBorder="1" applyAlignment="1">
      <alignment horizontal="right" vertical="center" wrapText="1"/>
    </xf>
    <xf numFmtId="166" fontId="5" fillId="3" borderId="1" xfId="5" applyNumberFormat="1" applyFont="1" applyFill="1" applyBorder="1" applyAlignment="1">
      <alignment horizontal="right" vertical="center" wrapText="1"/>
    </xf>
    <xf numFmtId="170" fontId="5" fillId="3" borderId="1" xfId="5" applyNumberFormat="1" applyFont="1" applyFill="1" applyBorder="1" applyAlignment="1">
      <alignment horizontal="right" vertical="center" wrapText="1"/>
    </xf>
    <xf numFmtId="166" fontId="5" fillId="3" borderId="7" xfId="3" applyNumberFormat="1" applyFont="1" applyFill="1" applyBorder="1" applyAlignment="1">
      <alignment horizontal="right" vertical="center" wrapText="1"/>
    </xf>
    <xf numFmtId="167" fontId="5" fillId="3" borderId="1" xfId="3" applyNumberFormat="1" applyFont="1" applyFill="1" applyBorder="1" applyAlignment="1">
      <alignment horizontal="right" vertical="center" wrapText="1"/>
    </xf>
  </cellXfs>
  <cellStyles count="564">
    <cellStyle name="Денежный 2" xfId="8"/>
    <cellStyle name="Обычный" xfId="0" builtinId="0"/>
    <cellStyle name="Обычный 2" xfId="9"/>
    <cellStyle name="Обычный 2 2" xfId="10"/>
    <cellStyle name="Обычный 2 2 10" xfId="11"/>
    <cellStyle name="Обычный 2 2 10 2" xfId="12"/>
    <cellStyle name="Обычный 2 2 10_МП №15 Развитие транспортной системы" xfId="13"/>
    <cellStyle name="Обычный 2 2 11" xfId="14"/>
    <cellStyle name="Обычный 2 2 11 2" xfId="15"/>
    <cellStyle name="Обычный 2 2 11 3" xfId="7"/>
    <cellStyle name="Обычный 2 2 12" xfId="16"/>
    <cellStyle name="Обычный 2 2 12 2 2" xfId="17"/>
    <cellStyle name="Обычный 2 2 13" xfId="18"/>
    <cellStyle name="Обычный 2 2 14" xfId="1"/>
    <cellStyle name="Обычный 2 2 15" xfId="19"/>
    <cellStyle name="Обычный 2 2 16" xfId="20"/>
    <cellStyle name="Обычный 2 2 2" xfId="21"/>
    <cellStyle name="Обычный 2 2 2 2" xfId="22"/>
    <cellStyle name="Обычный 2 2 2 2 2" xfId="23"/>
    <cellStyle name="Обычный 2 2 2 2 2 2" xfId="24"/>
    <cellStyle name="Обычный 2 2 2 2 2 2 2" xfId="25"/>
    <cellStyle name="Обычный 2 2 2 2 2 2 2 2" xfId="26"/>
    <cellStyle name="Обычный 2 2 2 2 2 2 2 3" xfId="27"/>
    <cellStyle name="Обычный 2 2 2 2 2 2 3" xfId="28"/>
    <cellStyle name="Обычный 2 2 2 2 2 2 4" xfId="29"/>
    <cellStyle name="Обычный 2 2 2 2 2 3" xfId="30"/>
    <cellStyle name="Обычный 2 2 2 2 2 3 2" xfId="31"/>
    <cellStyle name="Обычный 2 2 2 2 2 3 3" xfId="32"/>
    <cellStyle name="Обычный 2 2 2 2 2 4" xfId="33"/>
    <cellStyle name="Обычный 2 2 2 2 2 5" xfId="34"/>
    <cellStyle name="Обычный 2 2 2 2 2 6" xfId="35"/>
    <cellStyle name="Обычный 2 2 2 2 2 7" xfId="36"/>
    <cellStyle name="Обычный 2 2 2 2 3" xfId="37"/>
    <cellStyle name="Обычный 2 2 2 2 3 2" xfId="38"/>
    <cellStyle name="Обычный 2 2 2 2 3 2 2" xfId="39"/>
    <cellStyle name="Обычный 2 2 2 2 3 2 3" xfId="40"/>
    <cellStyle name="Обычный 2 2 2 2 3 3" xfId="41"/>
    <cellStyle name="Обычный 2 2 2 2 3 4" xfId="42"/>
    <cellStyle name="Обычный 2 2 2 2 3 5" xfId="43"/>
    <cellStyle name="Обычный 2 2 2 2 3 6" xfId="44"/>
    <cellStyle name="Обычный 2 2 2 2 4" xfId="45"/>
    <cellStyle name="Обычный 2 2 2 2 4 2" xfId="46"/>
    <cellStyle name="Обычный 2 2 2 2 4 3" xfId="47"/>
    <cellStyle name="Обычный 2 2 2 2 4 4" xfId="48"/>
    <cellStyle name="Обычный 2 2 2 2 5" xfId="49"/>
    <cellStyle name="Обычный 2 2 2 2 5 2" xfId="50"/>
    <cellStyle name="Обычный 2 2 2 2 6" xfId="51"/>
    <cellStyle name="Обычный 2 2 2 2 6 2" xfId="52"/>
    <cellStyle name="Обычный 2 2 2 2 7" xfId="53"/>
    <cellStyle name="Обычный 2 2 2 2 8" xfId="54"/>
    <cellStyle name="Обычный 2 2 2 3" xfId="55"/>
    <cellStyle name="Обычный 2 2 2 3 2" xfId="56"/>
    <cellStyle name="Обычный 2 2 2 3 2 2" xfId="57"/>
    <cellStyle name="Обычный 2 2 2 3 2 2 2" xfId="58"/>
    <cellStyle name="Обычный 2 2 2 3 2 2 3" xfId="59"/>
    <cellStyle name="Обычный 2 2 2 3 2 3" xfId="60"/>
    <cellStyle name="Обычный 2 2 2 3 2 4" xfId="61"/>
    <cellStyle name="Обычный 2 2 2 3 3" xfId="62"/>
    <cellStyle name="Обычный 2 2 2 3 3 2" xfId="63"/>
    <cellStyle name="Обычный 2 2 2 3 3 3" xfId="64"/>
    <cellStyle name="Обычный 2 2 2 3 4" xfId="65"/>
    <cellStyle name="Обычный 2 2 2 3 5" xfId="66"/>
    <cellStyle name="Обычный 2 2 2 3 6" xfId="67"/>
    <cellStyle name="Обычный 2 2 2 3 7" xfId="68"/>
    <cellStyle name="Обычный 2 2 2 4" xfId="69"/>
    <cellStyle name="Обычный 2 2 2 4 2" xfId="70"/>
    <cellStyle name="Обычный 2 2 2 4 2 2" xfId="71"/>
    <cellStyle name="Обычный 2 2 2 4 2 3" xfId="72"/>
    <cellStyle name="Обычный 2 2 2 4 3" xfId="73"/>
    <cellStyle name="Обычный 2 2 2 4 4" xfId="74"/>
    <cellStyle name="Обычный 2 2 2 4 5" xfId="75"/>
    <cellStyle name="Обычный 2 2 2 4 6" xfId="76"/>
    <cellStyle name="Обычный 2 2 2 5" xfId="77"/>
    <cellStyle name="Обычный 2 2 2 5 2" xfId="78"/>
    <cellStyle name="Обычный 2 2 2 5 3" xfId="79"/>
    <cellStyle name="Обычный 2 2 2 5 4" xfId="80"/>
    <cellStyle name="Обычный 2 2 2 6" xfId="81"/>
    <cellStyle name="Обычный 2 2 2 6 2" xfId="82"/>
    <cellStyle name="Обычный 2 2 2 7" xfId="83"/>
    <cellStyle name="Обычный 2 2 2 7 2" xfId="84"/>
    <cellStyle name="Обычный 2 2 2 8" xfId="85"/>
    <cellStyle name="Обычный 2 2 2 9" xfId="86"/>
    <cellStyle name="Обычный 2 2 3" xfId="87"/>
    <cellStyle name="Обычный 2 2 3 2" xfId="88"/>
    <cellStyle name="Обычный 2 2 3 2 2" xfId="89"/>
    <cellStyle name="Обычный 2 2 3 2 2 2" xfId="90"/>
    <cellStyle name="Обычный 2 2 3 2 2 2 2" xfId="91"/>
    <cellStyle name="Обычный 2 2 3 2 2 2 2 2" xfId="92"/>
    <cellStyle name="Обычный 2 2 3 2 2 2 2 3" xfId="93"/>
    <cellStyle name="Обычный 2 2 3 2 2 2 3" xfId="94"/>
    <cellStyle name="Обычный 2 2 3 2 2 2 4" xfId="95"/>
    <cellStyle name="Обычный 2 2 3 2 2 3" xfId="96"/>
    <cellStyle name="Обычный 2 2 3 2 2 3 2" xfId="97"/>
    <cellStyle name="Обычный 2 2 3 2 2 3 3" xfId="98"/>
    <cellStyle name="Обычный 2 2 3 2 2 4" xfId="99"/>
    <cellStyle name="Обычный 2 2 3 2 2 5" xfId="100"/>
    <cellStyle name="Обычный 2 2 3 2 2 6" xfId="101"/>
    <cellStyle name="Обычный 2 2 3 2 2 7" xfId="102"/>
    <cellStyle name="Обычный 2 2 3 2 3" xfId="103"/>
    <cellStyle name="Обычный 2 2 3 2 3 2" xfId="104"/>
    <cellStyle name="Обычный 2 2 3 2 3 2 2" xfId="105"/>
    <cellStyle name="Обычный 2 2 3 2 3 2 3" xfId="106"/>
    <cellStyle name="Обычный 2 2 3 2 3 3" xfId="107"/>
    <cellStyle name="Обычный 2 2 3 2 3 4" xfId="108"/>
    <cellStyle name="Обычный 2 2 3 2 3 5" xfId="109"/>
    <cellStyle name="Обычный 2 2 3 2 3 6" xfId="110"/>
    <cellStyle name="Обычный 2 2 3 2 4" xfId="111"/>
    <cellStyle name="Обычный 2 2 3 2 4 2" xfId="112"/>
    <cellStyle name="Обычный 2 2 3 2 4 3" xfId="113"/>
    <cellStyle name="Обычный 2 2 3 2 4 4" xfId="114"/>
    <cellStyle name="Обычный 2 2 3 2 5" xfId="115"/>
    <cellStyle name="Обычный 2 2 3 2 5 2" xfId="116"/>
    <cellStyle name="Обычный 2 2 3 2 6" xfId="117"/>
    <cellStyle name="Обычный 2 2 3 2 6 2" xfId="118"/>
    <cellStyle name="Обычный 2 2 3 2 7" xfId="119"/>
    <cellStyle name="Обычный 2 2 3 2 8" xfId="120"/>
    <cellStyle name="Обычный 2 2 3 3" xfId="121"/>
    <cellStyle name="Обычный 2 2 3 3 2" xfId="122"/>
    <cellStyle name="Обычный 2 2 3 3 2 2" xfId="123"/>
    <cellStyle name="Обычный 2 2 3 3 2 2 2" xfId="124"/>
    <cellStyle name="Обычный 2 2 3 3 2 2 3" xfId="125"/>
    <cellStyle name="Обычный 2 2 3 3 2 3" xfId="126"/>
    <cellStyle name="Обычный 2 2 3 3 2 4" xfId="127"/>
    <cellStyle name="Обычный 2 2 3 3 3" xfId="128"/>
    <cellStyle name="Обычный 2 2 3 3 3 2" xfId="129"/>
    <cellStyle name="Обычный 2 2 3 3 3 3" xfId="130"/>
    <cellStyle name="Обычный 2 2 3 3 4" xfId="131"/>
    <cellStyle name="Обычный 2 2 3 3 5" xfId="132"/>
    <cellStyle name="Обычный 2 2 3 3 6" xfId="133"/>
    <cellStyle name="Обычный 2 2 3 3 7" xfId="134"/>
    <cellStyle name="Обычный 2 2 3 4" xfId="135"/>
    <cellStyle name="Обычный 2 2 3 4 2" xfId="136"/>
    <cellStyle name="Обычный 2 2 3 4 2 2" xfId="137"/>
    <cellStyle name="Обычный 2 2 3 4 2 3" xfId="138"/>
    <cellStyle name="Обычный 2 2 3 4 3" xfId="139"/>
    <cellStyle name="Обычный 2 2 3 4 4" xfId="140"/>
    <cellStyle name="Обычный 2 2 3 4 5" xfId="141"/>
    <cellStyle name="Обычный 2 2 3 4 6" xfId="142"/>
    <cellStyle name="Обычный 2 2 3 5" xfId="143"/>
    <cellStyle name="Обычный 2 2 3 5 2" xfId="144"/>
    <cellStyle name="Обычный 2 2 3 5 3" xfId="145"/>
    <cellStyle name="Обычный 2 2 3 5 4" xfId="146"/>
    <cellStyle name="Обычный 2 2 3 6" xfId="147"/>
    <cellStyle name="Обычный 2 2 3 6 2" xfId="148"/>
    <cellStyle name="Обычный 2 2 3 7" xfId="149"/>
    <cellStyle name="Обычный 2 2 3 7 2" xfId="150"/>
    <cellStyle name="Обычный 2 2 3 8" xfId="151"/>
    <cellStyle name="Обычный 2 2 3 9" xfId="152"/>
    <cellStyle name="Обычный 2 2 4" xfId="153"/>
    <cellStyle name="Обычный 2 2 4 2" xfId="154"/>
    <cellStyle name="Обычный 2 2 4 2 2" xfId="155"/>
    <cellStyle name="Обычный 2 2 4 2 2 2" xfId="156"/>
    <cellStyle name="Обычный 2 2 4 2 2 2 2" xfId="157"/>
    <cellStyle name="Обычный 2 2 4 2 2 2 2 2" xfId="158"/>
    <cellStyle name="Обычный 2 2 4 2 2 2 2 3" xfId="159"/>
    <cellStyle name="Обычный 2 2 4 2 2 2 3" xfId="160"/>
    <cellStyle name="Обычный 2 2 4 2 2 2 4" xfId="161"/>
    <cellStyle name="Обычный 2 2 4 2 2 3" xfId="162"/>
    <cellStyle name="Обычный 2 2 4 2 2 3 2" xfId="163"/>
    <cellStyle name="Обычный 2 2 4 2 2 3 3" xfId="164"/>
    <cellStyle name="Обычный 2 2 4 2 2 4" xfId="165"/>
    <cellStyle name="Обычный 2 2 4 2 2 5" xfId="166"/>
    <cellStyle name="Обычный 2 2 4 2 2 6" xfId="167"/>
    <cellStyle name="Обычный 2 2 4 2 2 7" xfId="168"/>
    <cellStyle name="Обычный 2 2 4 2 3" xfId="169"/>
    <cellStyle name="Обычный 2 2 4 2 3 2" xfId="170"/>
    <cellStyle name="Обычный 2 2 4 2 3 2 2" xfId="171"/>
    <cellStyle name="Обычный 2 2 4 2 3 2 3" xfId="172"/>
    <cellStyle name="Обычный 2 2 4 2 3 3" xfId="173"/>
    <cellStyle name="Обычный 2 2 4 2 3 4" xfId="174"/>
    <cellStyle name="Обычный 2 2 4 2 3 5" xfId="175"/>
    <cellStyle name="Обычный 2 2 4 2 3 6" xfId="176"/>
    <cellStyle name="Обычный 2 2 4 2 4" xfId="177"/>
    <cellStyle name="Обычный 2 2 4 2 4 2" xfId="178"/>
    <cellStyle name="Обычный 2 2 4 2 4 3" xfId="179"/>
    <cellStyle name="Обычный 2 2 4 2 4 4" xfId="180"/>
    <cellStyle name="Обычный 2 2 4 2 5" xfId="181"/>
    <cellStyle name="Обычный 2 2 4 2 5 2" xfId="182"/>
    <cellStyle name="Обычный 2 2 4 2 6" xfId="183"/>
    <cellStyle name="Обычный 2 2 4 2 6 2" xfId="184"/>
    <cellStyle name="Обычный 2 2 4 2 7" xfId="185"/>
    <cellStyle name="Обычный 2 2 4 2 8" xfId="186"/>
    <cellStyle name="Обычный 2 2 4 3" xfId="187"/>
    <cellStyle name="Обычный 2 2 4 3 2" xfId="188"/>
    <cellStyle name="Обычный 2 2 4 3 2 2" xfId="189"/>
    <cellStyle name="Обычный 2 2 4 3 2 2 2" xfId="190"/>
    <cellStyle name="Обычный 2 2 4 3 2 2 3" xfId="191"/>
    <cellStyle name="Обычный 2 2 4 3 2 3" xfId="192"/>
    <cellStyle name="Обычный 2 2 4 3 2 4" xfId="193"/>
    <cellStyle name="Обычный 2 2 4 3 3" xfId="194"/>
    <cellStyle name="Обычный 2 2 4 3 3 2" xfId="195"/>
    <cellStyle name="Обычный 2 2 4 3 3 3" xfId="196"/>
    <cellStyle name="Обычный 2 2 4 3 4" xfId="197"/>
    <cellStyle name="Обычный 2 2 4 3 5" xfId="198"/>
    <cellStyle name="Обычный 2 2 4 3 6" xfId="199"/>
    <cellStyle name="Обычный 2 2 4 3 7" xfId="200"/>
    <cellStyle name="Обычный 2 2 4 4" xfId="201"/>
    <cellStyle name="Обычный 2 2 4 4 2" xfId="202"/>
    <cellStyle name="Обычный 2 2 4 4 2 2" xfId="203"/>
    <cellStyle name="Обычный 2 2 4 4 2 3" xfId="204"/>
    <cellStyle name="Обычный 2 2 4 4 3" xfId="205"/>
    <cellStyle name="Обычный 2 2 4 4 4" xfId="206"/>
    <cellStyle name="Обычный 2 2 4 4 5" xfId="207"/>
    <cellStyle name="Обычный 2 2 4 4 6" xfId="208"/>
    <cellStyle name="Обычный 2 2 4 5" xfId="209"/>
    <cellStyle name="Обычный 2 2 4 5 2" xfId="210"/>
    <cellStyle name="Обычный 2 2 4 5 3" xfId="211"/>
    <cellStyle name="Обычный 2 2 4 5 4" xfId="212"/>
    <cellStyle name="Обычный 2 2 4 6" xfId="213"/>
    <cellStyle name="Обычный 2 2 4 6 2" xfId="214"/>
    <cellStyle name="Обычный 2 2 4 7" xfId="215"/>
    <cellStyle name="Обычный 2 2 4 7 2" xfId="216"/>
    <cellStyle name="Обычный 2 2 4 8" xfId="217"/>
    <cellStyle name="Обычный 2 2 4 9" xfId="218"/>
    <cellStyle name="Обычный 2 2 5" xfId="219"/>
    <cellStyle name="Обычный 2 2 5 2" xfId="220"/>
    <cellStyle name="Обычный 2 2 5 2 2" xfId="221"/>
    <cellStyle name="Обычный 2 2 5 2 2 2" xfId="222"/>
    <cellStyle name="Обычный 2 2 5 2 2 2 2" xfId="223"/>
    <cellStyle name="Обычный 2 2 5 2 2 2 3" xfId="224"/>
    <cellStyle name="Обычный 2 2 5 2 2 3" xfId="225"/>
    <cellStyle name="Обычный 2 2 5 2 2 4" xfId="226"/>
    <cellStyle name="Обычный 2 2 5 2 3" xfId="227"/>
    <cellStyle name="Обычный 2 2 5 2 3 2" xfId="228"/>
    <cellStyle name="Обычный 2 2 5 2 3 3" xfId="229"/>
    <cellStyle name="Обычный 2 2 5 2 4" xfId="230"/>
    <cellStyle name="Обычный 2 2 5 2 5" xfId="231"/>
    <cellStyle name="Обычный 2 2 5 2 6" xfId="232"/>
    <cellStyle name="Обычный 2 2 5 2 7" xfId="233"/>
    <cellStyle name="Обычный 2 2 5 3" xfId="234"/>
    <cellStyle name="Обычный 2 2 5 3 2" xfId="235"/>
    <cellStyle name="Обычный 2 2 5 3 2 2" xfId="236"/>
    <cellStyle name="Обычный 2 2 5 3 2 3" xfId="237"/>
    <cellStyle name="Обычный 2 2 5 3 3" xfId="238"/>
    <cellStyle name="Обычный 2 2 5 3 4" xfId="239"/>
    <cellStyle name="Обычный 2 2 5 3 5" xfId="240"/>
    <cellStyle name="Обычный 2 2 5 3 6" xfId="241"/>
    <cellStyle name="Обычный 2 2 5 4" xfId="242"/>
    <cellStyle name="Обычный 2 2 5 4 2" xfId="243"/>
    <cellStyle name="Обычный 2 2 5 4 3" xfId="244"/>
    <cellStyle name="Обычный 2 2 5 4 4" xfId="245"/>
    <cellStyle name="Обычный 2 2 5 5" xfId="246"/>
    <cellStyle name="Обычный 2 2 5 5 2" xfId="247"/>
    <cellStyle name="Обычный 2 2 5 6" xfId="248"/>
    <cellStyle name="Обычный 2 2 5 6 2" xfId="249"/>
    <cellStyle name="Обычный 2 2 5 7" xfId="250"/>
    <cellStyle name="Обычный 2 2 5 8" xfId="251"/>
    <cellStyle name="Обычный 2 2 6" xfId="252"/>
    <cellStyle name="Обычный 2 2 6 2" xfId="253"/>
    <cellStyle name="Обычный 2 2 6 2 2" xfId="254"/>
    <cellStyle name="Обычный 2 2 6 2 2 2" xfId="255"/>
    <cellStyle name="Обычный 2 2 6 2 2 2 2" xfId="256"/>
    <cellStyle name="Обычный 2 2 6 2 2 2 3" xfId="257"/>
    <cellStyle name="Обычный 2 2 6 2 2 3" xfId="258"/>
    <cellStyle name="Обычный 2 2 6 2 2 4" xfId="259"/>
    <cellStyle name="Обычный 2 2 6 2 3" xfId="260"/>
    <cellStyle name="Обычный 2 2 6 2 3 2" xfId="261"/>
    <cellStyle name="Обычный 2 2 6 2 3 3" xfId="262"/>
    <cellStyle name="Обычный 2 2 6 2 4" xfId="263"/>
    <cellStyle name="Обычный 2 2 6 2 5" xfId="264"/>
    <cellStyle name="Обычный 2 2 6 2 6" xfId="265"/>
    <cellStyle name="Обычный 2 2 6 2 7" xfId="266"/>
    <cellStyle name="Обычный 2 2 6 3" xfId="267"/>
    <cellStyle name="Обычный 2 2 6 3 2" xfId="268"/>
    <cellStyle name="Обычный 2 2 6 3 2 2" xfId="269"/>
    <cellStyle name="Обычный 2 2 6 3 2 3" xfId="270"/>
    <cellStyle name="Обычный 2 2 6 3 3" xfId="271"/>
    <cellStyle name="Обычный 2 2 6 3 4" xfId="272"/>
    <cellStyle name="Обычный 2 2 6 3 5" xfId="273"/>
    <cellStyle name="Обычный 2 2 6 3 6" xfId="274"/>
    <cellStyle name="Обычный 2 2 6 4" xfId="275"/>
    <cellStyle name="Обычный 2 2 6 4 2" xfId="276"/>
    <cellStyle name="Обычный 2 2 6 4 3" xfId="277"/>
    <cellStyle name="Обычный 2 2 6 4 4" xfId="278"/>
    <cellStyle name="Обычный 2 2 6 5" xfId="279"/>
    <cellStyle name="Обычный 2 2 6 5 2" xfId="280"/>
    <cellStyle name="Обычный 2 2 6 6" xfId="281"/>
    <cellStyle name="Обычный 2 2 6 6 2" xfId="282"/>
    <cellStyle name="Обычный 2 2 6 7" xfId="283"/>
    <cellStyle name="Обычный 2 2 6 8" xfId="6"/>
    <cellStyle name="Обычный 2 2 6 9" xfId="284"/>
    <cellStyle name="Обычный 2 2 7" xfId="285"/>
    <cellStyle name="Обычный 2 2 7 2" xfId="286"/>
    <cellStyle name="Обычный 2 2 7 2 2" xfId="287"/>
    <cellStyle name="Обычный 2 2 7 2 2 2" xfId="288"/>
    <cellStyle name="Обычный 2 2 7 2 2 3" xfId="289"/>
    <cellStyle name="Обычный 2 2 7 2 3" xfId="290"/>
    <cellStyle name="Обычный 2 2 7 2 4" xfId="291"/>
    <cellStyle name="Обычный 2 2 7 2 5" xfId="292"/>
    <cellStyle name="Обычный 2 2 7 3" xfId="293"/>
    <cellStyle name="Обычный 2 2 7 3 2" xfId="294"/>
    <cellStyle name="Обычный 2 2 7 3 3" xfId="295"/>
    <cellStyle name="Обычный 2 2 7 4" xfId="296"/>
    <cellStyle name="Обычный 2 2 7 5" xfId="297"/>
    <cellStyle name="Обычный 2 2 7 6" xfId="298"/>
    <cellStyle name="Обычный 2 2 7 7" xfId="4"/>
    <cellStyle name="Обычный 2 2 7 8" xfId="299"/>
    <cellStyle name="Обычный 2 2 8" xfId="300"/>
    <cellStyle name="Обычный 2 2 8 2" xfId="301"/>
    <cellStyle name="Обычный 2 2 8 2 2" xfId="302"/>
    <cellStyle name="Обычный 2 2 8 2 3" xfId="303"/>
    <cellStyle name="Обычный 2 2 8 3" xfId="304"/>
    <cellStyle name="Обычный 2 2 8 4" xfId="305"/>
    <cellStyle name="Обычный 2 2 8 4 3" xfId="306"/>
    <cellStyle name="Обычный 2 2 8 4 3 5" xfId="307"/>
    <cellStyle name="Обычный 2 2 8 4 3 5 12" xfId="308"/>
    <cellStyle name="Обычный 2 2 8 5" xfId="309"/>
    <cellStyle name="Обычный 2 2 8 6" xfId="310"/>
    <cellStyle name="Обычный 2 2 9" xfId="311"/>
    <cellStyle name="Обычный 2 2 9 2" xfId="312"/>
    <cellStyle name="Обычный 2 2 9 3" xfId="313"/>
    <cellStyle name="Обычный 2 2 9 4" xfId="314"/>
    <cellStyle name="Обычный 2 2 9 5" xfId="315"/>
    <cellStyle name="Обычный 2 2_30-ра" xfId="2"/>
    <cellStyle name="Обычный 3" xfId="316"/>
    <cellStyle name="Обычный 4" xfId="317"/>
    <cellStyle name="Обычный 4 10" xfId="318"/>
    <cellStyle name="Обычный 4 10 2" xfId="319"/>
    <cellStyle name="Обычный 4 11" xfId="320"/>
    <cellStyle name="Обычный 4 12" xfId="321"/>
    <cellStyle name="Обычный 4 13" xfId="322"/>
    <cellStyle name="Обычный 4 2" xfId="323"/>
    <cellStyle name="Обычный 4 2 2" xfId="324"/>
    <cellStyle name="Обычный 4 2 2 2" xfId="325"/>
    <cellStyle name="Обычный 4 2 2 2 2" xfId="326"/>
    <cellStyle name="Обычный 4 2 2 2 2 2" xfId="327"/>
    <cellStyle name="Обычный 4 2 2 2 2 2 2" xfId="328"/>
    <cellStyle name="Обычный 4 2 2 2 2 2 3" xfId="329"/>
    <cellStyle name="Обычный 4 2 2 2 2 3" xfId="330"/>
    <cellStyle name="Обычный 4 2 2 2 2 4" xfId="331"/>
    <cellStyle name="Обычный 4 2 2 2 3" xfId="332"/>
    <cellStyle name="Обычный 4 2 2 2 3 2" xfId="333"/>
    <cellStyle name="Обычный 4 2 2 2 3 3" xfId="334"/>
    <cellStyle name="Обычный 4 2 2 2 4" xfId="335"/>
    <cellStyle name="Обычный 4 2 2 2 5" xfId="336"/>
    <cellStyle name="Обычный 4 2 2 2 6" xfId="337"/>
    <cellStyle name="Обычный 4 2 2 2 7" xfId="338"/>
    <cellStyle name="Обычный 4 2 2 3" xfId="339"/>
    <cellStyle name="Обычный 4 2 2 3 2" xfId="340"/>
    <cellStyle name="Обычный 4 2 2 3 2 2" xfId="341"/>
    <cellStyle name="Обычный 4 2 2 3 2 3" xfId="342"/>
    <cellStyle name="Обычный 4 2 2 3 3" xfId="343"/>
    <cellStyle name="Обычный 4 2 2 3 4" xfId="344"/>
    <cellStyle name="Обычный 4 2 2 3 5" xfId="345"/>
    <cellStyle name="Обычный 4 2 2 3 6" xfId="346"/>
    <cellStyle name="Обычный 4 2 2 4" xfId="347"/>
    <cellStyle name="Обычный 4 2 2 4 2" xfId="348"/>
    <cellStyle name="Обычный 4 2 2 4 3" xfId="349"/>
    <cellStyle name="Обычный 4 2 2 4 4" xfId="350"/>
    <cellStyle name="Обычный 4 2 2 5" xfId="351"/>
    <cellStyle name="Обычный 4 2 2 5 2" xfId="352"/>
    <cellStyle name="Обычный 4 2 2 6" xfId="353"/>
    <cellStyle name="Обычный 4 2 2 6 2" xfId="354"/>
    <cellStyle name="Обычный 4 2 2 7" xfId="355"/>
    <cellStyle name="Обычный 4 2 2 8" xfId="356"/>
    <cellStyle name="Обычный 4 2 3" xfId="357"/>
    <cellStyle name="Обычный 4 2 3 2" xfId="358"/>
    <cellStyle name="Обычный 4 2 3 2 2" xfId="359"/>
    <cellStyle name="Обычный 4 2 3 2 2 2" xfId="360"/>
    <cellStyle name="Обычный 4 2 3 2 2 3" xfId="361"/>
    <cellStyle name="Обычный 4 2 3 2 3" xfId="362"/>
    <cellStyle name="Обычный 4 2 3 2 4" xfId="363"/>
    <cellStyle name="Обычный 4 2 3 3" xfId="364"/>
    <cellStyle name="Обычный 4 2 3 3 2" xfId="365"/>
    <cellStyle name="Обычный 4 2 3 3 3" xfId="366"/>
    <cellStyle name="Обычный 4 2 3 4" xfId="367"/>
    <cellStyle name="Обычный 4 2 3 5" xfId="368"/>
    <cellStyle name="Обычный 4 2 3 6" xfId="369"/>
    <cellStyle name="Обычный 4 2 3 7" xfId="370"/>
    <cellStyle name="Обычный 4 2 4" xfId="371"/>
    <cellStyle name="Обычный 4 2 4 2" xfId="372"/>
    <cellStyle name="Обычный 4 2 4 2 2" xfId="373"/>
    <cellStyle name="Обычный 4 2 4 2 3" xfId="374"/>
    <cellStyle name="Обычный 4 2 4 3" xfId="375"/>
    <cellStyle name="Обычный 4 2 4 4" xfId="376"/>
    <cellStyle name="Обычный 4 2 4 5" xfId="377"/>
    <cellStyle name="Обычный 4 2 4 6" xfId="378"/>
    <cellStyle name="Обычный 4 2 5" xfId="379"/>
    <cellStyle name="Обычный 4 2 5 2" xfId="380"/>
    <cellStyle name="Обычный 4 2 5 3" xfId="381"/>
    <cellStyle name="Обычный 4 2 5 4" xfId="382"/>
    <cellStyle name="Обычный 4 2 6" xfId="383"/>
    <cellStyle name="Обычный 4 2 6 2" xfId="384"/>
    <cellStyle name="Обычный 4 2 7" xfId="385"/>
    <cellStyle name="Обычный 4 2 7 2" xfId="386"/>
    <cellStyle name="Обычный 4 2 8" xfId="387"/>
    <cellStyle name="Обычный 4 2 9" xfId="388"/>
    <cellStyle name="Обычный 4 3" xfId="389"/>
    <cellStyle name="Обычный 4 3 2" xfId="390"/>
    <cellStyle name="Обычный 4 3 2 2" xfId="391"/>
    <cellStyle name="Обычный 4 3 2 2 2" xfId="392"/>
    <cellStyle name="Обычный 4 3 2 2 2 2" xfId="393"/>
    <cellStyle name="Обычный 4 3 2 2 2 2 2" xfId="394"/>
    <cellStyle name="Обычный 4 3 2 2 2 2 3" xfId="395"/>
    <cellStyle name="Обычный 4 3 2 2 2 3" xfId="396"/>
    <cellStyle name="Обычный 4 3 2 2 2 4" xfId="397"/>
    <cellStyle name="Обычный 4 3 2 2 3" xfId="398"/>
    <cellStyle name="Обычный 4 3 2 2 3 2" xfId="399"/>
    <cellStyle name="Обычный 4 3 2 2 3 3" xfId="400"/>
    <cellStyle name="Обычный 4 3 2 2 4" xfId="401"/>
    <cellStyle name="Обычный 4 3 2 2 5" xfId="402"/>
    <cellStyle name="Обычный 4 3 2 2 6" xfId="403"/>
    <cellStyle name="Обычный 4 3 2 2 7" xfId="404"/>
    <cellStyle name="Обычный 4 3 2 3" xfId="405"/>
    <cellStyle name="Обычный 4 3 2 3 2" xfId="406"/>
    <cellStyle name="Обычный 4 3 2 3 2 2" xfId="407"/>
    <cellStyle name="Обычный 4 3 2 3 2 3" xfId="408"/>
    <cellStyle name="Обычный 4 3 2 3 3" xfId="409"/>
    <cellStyle name="Обычный 4 3 2 3 4" xfId="410"/>
    <cellStyle name="Обычный 4 3 2 3 5" xfId="411"/>
    <cellStyle name="Обычный 4 3 2 3 6" xfId="412"/>
    <cellStyle name="Обычный 4 3 2 4" xfId="413"/>
    <cellStyle name="Обычный 4 3 2 4 2" xfId="414"/>
    <cellStyle name="Обычный 4 3 2 4 3" xfId="415"/>
    <cellStyle name="Обычный 4 3 2 4 4" xfId="416"/>
    <cellStyle name="Обычный 4 3 2 5" xfId="417"/>
    <cellStyle name="Обычный 4 3 2 5 2" xfId="418"/>
    <cellStyle name="Обычный 4 3 2 6" xfId="419"/>
    <cellStyle name="Обычный 4 3 2 6 2" xfId="420"/>
    <cellStyle name="Обычный 4 3 2 7" xfId="421"/>
    <cellStyle name="Обычный 4 3 2 8" xfId="422"/>
    <cellStyle name="Обычный 4 3 3" xfId="423"/>
    <cellStyle name="Обычный 4 3 3 2" xfId="424"/>
    <cellStyle name="Обычный 4 3 3 2 2" xfId="425"/>
    <cellStyle name="Обычный 4 3 3 2 2 2" xfId="426"/>
    <cellStyle name="Обычный 4 3 3 2 2 3" xfId="427"/>
    <cellStyle name="Обычный 4 3 3 2 3" xfId="428"/>
    <cellStyle name="Обычный 4 3 3 2 4" xfId="429"/>
    <cellStyle name="Обычный 4 3 3 3" xfId="430"/>
    <cellStyle name="Обычный 4 3 3 3 2" xfId="431"/>
    <cellStyle name="Обычный 4 3 3 3 3" xfId="432"/>
    <cellStyle name="Обычный 4 3 3 4" xfId="433"/>
    <cellStyle name="Обычный 4 3 3 5" xfId="434"/>
    <cellStyle name="Обычный 4 3 3 6" xfId="435"/>
    <cellStyle name="Обычный 4 3 3 7" xfId="436"/>
    <cellStyle name="Обычный 4 3 4" xfId="437"/>
    <cellStyle name="Обычный 4 3 4 2" xfId="438"/>
    <cellStyle name="Обычный 4 3 4 2 2" xfId="439"/>
    <cellStyle name="Обычный 4 3 4 2 3" xfId="440"/>
    <cellStyle name="Обычный 4 3 4 3" xfId="441"/>
    <cellStyle name="Обычный 4 3 4 4" xfId="442"/>
    <cellStyle name="Обычный 4 3 4 5" xfId="443"/>
    <cellStyle name="Обычный 4 3 4 6" xfId="444"/>
    <cellStyle name="Обычный 4 3 5" xfId="445"/>
    <cellStyle name="Обычный 4 3 5 2" xfId="446"/>
    <cellStyle name="Обычный 4 3 5 3" xfId="447"/>
    <cellStyle name="Обычный 4 3 5 4" xfId="448"/>
    <cellStyle name="Обычный 4 3 6" xfId="449"/>
    <cellStyle name="Обычный 4 3 6 2" xfId="450"/>
    <cellStyle name="Обычный 4 3 7" xfId="451"/>
    <cellStyle name="Обычный 4 3 7 2" xfId="452"/>
    <cellStyle name="Обычный 4 3 8" xfId="453"/>
    <cellStyle name="Обычный 4 3 9" xfId="454"/>
    <cellStyle name="Обычный 4 4" xfId="455"/>
    <cellStyle name="Обычный 4 4 2" xfId="456"/>
    <cellStyle name="Обычный 4 4 2 2" xfId="457"/>
    <cellStyle name="Обычный 4 4 2 2 2" xfId="458"/>
    <cellStyle name="Обычный 4 4 2 2 2 2" xfId="459"/>
    <cellStyle name="Обычный 4 4 2 2 2 3" xfId="460"/>
    <cellStyle name="Обычный 4 4 2 2 3" xfId="461"/>
    <cellStyle name="Обычный 4 4 2 2 4" xfId="462"/>
    <cellStyle name="Обычный 4 4 2 3" xfId="463"/>
    <cellStyle name="Обычный 4 4 2 3 2" xfId="464"/>
    <cellStyle name="Обычный 4 4 2 3 3" xfId="465"/>
    <cellStyle name="Обычный 4 4 2 4" xfId="466"/>
    <cellStyle name="Обычный 4 4 2 5" xfId="467"/>
    <cellStyle name="Обычный 4 4 2 6" xfId="468"/>
    <cellStyle name="Обычный 4 4 2 7" xfId="469"/>
    <cellStyle name="Обычный 4 4 3" xfId="470"/>
    <cellStyle name="Обычный 4 4 3 2" xfId="471"/>
    <cellStyle name="Обычный 4 4 3 2 2" xfId="472"/>
    <cellStyle name="Обычный 4 4 3 2 3" xfId="473"/>
    <cellStyle name="Обычный 4 4 3 3" xfId="474"/>
    <cellStyle name="Обычный 4 4 3 4" xfId="475"/>
    <cellStyle name="Обычный 4 4 3 5" xfId="476"/>
    <cellStyle name="Обычный 4 4 3 6" xfId="477"/>
    <cellStyle name="Обычный 4 4 4" xfId="478"/>
    <cellStyle name="Обычный 4 4 4 2" xfId="479"/>
    <cellStyle name="Обычный 4 4 4 3" xfId="480"/>
    <cellStyle name="Обычный 4 4 4 4" xfId="481"/>
    <cellStyle name="Обычный 4 4 5" xfId="482"/>
    <cellStyle name="Обычный 4 4 5 2" xfId="483"/>
    <cellStyle name="Обычный 4 4 6" xfId="484"/>
    <cellStyle name="Обычный 4 4 6 2" xfId="485"/>
    <cellStyle name="Обычный 4 4 7" xfId="486"/>
    <cellStyle name="Обычный 4 4 8" xfId="487"/>
    <cellStyle name="Обычный 4 5" xfId="488"/>
    <cellStyle name="Обычный 4 5 2" xfId="489"/>
    <cellStyle name="Обычный 4 5 2 2" xfId="490"/>
    <cellStyle name="Обычный 4 5 2 2 2" xfId="491"/>
    <cellStyle name="Обычный 4 5 2 2 2 2" xfId="492"/>
    <cellStyle name="Обычный 4 5 2 2 2 3" xfId="493"/>
    <cellStyle name="Обычный 4 5 2 2 3" xfId="494"/>
    <cellStyle name="Обычный 4 5 2 2 4" xfId="495"/>
    <cellStyle name="Обычный 4 5 2 3" xfId="496"/>
    <cellStyle name="Обычный 4 5 2 3 2" xfId="497"/>
    <cellStyle name="Обычный 4 5 2 3 3" xfId="498"/>
    <cellStyle name="Обычный 4 5 2 4" xfId="499"/>
    <cellStyle name="Обычный 4 5 2 5" xfId="500"/>
    <cellStyle name="Обычный 4 5 2 6" xfId="501"/>
    <cellStyle name="Обычный 4 5 2 7" xfId="502"/>
    <cellStyle name="Обычный 4 5 3" xfId="503"/>
    <cellStyle name="Обычный 4 5 3 2" xfId="504"/>
    <cellStyle name="Обычный 4 5 3 2 2" xfId="505"/>
    <cellStyle name="Обычный 4 5 3 2 3" xfId="506"/>
    <cellStyle name="Обычный 4 5 3 3" xfId="507"/>
    <cellStyle name="Обычный 4 5 3 4" xfId="508"/>
    <cellStyle name="Обычный 4 5 3 5" xfId="509"/>
    <cellStyle name="Обычный 4 5 3 6" xfId="510"/>
    <cellStyle name="Обычный 4 5 4" xfId="511"/>
    <cellStyle name="Обычный 4 5 4 2" xfId="512"/>
    <cellStyle name="Обычный 4 5 4 3" xfId="513"/>
    <cellStyle name="Обычный 4 5 4 4" xfId="514"/>
    <cellStyle name="Обычный 4 5 5" xfId="515"/>
    <cellStyle name="Обычный 4 5 5 2" xfId="516"/>
    <cellStyle name="Обычный 4 5 6" xfId="517"/>
    <cellStyle name="Обычный 4 5 6 2" xfId="518"/>
    <cellStyle name="Обычный 4 5 7" xfId="519"/>
    <cellStyle name="Обычный 4 5 8" xfId="520"/>
    <cellStyle name="Обычный 4 6" xfId="521"/>
    <cellStyle name="Обычный 4 6 2" xfId="522"/>
    <cellStyle name="Обычный 4 6 2 2" xfId="523"/>
    <cellStyle name="Обычный 4 6 2 2 2" xfId="524"/>
    <cellStyle name="Обычный 4 6 2 2 3" xfId="525"/>
    <cellStyle name="Обычный 4 6 2 3" xfId="526"/>
    <cellStyle name="Обычный 4 6 2 4" xfId="527"/>
    <cellStyle name="Обычный 4 6 3" xfId="528"/>
    <cellStyle name="Обычный 4 6 3 2" xfId="529"/>
    <cellStyle name="Обычный 4 6 3 3" xfId="530"/>
    <cellStyle name="Обычный 4 6 4" xfId="531"/>
    <cellStyle name="Обычный 4 6 5" xfId="532"/>
    <cellStyle name="Обычный 4 6 6" xfId="533"/>
    <cellStyle name="Обычный 4 6 7" xfId="534"/>
    <cellStyle name="Обычный 4 7" xfId="535"/>
    <cellStyle name="Обычный 4 7 2" xfId="536"/>
    <cellStyle name="Обычный 4 7 2 2" xfId="537"/>
    <cellStyle name="Обычный 4 7 2 3" xfId="538"/>
    <cellStyle name="Обычный 4 7 3" xfId="539"/>
    <cellStyle name="Обычный 4 7 4" xfId="540"/>
    <cellStyle name="Обычный 4 7 5" xfId="541"/>
    <cellStyle name="Обычный 4 7 6" xfId="542"/>
    <cellStyle name="Обычный 4 8" xfId="543"/>
    <cellStyle name="Обычный 4 8 2" xfId="544"/>
    <cellStyle name="Обычный 4 8 3" xfId="545"/>
    <cellStyle name="Обычный 4 8 4" xfId="546"/>
    <cellStyle name="Обычный 4 9" xfId="547"/>
    <cellStyle name="Обычный 4 9 2" xfId="548"/>
    <cellStyle name="Процентный 2" xfId="549"/>
    <cellStyle name="Процентный 2 2" xfId="550"/>
    <cellStyle name="Процентный 3" xfId="551"/>
    <cellStyle name="Процентный 4" xfId="552"/>
    <cellStyle name="Финансовый 2" xfId="5"/>
    <cellStyle name="Финансовый 2 2" xfId="3"/>
    <cellStyle name="Финансовый 2 2 2" xfId="553"/>
    <cellStyle name="Финансовый 2 2 3" xfId="554"/>
    <cellStyle name="Финансовый 2 3" xfId="555"/>
    <cellStyle name="Финансовый 2 4" xfId="556"/>
    <cellStyle name="Финансовый 3" xfId="557"/>
    <cellStyle name="Финансовый 3 2" xfId="558"/>
    <cellStyle name="Финансовый 3 2 2" xfId="559"/>
    <cellStyle name="Финансовый 3 3" xfId="560"/>
    <cellStyle name="Финансовый 4" xfId="561"/>
    <cellStyle name="Финансовый 5" xfId="562"/>
    <cellStyle name="Финансовый 6" xfId="5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H190"/>
  <sheetViews>
    <sheetView tabSelected="1" view="pageBreakPreview" zoomScale="29" zoomScaleNormal="25" zoomScaleSheetLayoutView="29" workbookViewId="0">
      <selection activeCell="O1" sqref="O1:O1048576"/>
    </sheetView>
  </sheetViews>
  <sheetFormatPr defaultRowHeight="43.5" x14ac:dyDescent="0.65"/>
  <cols>
    <col min="1" max="1" width="13.42578125" style="1" customWidth="1"/>
    <col min="2" max="2" width="50.5703125" customWidth="1"/>
    <col min="3" max="3" width="44.5703125" style="2" customWidth="1"/>
    <col min="4" max="4" width="41.5703125" customWidth="1"/>
    <col min="5" max="5" width="46.28515625" customWidth="1"/>
    <col min="6" max="6" width="44.85546875" customWidth="1"/>
    <col min="7" max="7" width="39.7109375" customWidth="1"/>
    <col min="8" max="8" width="45.5703125" customWidth="1"/>
    <col min="9" max="9" width="44.85546875" customWidth="1"/>
    <col min="10" max="10" width="43.42578125" customWidth="1"/>
    <col min="11" max="11" width="38.28515625" customWidth="1"/>
    <col min="12" max="12" width="43.28515625" customWidth="1"/>
    <col min="13" max="13" width="40.28515625" customWidth="1"/>
    <col min="14" max="14" width="41.28515625" style="7" customWidth="1"/>
    <col min="15" max="18" width="21.42578125" customWidth="1"/>
    <col min="19" max="19" width="81.42578125" customWidth="1"/>
  </cols>
  <sheetData>
    <row r="1" spans="1:34" ht="16.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54" customHeight="1" x14ac:dyDescent="0.6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2"/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32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122</v>
      </c>
      <c r="D7" s="28" t="s">
        <v>21</v>
      </c>
      <c r="E7" s="29">
        <f>E8+E9+E10+E11+E13</f>
        <v>6849124.6468199994</v>
      </c>
      <c r="F7" s="29">
        <f t="shared" ref="F7:G7" si="0">F8+F9+F10+F11+F13</f>
        <v>3056305.2861800008</v>
      </c>
      <c r="G7" s="29">
        <f t="shared" si="0"/>
        <v>4383846.0014699996</v>
      </c>
      <c r="H7" s="29">
        <f>H8+H9+H10+H11+H13</f>
        <v>2847500.2431799993</v>
      </c>
      <c r="I7" s="30">
        <f>H7-F7</f>
        <v>-208805.04300000146</v>
      </c>
      <c r="J7" s="29">
        <f>IF(H7=0, ,H7/G7*100)</f>
        <v>64.954385765950036</v>
      </c>
      <c r="K7" s="29">
        <f>IF(H7=0,0,H7/F7*100)</f>
        <v>93.168056740137317</v>
      </c>
      <c r="L7" s="29">
        <f t="shared" ref="L7:L70" si="1">IF(H7=0,0,H7/E7*100)</f>
        <v>41.574659390993475</v>
      </c>
      <c r="M7" s="31">
        <f>M15+M23+M31+M39+M47+M55+M63+M71+M79+M87+M95+M103+M111+M119+M127+M135+M143+M151+M159+M167+M175</f>
        <v>139</v>
      </c>
      <c r="N7" s="25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32" customFormat="1" ht="124.5" customHeight="1" x14ac:dyDescent="0.5">
      <c r="A8" s="25"/>
      <c r="B8" s="26"/>
      <c r="C8" s="33"/>
      <c r="D8" s="34" t="s">
        <v>22</v>
      </c>
      <c r="E8" s="35">
        <f>E16+E24+E32+E40+E48+E56+E64+E72+E80+E88+E96+E104+E112+E120+E128+E136+E144+E152+E160+E168+E176+E184</f>
        <v>14625.05</v>
      </c>
      <c r="F8" s="35">
        <f t="shared" ref="F8:H8" si="2">F16+F24+F32+F40+F48+F56+F64+F72+F80+F88+F96+F104+F112+F120+F128+F136+F144+F152+F160+F168+F176+F184</f>
        <v>5089.1750000000002</v>
      </c>
      <c r="G8" s="35">
        <f t="shared" si="2"/>
        <v>8798.9802999999993</v>
      </c>
      <c r="H8" s="35">
        <f t="shared" si="2"/>
        <v>4042.2738199999999</v>
      </c>
      <c r="I8" s="36">
        <f>H8-F8</f>
        <v>-1046.9011800000003</v>
      </c>
      <c r="J8" s="37">
        <f t="shared" ref="J8:J80" si="3">IF(H8=0, ,H8/G8*100)</f>
        <v>45.940253099555186</v>
      </c>
      <c r="K8" s="37">
        <f t="shared" ref="K8:K71" si="4">IF(H8=0,0,H8/F8*100)</f>
        <v>79.428862634906437</v>
      </c>
      <c r="L8" s="37">
        <f t="shared" si="1"/>
        <v>27.639384617488489</v>
      </c>
      <c r="M8" s="38"/>
      <c r="N8" s="25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32" customFormat="1" ht="124.5" customHeight="1" x14ac:dyDescent="0.5">
      <c r="A9" s="25"/>
      <c r="B9" s="26"/>
      <c r="C9" s="33"/>
      <c r="D9" s="34" t="s">
        <v>23</v>
      </c>
      <c r="E9" s="35">
        <f t="shared" ref="E9:H14" si="5">E17+E25+E33+E41+E49+E57+E65+E73+E81+E89+E97+E105+E113+E121+E129+E137+E145+E153+E161+E169+E177+E185</f>
        <v>2012123.9640900001</v>
      </c>
      <c r="F9" s="35">
        <f t="shared" si="5"/>
        <v>1146940.4911800001</v>
      </c>
      <c r="G9" s="35">
        <f t="shared" si="5"/>
        <v>1158749.6607899999</v>
      </c>
      <c r="H9" s="35">
        <f t="shared" si="5"/>
        <v>1149270.9026799998</v>
      </c>
      <c r="I9" s="36">
        <f t="shared" ref="I9:I14" si="6">H9-F9</f>
        <v>2330.4114999996964</v>
      </c>
      <c r="J9" s="37">
        <f t="shared" si="3"/>
        <v>99.181983958162476</v>
      </c>
      <c r="K9" s="37">
        <f t="shared" si="4"/>
        <v>100.2031850403679</v>
      </c>
      <c r="L9" s="37">
        <f t="shared" si="1"/>
        <v>57.11730108039179</v>
      </c>
      <c r="M9" s="38"/>
      <c r="N9" s="25"/>
      <c r="O9" s="13"/>
      <c r="P9" s="13"/>
      <c r="Q9" s="13"/>
      <c r="R9" s="13"/>
      <c r="S9" s="13"/>
      <c r="T9" s="13"/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s="32" customFormat="1" ht="124.5" customHeight="1" x14ac:dyDescent="0.5">
      <c r="A10" s="25"/>
      <c r="B10" s="26"/>
      <c r="C10" s="33"/>
      <c r="D10" s="34" t="s">
        <v>24</v>
      </c>
      <c r="E10" s="35">
        <f t="shared" si="5"/>
        <v>3144833.82969</v>
      </c>
      <c r="F10" s="35">
        <f t="shared" si="5"/>
        <v>1904224.6200000003</v>
      </c>
      <c r="G10" s="35">
        <f t="shared" si="5"/>
        <v>3216297.3603799995</v>
      </c>
      <c r="H10" s="35">
        <f t="shared" si="5"/>
        <v>1687842.0566799999</v>
      </c>
      <c r="I10" s="36">
        <f t="shared" si="6"/>
        <v>-216382.56332000042</v>
      </c>
      <c r="J10" s="37">
        <f t="shared" si="3"/>
        <v>52.477798771708862</v>
      </c>
      <c r="K10" s="37">
        <f t="shared" si="4"/>
        <v>88.636710131391936</v>
      </c>
      <c r="L10" s="37">
        <f t="shared" si="1"/>
        <v>53.670309723371865</v>
      </c>
      <c r="M10" s="38"/>
      <c r="N10" s="25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32" customFormat="1" ht="124.5" customHeight="1" x14ac:dyDescent="0.5">
      <c r="A11" s="25"/>
      <c r="B11" s="26"/>
      <c r="C11" s="33"/>
      <c r="D11" s="39" t="s">
        <v>25</v>
      </c>
      <c r="E11" s="35">
        <f t="shared" si="5"/>
        <v>0</v>
      </c>
      <c r="F11" s="35">
        <f t="shared" si="5"/>
        <v>0</v>
      </c>
      <c r="G11" s="35">
        <f t="shared" si="5"/>
        <v>0</v>
      </c>
      <c r="H11" s="35">
        <f t="shared" si="5"/>
        <v>0</v>
      </c>
      <c r="I11" s="40">
        <f t="shared" si="6"/>
        <v>0</v>
      </c>
      <c r="J11" s="37">
        <f t="shared" si="3"/>
        <v>0</v>
      </c>
      <c r="K11" s="37">
        <f t="shared" si="4"/>
        <v>0</v>
      </c>
      <c r="L11" s="37">
        <f t="shared" si="1"/>
        <v>0</v>
      </c>
      <c r="M11" s="38"/>
      <c r="N11" s="25"/>
      <c r="O11" s="1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32" customFormat="1" ht="124.5" customHeight="1" x14ac:dyDescent="0.5">
      <c r="A12" s="25"/>
      <c r="B12" s="26"/>
      <c r="C12" s="33"/>
      <c r="D12" s="39" t="s">
        <v>26</v>
      </c>
      <c r="E12" s="35">
        <f t="shared" si="5"/>
        <v>3675.8748900000001</v>
      </c>
      <c r="F12" s="35">
        <f t="shared" si="5"/>
        <v>2627.3116500000001</v>
      </c>
      <c r="G12" s="35">
        <f t="shared" si="5"/>
        <v>3675.8748900000001</v>
      </c>
      <c r="H12" s="35">
        <f t="shared" si="5"/>
        <v>1522.20858</v>
      </c>
      <c r="I12" s="40">
        <f t="shared" si="6"/>
        <v>-1105.1030700000001</v>
      </c>
      <c r="J12" s="37">
        <f t="shared" si="3"/>
        <v>41.410783161882861</v>
      </c>
      <c r="K12" s="37">
        <f t="shared" si="4"/>
        <v>57.93787653626854</v>
      </c>
      <c r="L12" s="37">
        <f t="shared" si="1"/>
        <v>41.410783161882861</v>
      </c>
      <c r="M12" s="38"/>
      <c r="N12" s="25"/>
      <c r="O12" s="13"/>
      <c r="P12" s="1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s="32" customFormat="1" ht="124.5" customHeight="1" x14ac:dyDescent="0.5">
      <c r="A13" s="25"/>
      <c r="B13" s="26"/>
      <c r="C13" s="33"/>
      <c r="D13" s="41" t="s">
        <v>27</v>
      </c>
      <c r="E13" s="35">
        <f t="shared" si="5"/>
        <v>1677541.8030400001</v>
      </c>
      <c r="F13" s="35">
        <f t="shared" si="5"/>
        <v>51</v>
      </c>
      <c r="G13" s="35">
        <f t="shared" si="5"/>
        <v>0</v>
      </c>
      <c r="H13" s="35">
        <f t="shared" si="5"/>
        <v>6345.01</v>
      </c>
      <c r="I13" s="40">
        <v>0</v>
      </c>
      <c r="J13" s="37">
        <v>0</v>
      </c>
      <c r="K13" s="37">
        <v>0</v>
      </c>
      <c r="L13" s="37">
        <f t="shared" si="1"/>
        <v>0.37823260132783149</v>
      </c>
      <c r="M13" s="38"/>
      <c r="N13" s="25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32" customFormat="1" ht="124.5" customHeight="1" x14ac:dyDescent="0.5">
      <c r="A14" s="25"/>
      <c r="B14" s="26"/>
      <c r="C14" s="42"/>
      <c r="D14" s="43" t="s">
        <v>28</v>
      </c>
      <c r="E14" s="35">
        <f t="shared" si="5"/>
        <v>20094.373189999998</v>
      </c>
      <c r="F14" s="35">
        <f t="shared" si="5"/>
        <v>0</v>
      </c>
      <c r="G14" s="35">
        <f t="shared" si="5"/>
        <v>0</v>
      </c>
      <c r="H14" s="35">
        <f t="shared" si="5"/>
        <v>0</v>
      </c>
      <c r="I14" s="40">
        <f t="shared" si="6"/>
        <v>0</v>
      </c>
      <c r="J14" s="37">
        <f t="shared" si="3"/>
        <v>0</v>
      </c>
      <c r="K14" s="37">
        <f t="shared" si="4"/>
        <v>0</v>
      </c>
      <c r="L14" s="37">
        <f t="shared" si="1"/>
        <v>0</v>
      </c>
      <c r="M14" s="38"/>
      <c r="N14" s="25"/>
      <c r="O14" s="13"/>
      <c r="P14" s="13"/>
      <c r="Q14" s="13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5" customFormat="1" ht="124.5" customHeight="1" x14ac:dyDescent="0.5">
      <c r="A15" s="44">
        <v>1</v>
      </c>
      <c r="B15" s="45" t="s">
        <v>29</v>
      </c>
      <c r="C15" s="46">
        <v>11</v>
      </c>
      <c r="D15" s="28" t="s">
        <v>21</v>
      </c>
      <c r="E15" s="29">
        <f>E16+E17+E18+E21</f>
        <v>2269044.1511899997</v>
      </c>
      <c r="F15" s="29">
        <f t="shared" ref="F15:H15" si="7">F16+F17+F18+F21</f>
        <v>1163915.1600000001</v>
      </c>
      <c r="G15" s="29">
        <f t="shared" si="7"/>
        <v>1313151.7441500002</v>
      </c>
      <c r="H15" s="29">
        <f t="shared" si="7"/>
        <v>1175654.76315</v>
      </c>
      <c r="I15" s="30">
        <f>H15-F15</f>
        <v>11739.603149999864</v>
      </c>
      <c r="J15" s="29">
        <f t="shared" si="3"/>
        <v>89.5292389769469</v>
      </c>
      <c r="K15" s="29">
        <f t="shared" si="4"/>
        <v>101.00863048729427</v>
      </c>
      <c r="L15" s="29">
        <f t="shared" si="1"/>
        <v>51.812775989106605</v>
      </c>
      <c r="M15" s="38">
        <v>14</v>
      </c>
      <c r="N15" s="47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124.5" customHeight="1" x14ac:dyDescent="0.5">
      <c r="A16" s="44"/>
      <c r="B16" s="45"/>
      <c r="C16" s="46"/>
      <c r="D16" s="34" t="s">
        <v>22</v>
      </c>
      <c r="E16" s="48">
        <v>0</v>
      </c>
      <c r="F16" s="48">
        <v>0</v>
      </c>
      <c r="G16" s="48">
        <v>0</v>
      </c>
      <c r="H16" s="48">
        <v>0</v>
      </c>
      <c r="I16" s="49">
        <v>0</v>
      </c>
      <c r="J16" s="50">
        <f t="shared" si="3"/>
        <v>0</v>
      </c>
      <c r="K16" s="50">
        <f t="shared" si="4"/>
        <v>0</v>
      </c>
      <c r="L16" s="50">
        <f t="shared" si="1"/>
        <v>0</v>
      </c>
      <c r="M16" s="38"/>
      <c r="N16" s="51"/>
      <c r="O16" s="4"/>
      <c r="P16" s="4"/>
      <c r="Q16" s="4"/>
      <c r="R16" s="4"/>
      <c r="S16" s="4"/>
      <c r="T16" s="4"/>
      <c r="U16" s="4"/>
      <c r="V16" s="4"/>
    </row>
    <row r="17" spans="1:34" s="5" customFormat="1" ht="124.5" customHeight="1" x14ac:dyDescent="0.5">
      <c r="A17" s="44"/>
      <c r="B17" s="45"/>
      <c r="C17" s="46"/>
      <c r="D17" s="34" t="s">
        <v>23</v>
      </c>
      <c r="E17" s="52">
        <v>1491776.7</v>
      </c>
      <c r="F17" s="48">
        <v>814665.53</v>
      </c>
      <c r="G17" s="48">
        <v>807115.45315000007</v>
      </c>
      <c r="H17" s="48">
        <v>806629.65315000003</v>
      </c>
      <c r="I17" s="53">
        <f>H17-F17</f>
        <v>-8035.8768500000006</v>
      </c>
      <c r="J17" s="50">
        <f t="shared" si="3"/>
        <v>99.939810345830438</v>
      </c>
      <c r="K17" s="50">
        <f t="shared" si="4"/>
        <v>99.013598028383498</v>
      </c>
      <c r="L17" s="50">
        <f t="shared" si="1"/>
        <v>54.071742315723256</v>
      </c>
      <c r="M17" s="38"/>
      <c r="N17" s="51"/>
      <c r="O17" s="4"/>
      <c r="P17" s="4"/>
      <c r="Q17" s="4"/>
      <c r="R17" s="4"/>
      <c r="S17" s="4"/>
      <c r="T17" s="4"/>
      <c r="U17" s="4"/>
      <c r="V17" s="4"/>
    </row>
    <row r="18" spans="1:34" s="5" customFormat="1" ht="124.5" customHeight="1" x14ac:dyDescent="0.85">
      <c r="A18" s="44"/>
      <c r="B18" s="45"/>
      <c r="C18" s="46"/>
      <c r="D18" s="34" t="s">
        <v>24</v>
      </c>
      <c r="E18" s="52">
        <v>493796.46118999994</v>
      </c>
      <c r="F18" s="48">
        <v>349249.63</v>
      </c>
      <c r="G18" s="48">
        <v>506036.29099999997</v>
      </c>
      <c r="H18" s="48">
        <v>362680.1</v>
      </c>
      <c r="I18" s="53">
        <f t="shared" ref="I18:I30" si="8">H18-F18</f>
        <v>13430.469999999972</v>
      </c>
      <c r="J18" s="50">
        <f t="shared" si="3"/>
        <v>71.670768767056671</v>
      </c>
      <c r="K18" s="50">
        <f t="shared" si="4"/>
        <v>103.8455216115762</v>
      </c>
      <c r="L18" s="50">
        <f t="shared" si="1"/>
        <v>73.447286180621333</v>
      </c>
      <c r="M18" s="38"/>
      <c r="N18" s="51"/>
      <c r="O18" s="4"/>
      <c r="P18" s="4"/>
      <c r="Q18" s="4"/>
      <c r="R18" s="4"/>
      <c r="S18" s="54"/>
      <c r="T18" s="4"/>
      <c r="U18" s="4"/>
      <c r="V18" s="4"/>
    </row>
    <row r="19" spans="1:34" s="5" customFormat="1" ht="124.5" customHeight="1" x14ac:dyDescent="0.5">
      <c r="A19" s="44"/>
      <c r="B19" s="45"/>
      <c r="C19" s="46"/>
      <c r="D19" s="39" t="s">
        <v>25</v>
      </c>
      <c r="E19" s="48">
        <v>0</v>
      </c>
      <c r="F19" s="48">
        <v>0</v>
      </c>
      <c r="G19" s="48">
        <v>0</v>
      </c>
      <c r="H19" s="48">
        <v>0</v>
      </c>
      <c r="I19" s="55">
        <v>0</v>
      </c>
      <c r="J19" s="50">
        <f t="shared" si="3"/>
        <v>0</v>
      </c>
      <c r="K19" s="50">
        <f t="shared" si="4"/>
        <v>0</v>
      </c>
      <c r="L19" s="50">
        <f t="shared" si="1"/>
        <v>0</v>
      </c>
      <c r="M19" s="38"/>
      <c r="N19" s="51"/>
      <c r="O19" s="4"/>
      <c r="P19" s="4"/>
      <c r="Q19" s="4"/>
      <c r="R19" s="4"/>
      <c r="S19" s="4"/>
      <c r="T19" s="4"/>
      <c r="U19" s="4"/>
      <c r="V19" s="4"/>
    </row>
    <row r="20" spans="1:34" s="5" customFormat="1" ht="124.5" customHeight="1" x14ac:dyDescent="0.5">
      <c r="A20" s="44"/>
      <c r="B20" s="45"/>
      <c r="C20" s="46"/>
      <c r="D20" s="39" t="s">
        <v>26</v>
      </c>
      <c r="E20" s="48">
        <v>0</v>
      </c>
      <c r="F20" s="48">
        <v>0</v>
      </c>
      <c r="G20" s="48">
        <v>0</v>
      </c>
      <c r="H20" s="48">
        <v>0</v>
      </c>
      <c r="I20" s="55"/>
      <c r="J20" s="50"/>
      <c r="K20" s="50"/>
      <c r="L20" s="50">
        <f t="shared" si="1"/>
        <v>0</v>
      </c>
      <c r="M20" s="38"/>
      <c r="N20" s="51"/>
      <c r="O20" s="4"/>
      <c r="P20" s="4"/>
      <c r="Q20" s="4"/>
      <c r="R20" s="4"/>
      <c r="S20" s="4"/>
      <c r="T20" s="4"/>
      <c r="U20" s="4"/>
      <c r="V20" s="4"/>
    </row>
    <row r="21" spans="1:34" s="5" customFormat="1" ht="124.5" customHeight="1" x14ac:dyDescent="0.5">
      <c r="A21" s="44"/>
      <c r="B21" s="45"/>
      <c r="C21" s="46"/>
      <c r="D21" s="41" t="s">
        <v>27</v>
      </c>
      <c r="E21" s="48">
        <v>283470.99</v>
      </c>
      <c r="F21" s="48">
        <v>0</v>
      </c>
      <c r="G21" s="48">
        <v>0</v>
      </c>
      <c r="H21" s="48">
        <v>6345.01</v>
      </c>
      <c r="I21" s="55">
        <v>0</v>
      </c>
      <c r="J21" s="50">
        <v>0</v>
      </c>
      <c r="K21" s="50">
        <v>0</v>
      </c>
      <c r="L21" s="50">
        <f t="shared" si="1"/>
        <v>2.2383278091348964</v>
      </c>
      <c r="M21" s="38"/>
      <c r="N21" s="51"/>
      <c r="O21" s="4"/>
      <c r="P21" s="4"/>
      <c r="Q21" s="4"/>
      <c r="R21" s="4"/>
      <c r="S21" s="4"/>
      <c r="T21" s="4"/>
      <c r="U21" s="4"/>
      <c r="V21" s="4"/>
    </row>
    <row r="22" spans="1:34" s="5" customFormat="1" ht="124.5" customHeight="1" x14ac:dyDescent="0.5">
      <c r="A22" s="44"/>
      <c r="B22" s="45"/>
      <c r="C22" s="46"/>
      <c r="D22" s="43" t="s">
        <v>28</v>
      </c>
      <c r="E22" s="48">
        <v>0</v>
      </c>
      <c r="F22" s="48">
        <v>0</v>
      </c>
      <c r="G22" s="48">
        <v>0</v>
      </c>
      <c r="H22" s="48">
        <v>0</v>
      </c>
      <c r="I22" s="55">
        <f t="shared" si="8"/>
        <v>0</v>
      </c>
      <c r="J22" s="50">
        <f t="shared" si="3"/>
        <v>0</v>
      </c>
      <c r="K22" s="50">
        <f t="shared" si="4"/>
        <v>0</v>
      </c>
      <c r="L22" s="50">
        <f t="shared" si="1"/>
        <v>0</v>
      </c>
      <c r="M22" s="38"/>
      <c r="N22" s="51"/>
      <c r="O22" s="4"/>
      <c r="P22" s="4"/>
      <c r="Q22" s="4"/>
      <c r="R22" s="4"/>
      <c r="S22" s="4"/>
      <c r="T22" s="4"/>
      <c r="U22" s="4"/>
      <c r="V22" s="4"/>
    </row>
    <row r="23" spans="1:34" ht="132" customHeight="1" x14ac:dyDescent="0.5">
      <c r="A23" s="44">
        <v>2</v>
      </c>
      <c r="B23" s="45" t="s">
        <v>31</v>
      </c>
      <c r="C23" s="46">
        <v>3</v>
      </c>
      <c r="D23" s="28" t="s">
        <v>21</v>
      </c>
      <c r="E23" s="29">
        <f t="shared" ref="E23:H23" si="9">E24+E25+E26+E29</f>
        <v>6064</v>
      </c>
      <c r="F23" s="29">
        <f>F24+F25+F26+F29</f>
        <v>3699.6000000000004</v>
      </c>
      <c r="G23" s="29">
        <f t="shared" si="9"/>
        <v>6064</v>
      </c>
      <c r="H23" s="29">
        <f t="shared" si="9"/>
        <v>3216.6959999999999</v>
      </c>
      <c r="I23" s="30">
        <f t="shared" si="8"/>
        <v>-482.90400000000045</v>
      </c>
      <c r="J23" s="29">
        <f t="shared" ref="J23:J30" si="10">IF(G23=0,0,H23/G23)*100</f>
        <v>53.045778364116089</v>
      </c>
      <c r="K23" s="29">
        <f t="shared" ref="K23:K30" si="11">IF(F23=0,0,H23/F23*100)</f>
        <v>86.947129419396688</v>
      </c>
      <c r="L23" s="29">
        <f t="shared" si="1"/>
        <v>53.045778364116089</v>
      </c>
      <c r="M23" s="38">
        <v>3</v>
      </c>
      <c r="N23" s="56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32" customHeight="1" x14ac:dyDescent="0.5">
      <c r="A24" s="44"/>
      <c r="B24" s="45"/>
      <c r="C24" s="46"/>
      <c r="D24" s="34" t="s">
        <v>22</v>
      </c>
      <c r="E24" s="57">
        <v>0</v>
      </c>
      <c r="F24" s="57">
        <v>0</v>
      </c>
      <c r="G24" s="57">
        <v>0</v>
      </c>
      <c r="H24" s="57">
        <v>0</v>
      </c>
      <c r="I24" s="58">
        <f t="shared" si="8"/>
        <v>0</v>
      </c>
      <c r="J24" s="58">
        <f t="shared" si="10"/>
        <v>0</v>
      </c>
      <c r="K24" s="58">
        <f t="shared" si="11"/>
        <v>0</v>
      </c>
      <c r="L24" s="58">
        <f t="shared" si="1"/>
        <v>0</v>
      </c>
      <c r="M24" s="38"/>
      <c r="N24" s="59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32" customHeight="1" x14ac:dyDescent="0.5">
      <c r="A25" s="44"/>
      <c r="B25" s="45"/>
      <c r="C25" s="46"/>
      <c r="D25" s="34" t="s">
        <v>23</v>
      </c>
      <c r="E25" s="57">
        <v>0</v>
      </c>
      <c r="F25" s="57">
        <v>0</v>
      </c>
      <c r="G25" s="57">
        <v>0</v>
      </c>
      <c r="H25" s="57">
        <v>0</v>
      </c>
      <c r="I25" s="58">
        <f t="shared" si="8"/>
        <v>0</v>
      </c>
      <c r="J25" s="58">
        <f t="shared" si="10"/>
        <v>0</v>
      </c>
      <c r="K25" s="58">
        <f t="shared" si="11"/>
        <v>0</v>
      </c>
      <c r="L25" s="58">
        <f t="shared" si="1"/>
        <v>0</v>
      </c>
      <c r="M25" s="38"/>
      <c r="N25" s="59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32" customHeight="1" x14ac:dyDescent="0.5">
      <c r="A26" s="44"/>
      <c r="B26" s="45"/>
      <c r="C26" s="46"/>
      <c r="D26" s="34" t="s">
        <v>24</v>
      </c>
      <c r="E26" s="52">
        <v>6064</v>
      </c>
      <c r="F26" s="57">
        <v>3699.6000000000004</v>
      </c>
      <c r="G26" s="57">
        <v>6064</v>
      </c>
      <c r="H26" s="57">
        <v>3216.6959999999999</v>
      </c>
      <c r="I26" s="58">
        <v>49.999999999999972</v>
      </c>
      <c r="J26" s="58">
        <f t="shared" si="10"/>
        <v>53.045778364116089</v>
      </c>
      <c r="K26" s="58">
        <f t="shared" si="11"/>
        <v>86.947129419396688</v>
      </c>
      <c r="L26" s="58">
        <f t="shared" si="1"/>
        <v>53.045778364116089</v>
      </c>
      <c r="M26" s="38"/>
      <c r="N26" s="59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32" customHeight="1" x14ac:dyDescent="0.5">
      <c r="A27" s="44"/>
      <c r="B27" s="45"/>
      <c r="C27" s="46"/>
      <c r="D27" s="39" t="s">
        <v>25</v>
      </c>
      <c r="E27" s="57">
        <v>0</v>
      </c>
      <c r="F27" s="57">
        <v>0</v>
      </c>
      <c r="G27" s="57">
        <v>0</v>
      </c>
      <c r="H27" s="57">
        <v>0</v>
      </c>
      <c r="I27" s="58">
        <v>0</v>
      </c>
      <c r="J27" s="58">
        <f t="shared" si="10"/>
        <v>0</v>
      </c>
      <c r="K27" s="58">
        <f t="shared" si="11"/>
        <v>0</v>
      </c>
      <c r="L27" s="58">
        <f t="shared" si="1"/>
        <v>0</v>
      </c>
      <c r="M27" s="38"/>
      <c r="N27" s="59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32" customHeight="1" x14ac:dyDescent="0.5">
      <c r="A28" s="44"/>
      <c r="B28" s="45"/>
      <c r="C28" s="46"/>
      <c r="D28" s="39" t="s">
        <v>26</v>
      </c>
      <c r="E28" s="57">
        <v>0</v>
      </c>
      <c r="F28" s="57">
        <v>0</v>
      </c>
      <c r="G28" s="57">
        <v>0</v>
      </c>
      <c r="H28" s="57">
        <v>0</v>
      </c>
      <c r="I28" s="58">
        <v>0</v>
      </c>
      <c r="J28" s="58">
        <f t="shared" si="10"/>
        <v>0</v>
      </c>
      <c r="K28" s="58">
        <f t="shared" si="11"/>
        <v>0</v>
      </c>
      <c r="L28" s="58">
        <f t="shared" si="1"/>
        <v>0</v>
      </c>
      <c r="M28" s="38"/>
      <c r="N28" s="59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32" customHeight="1" x14ac:dyDescent="0.5">
      <c r="A29" s="44"/>
      <c r="B29" s="45"/>
      <c r="C29" s="46"/>
      <c r="D29" s="41" t="s">
        <v>27</v>
      </c>
      <c r="E29" s="48">
        <v>0</v>
      </c>
      <c r="F29" s="57">
        <v>0</v>
      </c>
      <c r="G29" s="57">
        <v>0</v>
      </c>
      <c r="H29" s="57">
        <v>0</v>
      </c>
      <c r="I29" s="58">
        <v>0</v>
      </c>
      <c r="J29" s="58">
        <f t="shared" si="10"/>
        <v>0</v>
      </c>
      <c r="K29" s="58">
        <f t="shared" si="11"/>
        <v>0</v>
      </c>
      <c r="L29" s="58">
        <f t="shared" si="1"/>
        <v>0</v>
      </c>
      <c r="M29" s="38"/>
      <c r="N29" s="59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32" customHeight="1" x14ac:dyDescent="0.5">
      <c r="A30" s="44"/>
      <c r="B30" s="45"/>
      <c r="C30" s="46"/>
      <c r="D30" s="43" t="s">
        <v>28</v>
      </c>
      <c r="E30" s="57">
        <v>0</v>
      </c>
      <c r="F30" s="57">
        <v>0</v>
      </c>
      <c r="G30" s="57">
        <v>0</v>
      </c>
      <c r="H30" s="57">
        <v>0</v>
      </c>
      <c r="I30" s="58">
        <f t="shared" si="8"/>
        <v>0</v>
      </c>
      <c r="J30" s="58">
        <f t="shared" si="10"/>
        <v>0</v>
      </c>
      <c r="K30" s="58">
        <f t="shared" si="11"/>
        <v>0</v>
      </c>
      <c r="L30" s="58">
        <f t="shared" si="1"/>
        <v>0</v>
      </c>
      <c r="M30" s="38"/>
      <c r="N30" s="59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32" customHeight="1" x14ac:dyDescent="0.5">
      <c r="A31" s="44">
        <v>3</v>
      </c>
      <c r="B31" s="45" t="s">
        <v>33</v>
      </c>
      <c r="C31" s="46">
        <v>5</v>
      </c>
      <c r="D31" s="28" t="s">
        <v>21</v>
      </c>
      <c r="E31" s="29">
        <f>E32+E33+E34+E35+E37</f>
        <v>639820.41309999989</v>
      </c>
      <c r="F31" s="29">
        <f t="shared" ref="F31:H31" si="12">F32+F33+F34+F35+F37</f>
        <v>247798.36324000001</v>
      </c>
      <c r="G31" s="29">
        <f t="shared" si="12"/>
        <v>551076.05758999987</v>
      </c>
      <c r="H31" s="29">
        <f t="shared" si="12"/>
        <v>206632.17806000003</v>
      </c>
      <c r="I31" s="30">
        <f>H31-F31</f>
        <v>-41166.185179999971</v>
      </c>
      <c r="J31" s="29">
        <f t="shared" si="3"/>
        <v>37.496126934575372</v>
      </c>
      <c r="K31" s="29">
        <f t="shared" si="4"/>
        <v>83.387224741218603</v>
      </c>
      <c r="L31" s="29">
        <f t="shared" si="1"/>
        <v>32.295340040628673</v>
      </c>
      <c r="M31" s="38">
        <v>12</v>
      </c>
      <c r="N31" s="60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32" customHeight="1" x14ac:dyDescent="0.5">
      <c r="A32" s="44"/>
      <c r="B32" s="45"/>
      <c r="C32" s="46"/>
      <c r="D32" s="34" t="s">
        <v>22</v>
      </c>
      <c r="E32" s="52">
        <v>12.8</v>
      </c>
      <c r="F32" s="57">
        <v>12.8</v>
      </c>
      <c r="G32" s="57">
        <v>0</v>
      </c>
      <c r="H32" s="57">
        <v>0</v>
      </c>
      <c r="I32" s="61">
        <f t="shared" ref="I32:I94" si="13">H32-F32</f>
        <v>-12.8</v>
      </c>
      <c r="J32" s="50">
        <f t="shared" si="3"/>
        <v>0</v>
      </c>
      <c r="K32" s="50">
        <f t="shared" si="4"/>
        <v>0</v>
      </c>
      <c r="L32" s="50">
        <f t="shared" si="1"/>
        <v>0</v>
      </c>
      <c r="M32" s="38"/>
      <c r="N32" s="25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32" customHeight="1" x14ac:dyDescent="0.5">
      <c r="A33" s="44"/>
      <c r="B33" s="45"/>
      <c r="C33" s="46"/>
      <c r="D33" s="34" t="s">
        <v>23</v>
      </c>
      <c r="E33" s="52">
        <v>29963.572</v>
      </c>
      <c r="F33" s="52">
        <v>19622.175520000001</v>
      </c>
      <c r="G33" s="52">
        <v>19225.281660000001</v>
      </c>
      <c r="H33" s="52">
        <v>17153.070339999998</v>
      </c>
      <c r="I33" s="62">
        <f t="shared" si="13"/>
        <v>-2469.1051800000023</v>
      </c>
      <c r="J33" s="50">
        <f t="shared" si="3"/>
        <v>89.221425430081311</v>
      </c>
      <c r="K33" s="50">
        <f t="shared" si="4"/>
        <v>87.416761319440056</v>
      </c>
      <c r="L33" s="50">
        <f t="shared" si="1"/>
        <v>57.246413545087336</v>
      </c>
      <c r="M33" s="38"/>
      <c r="N33" s="25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32" customHeight="1" x14ac:dyDescent="0.5">
      <c r="A34" s="44"/>
      <c r="B34" s="45"/>
      <c r="C34" s="46"/>
      <c r="D34" s="34" t="s">
        <v>24</v>
      </c>
      <c r="E34" s="52">
        <v>538356.8655999999</v>
      </c>
      <c r="F34" s="57">
        <v>228163.38772</v>
      </c>
      <c r="G34" s="57">
        <v>531850.77592999989</v>
      </c>
      <c r="H34" s="57">
        <v>189479.10772000003</v>
      </c>
      <c r="I34" s="61">
        <f t="shared" si="13"/>
        <v>-38684.27999999997</v>
      </c>
      <c r="J34" s="50">
        <f t="shared" si="3"/>
        <v>35.626366698191774</v>
      </c>
      <c r="K34" s="50">
        <f t="shared" si="4"/>
        <v>83.045360438164181</v>
      </c>
      <c r="L34" s="50">
        <f t="shared" si="1"/>
        <v>35.195818949726807</v>
      </c>
      <c r="M34" s="38"/>
      <c r="N34" s="25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32" customHeight="1" x14ac:dyDescent="0.5">
      <c r="A35" s="44"/>
      <c r="B35" s="45"/>
      <c r="C35" s="46"/>
      <c r="D35" s="39" t="s">
        <v>25</v>
      </c>
      <c r="E35" s="57">
        <v>0</v>
      </c>
      <c r="F35" s="57">
        <v>0</v>
      </c>
      <c r="G35" s="57">
        <v>0</v>
      </c>
      <c r="H35" s="57">
        <v>0</v>
      </c>
      <c r="I35" s="49">
        <f t="shared" si="13"/>
        <v>0</v>
      </c>
      <c r="J35" s="50">
        <f t="shared" si="3"/>
        <v>0</v>
      </c>
      <c r="K35" s="50">
        <f t="shared" si="4"/>
        <v>0</v>
      </c>
      <c r="L35" s="50">
        <f t="shared" si="1"/>
        <v>0</v>
      </c>
      <c r="M35" s="38"/>
      <c r="N35" s="25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32" customHeight="1" x14ac:dyDescent="0.5">
      <c r="A36" s="44"/>
      <c r="B36" s="45"/>
      <c r="C36" s="46"/>
      <c r="D36" s="39" t="s">
        <v>26</v>
      </c>
      <c r="E36" s="57">
        <v>0</v>
      </c>
      <c r="F36" s="57">
        <v>0</v>
      </c>
      <c r="G36" s="57">
        <v>0</v>
      </c>
      <c r="H36" s="57">
        <v>0</v>
      </c>
      <c r="I36" s="49">
        <f t="shared" si="13"/>
        <v>0</v>
      </c>
      <c r="J36" s="50">
        <f t="shared" si="3"/>
        <v>0</v>
      </c>
      <c r="K36" s="50">
        <f t="shared" si="4"/>
        <v>0</v>
      </c>
      <c r="L36" s="50">
        <f t="shared" si="1"/>
        <v>0</v>
      </c>
      <c r="M36" s="38"/>
      <c r="N36" s="25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32" customHeight="1" x14ac:dyDescent="0.5">
      <c r="A37" s="44"/>
      <c r="B37" s="45"/>
      <c r="C37" s="46"/>
      <c r="D37" s="41" t="s">
        <v>27</v>
      </c>
      <c r="E37" s="48">
        <v>71487.175499999998</v>
      </c>
      <c r="F37" s="57">
        <v>0</v>
      </c>
      <c r="G37" s="57">
        <v>0</v>
      </c>
      <c r="H37" s="57">
        <v>0</v>
      </c>
      <c r="I37" s="49">
        <f t="shared" si="13"/>
        <v>0</v>
      </c>
      <c r="J37" s="50">
        <f t="shared" si="3"/>
        <v>0</v>
      </c>
      <c r="K37" s="50">
        <f t="shared" si="4"/>
        <v>0</v>
      </c>
      <c r="L37" s="50">
        <f t="shared" si="1"/>
        <v>0</v>
      </c>
      <c r="M37" s="38"/>
      <c r="N37" s="25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32" customHeight="1" x14ac:dyDescent="0.5">
      <c r="A38" s="44"/>
      <c r="B38" s="45"/>
      <c r="C38" s="46"/>
      <c r="D38" s="43" t="s">
        <v>28</v>
      </c>
      <c r="E38" s="57">
        <v>0</v>
      </c>
      <c r="F38" s="57">
        <v>0</v>
      </c>
      <c r="G38" s="57">
        <v>0</v>
      </c>
      <c r="H38" s="57">
        <v>0</v>
      </c>
      <c r="I38" s="49">
        <f t="shared" si="13"/>
        <v>0</v>
      </c>
      <c r="J38" s="50">
        <f t="shared" si="3"/>
        <v>0</v>
      </c>
      <c r="K38" s="50">
        <f t="shared" si="4"/>
        <v>0</v>
      </c>
      <c r="L38" s="50">
        <f t="shared" si="1"/>
        <v>0</v>
      </c>
      <c r="M38" s="38"/>
      <c r="N38" s="25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32" customHeight="1" x14ac:dyDescent="0.5">
      <c r="A39" s="51">
        <v>4</v>
      </c>
      <c r="B39" s="45" t="s">
        <v>35</v>
      </c>
      <c r="C39" s="46">
        <v>5</v>
      </c>
      <c r="D39" s="28" t="s">
        <v>21</v>
      </c>
      <c r="E39" s="29">
        <f t="shared" ref="E39:H39" si="14">E40+E41+E42+E45</f>
        <v>16589.8</v>
      </c>
      <c r="F39" s="29">
        <f t="shared" si="14"/>
        <v>7004.8</v>
      </c>
      <c r="G39" s="29">
        <f t="shared" si="14"/>
        <v>15089.8</v>
      </c>
      <c r="H39" s="29">
        <f t="shared" si="14"/>
        <v>5662.9549999999999</v>
      </c>
      <c r="I39" s="30">
        <f>H39-F39</f>
        <v>-1341.8450000000003</v>
      </c>
      <c r="J39" s="29">
        <f t="shared" si="3"/>
        <v>37.528363530331745</v>
      </c>
      <c r="K39" s="29">
        <f t="shared" si="4"/>
        <v>80.843921311100956</v>
      </c>
      <c r="L39" s="29">
        <f t="shared" si="1"/>
        <v>34.135161364211747</v>
      </c>
      <c r="M39" s="38">
        <v>4</v>
      </c>
      <c r="N39" s="60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32" customHeight="1" x14ac:dyDescent="0.5">
      <c r="A40" s="51"/>
      <c r="B40" s="45"/>
      <c r="C40" s="46"/>
      <c r="D40" s="34" t="s">
        <v>22</v>
      </c>
      <c r="E40" s="57">
        <v>0</v>
      </c>
      <c r="F40" s="57">
        <v>0</v>
      </c>
      <c r="G40" s="57">
        <v>0</v>
      </c>
      <c r="H40" s="57">
        <v>0</v>
      </c>
      <c r="I40" s="49">
        <f t="shared" si="13"/>
        <v>0</v>
      </c>
      <c r="J40" s="50">
        <f t="shared" si="3"/>
        <v>0</v>
      </c>
      <c r="K40" s="50">
        <f t="shared" si="4"/>
        <v>0</v>
      </c>
      <c r="L40" s="50">
        <f t="shared" si="1"/>
        <v>0</v>
      </c>
      <c r="M40" s="38"/>
      <c r="N40" s="25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32" customHeight="1" x14ac:dyDescent="0.5">
      <c r="A41" s="51"/>
      <c r="B41" s="45"/>
      <c r="C41" s="46"/>
      <c r="D41" s="34" t="s">
        <v>23</v>
      </c>
      <c r="E41" s="57">
        <v>0</v>
      </c>
      <c r="F41" s="57">
        <v>0</v>
      </c>
      <c r="G41" s="57">
        <v>0</v>
      </c>
      <c r="H41" s="57">
        <v>0</v>
      </c>
      <c r="I41" s="49">
        <f t="shared" si="13"/>
        <v>0</v>
      </c>
      <c r="J41" s="50">
        <f t="shared" si="3"/>
        <v>0</v>
      </c>
      <c r="K41" s="50">
        <f t="shared" si="4"/>
        <v>0</v>
      </c>
      <c r="L41" s="50">
        <f t="shared" si="1"/>
        <v>0</v>
      </c>
      <c r="M41" s="38"/>
      <c r="N41" s="25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32" customHeight="1" x14ac:dyDescent="0.5">
      <c r="A42" s="51"/>
      <c r="B42" s="45"/>
      <c r="C42" s="46"/>
      <c r="D42" s="34" t="s">
        <v>24</v>
      </c>
      <c r="E42" s="52">
        <v>15089.8</v>
      </c>
      <c r="F42" s="57">
        <v>7004.8</v>
      </c>
      <c r="G42" s="57">
        <v>15089.8</v>
      </c>
      <c r="H42" s="57">
        <v>5662.9549999999999</v>
      </c>
      <c r="I42" s="61">
        <f t="shared" si="13"/>
        <v>-1341.8450000000003</v>
      </c>
      <c r="J42" s="50">
        <f t="shared" si="3"/>
        <v>37.528363530331745</v>
      </c>
      <c r="K42" s="50">
        <f t="shared" si="4"/>
        <v>80.843921311100956</v>
      </c>
      <c r="L42" s="50">
        <f t="shared" si="1"/>
        <v>37.528363530331745</v>
      </c>
      <c r="M42" s="38"/>
      <c r="N42" s="25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32" customHeight="1" x14ac:dyDescent="0.5">
      <c r="A43" s="51"/>
      <c r="B43" s="45"/>
      <c r="C43" s="46"/>
      <c r="D43" s="39" t="s">
        <v>25</v>
      </c>
      <c r="E43" s="57">
        <v>0</v>
      </c>
      <c r="F43" s="57">
        <v>0</v>
      </c>
      <c r="G43" s="57">
        <v>0</v>
      </c>
      <c r="H43" s="57">
        <v>0</v>
      </c>
      <c r="I43" s="49">
        <f t="shared" si="13"/>
        <v>0</v>
      </c>
      <c r="J43" s="50">
        <f t="shared" si="3"/>
        <v>0</v>
      </c>
      <c r="K43" s="50">
        <f t="shared" si="4"/>
        <v>0</v>
      </c>
      <c r="L43" s="50">
        <f t="shared" si="1"/>
        <v>0</v>
      </c>
      <c r="M43" s="38"/>
      <c r="N43" s="25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32" customHeight="1" x14ac:dyDescent="0.5">
      <c r="A44" s="51"/>
      <c r="B44" s="45"/>
      <c r="C44" s="46"/>
      <c r="D44" s="39" t="s">
        <v>26</v>
      </c>
      <c r="E44" s="57">
        <v>0</v>
      </c>
      <c r="F44" s="57">
        <v>0</v>
      </c>
      <c r="G44" s="57">
        <v>0</v>
      </c>
      <c r="H44" s="57">
        <v>0</v>
      </c>
      <c r="I44" s="49"/>
      <c r="J44" s="50"/>
      <c r="K44" s="50"/>
      <c r="L44" s="50">
        <f t="shared" si="1"/>
        <v>0</v>
      </c>
      <c r="M44" s="38"/>
      <c r="N44" s="25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32" customHeight="1" x14ac:dyDescent="0.5">
      <c r="A45" s="51"/>
      <c r="B45" s="45"/>
      <c r="C45" s="46"/>
      <c r="D45" s="41" t="s">
        <v>27</v>
      </c>
      <c r="E45" s="48">
        <v>1500</v>
      </c>
      <c r="F45" s="57">
        <v>0</v>
      </c>
      <c r="G45" s="57">
        <v>0</v>
      </c>
      <c r="H45" s="57">
        <v>0</v>
      </c>
      <c r="I45" s="49">
        <f t="shared" si="13"/>
        <v>0</v>
      </c>
      <c r="J45" s="50">
        <f t="shared" si="3"/>
        <v>0</v>
      </c>
      <c r="K45" s="50">
        <f t="shared" si="4"/>
        <v>0</v>
      </c>
      <c r="L45" s="50">
        <f t="shared" si="1"/>
        <v>0</v>
      </c>
      <c r="M45" s="38"/>
      <c r="N45" s="25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32" customHeight="1" x14ac:dyDescent="0.5">
      <c r="A46" s="51"/>
      <c r="B46" s="45"/>
      <c r="C46" s="46"/>
      <c r="D46" s="43" t="s">
        <v>28</v>
      </c>
      <c r="E46" s="57">
        <v>0</v>
      </c>
      <c r="F46" s="57">
        <v>0</v>
      </c>
      <c r="G46" s="57">
        <v>0</v>
      </c>
      <c r="H46" s="57">
        <v>0</v>
      </c>
      <c r="I46" s="49">
        <f t="shared" si="13"/>
        <v>0</v>
      </c>
      <c r="J46" s="50">
        <f t="shared" si="3"/>
        <v>0</v>
      </c>
      <c r="K46" s="50">
        <f t="shared" si="4"/>
        <v>0</v>
      </c>
      <c r="L46" s="50">
        <f t="shared" si="1"/>
        <v>0</v>
      </c>
      <c r="M46" s="38"/>
      <c r="N46" s="25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32" customHeight="1" x14ac:dyDescent="0.5">
      <c r="A47" s="51">
        <v>5</v>
      </c>
      <c r="B47" s="45" t="s">
        <v>37</v>
      </c>
      <c r="C47" s="46">
        <v>12</v>
      </c>
      <c r="D47" s="28" t="s">
        <v>21</v>
      </c>
      <c r="E47" s="29">
        <f t="shared" ref="E47:H47" si="15">E48+E49+E50+E53</f>
        <v>351254.99849999999</v>
      </c>
      <c r="F47" s="29">
        <f t="shared" si="15"/>
        <v>181244.53211</v>
      </c>
      <c r="G47" s="29">
        <f t="shared" si="15"/>
        <v>313894.05904000002</v>
      </c>
      <c r="H47" s="29">
        <f t="shared" si="15"/>
        <v>128986.00242999998</v>
      </c>
      <c r="I47" s="30">
        <f>H47-F47</f>
        <v>-52258.529680000021</v>
      </c>
      <c r="J47" s="29">
        <f t="shared" si="3"/>
        <v>41.092208888720343</v>
      </c>
      <c r="K47" s="29">
        <f t="shared" si="4"/>
        <v>71.166837933470163</v>
      </c>
      <c r="L47" s="29">
        <f t="shared" si="1"/>
        <v>36.721471005628977</v>
      </c>
      <c r="M47" s="38">
        <v>6</v>
      </c>
      <c r="N47" s="47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32" customHeight="1" x14ac:dyDescent="0.5">
      <c r="A48" s="51"/>
      <c r="B48" s="45"/>
      <c r="C48" s="46"/>
      <c r="D48" s="34" t="s">
        <v>22</v>
      </c>
      <c r="E48" s="52">
        <v>0</v>
      </c>
      <c r="F48" s="52">
        <v>0</v>
      </c>
      <c r="G48" s="52">
        <v>0</v>
      </c>
      <c r="H48" s="52">
        <v>0</v>
      </c>
      <c r="I48" s="57">
        <f t="shared" si="13"/>
        <v>0</v>
      </c>
      <c r="J48" s="50">
        <f t="shared" si="3"/>
        <v>0</v>
      </c>
      <c r="K48" s="50">
        <f t="shared" si="4"/>
        <v>0</v>
      </c>
      <c r="L48" s="50">
        <f t="shared" si="1"/>
        <v>0</v>
      </c>
      <c r="M48" s="38"/>
      <c r="N48" s="51"/>
      <c r="O48" s="4"/>
      <c r="P48" s="4"/>
      <c r="Q48" s="4"/>
      <c r="R48" s="4"/>
      <c r="S48" s="4"/>
      <c r="T48" s="4"/>
      <c r="U48" s="4"/>
      <c r="V48" s="4"/>
    </row>
    <row r="49" spans="1:34" s="5" customFormat="1" ht="132" customHeight="1" x14ac:dyDescent="0.5">
      <c r="A49" s="51"/>
      <c r="B49" s="45"/>
      <c r="C49" s="46"/>
      <c r="D49" s="34" t="s">
        <v>23</v>
      </c>
      <c r="E49" s="52">
        <v>6735.3279999999995</v>
      </c>
      <c r="F49" s="52">
        <v>2532</v>
      </c>
      <c r="G49" s="52">
        <v>6532</v>
      </c>
      <c r="H49" s="52">
        <v>1047.97</v>
      </c>
      <c r="I49" s="61">
        <f t="shared" si="13"/>
        <v>-1484.03</v>
      </c>
      <c r="J49" s="50">
        <f t="shared" si="3"/>
        <v>16.043631353337418</v>
      </c>
      <c r="K49" s="50">
        <f t="shared" si="4"/>
        <v>41.389020537124807</v>
      </c>
      <c r="L49" s="50">
        <f t="shared" si="1"/>
        <v>15.559301640543714</v>
      </c>
      <c r="M49" s="38"/>
      <c r="N49" s="51"/>
      <c r="O49" s="4"/>
      <c r="P49" s="4"/>
      <c r="Q49" s="4"/>
      <c r="R49" s="4"/>
      <c r="S49" s="4"/>
      <c r="T49" s="4"/>
      <c r="U49" s="4"/>
      <c r="V49" s="4"/>
    </row>
    <row r="50" spans="1:34" s="5" customFormat="1" ht="132" customHeight="1" x14ac:dyDescent="0.5">
      <c r="A50" s="51"/>
      <c r="B50" s="45"/>
      <c r="C50" s="46"/>
      <c r="D50" s="34" t="s">
        <v>24</v>
      </c>
      <c r="E50" s="52">
        <v>256474.05139999997</v>
      </c>
      <c r="F50" s="52">
        <v>178712.53211</v>
      </c>
      <c r="G50" s="52">
        <v>307362.05904000002</v>
      </c>
      <c r="H50" s="52">
        <v>127938.03242999998</v>
      </c>
      <c r="I50" s="61">
        <f t="shared" si="13"/>
        <v>-50774.499680000023</v>
      </c>
      <c r="J50" s="50">
        <f t="shared" si="3"/>
        <v>41.624536492758907</v>
      </c>
      <c r="K50" s="50">
        <f t="shared" si="4"/>
        <v>71.588730191149878</v>
      </c>
      <c r="L50" s="50">
        <f t="shared" si="1"/>
        <v>49.883421629452215</v>
      </c>
      <c r="M50" s="38"/>
      <c r="N50" s="51"/>
      <c r="O50" s="4"/>
      <c r="P50" s="4"/>
      <c r="Q50" s="4"/>
      <c r="R50" s="4"/>
      <c r="S50" s="4"/>
      <c r="T50" s="4"/>
      <c r="U50" s="4"/>
      <c r="V50" s="4"/>
    </row>
    <row r="51" spans="1:34" s="5" customFormat="1" ht="132" customHeight="1" x14ac:dyDescent="0.5">
      <c r="A51" s="51"/>
      <c r="B51" s="45"/>
      <c r="C51" s="46"/>
      <c r="D51" s="39" t="s">
        <v>25</v>
      </c>
      <c r="E51" s="55">
        <v>0</v>
      </c>
      <c r="F51" s="52">
        <v>0</v>
      </c>
      <c r="G51" s="52">
        <v>0</v>
      </c>
      <c r="H51" s="52">
        <v>0</v>
      </c>
      <c r="I51" s="57">
        <f t="shared" si="13"/>
        <v>0</v>
      </c>
      <c r="J51" s="58">
        <f t="shared" si="3"/>
        <v>0</v>
      </c>
      <c r="K51" s="58">
        <f t="shared" si="4"/>
        <v>0</v>
      </c>
      <c r="L51" s="58">
        <f t="shared" si="1"/>
        <v>0</v>
      </c>
      <c r="M51" s="38"/>
      <c r="N51" s="51"/>
      <c r="O51" s="4"/>
      <c r="P51" s="4"/>
      <c r="Q51" s="4"/>
      <c r="R51" s="4"/>
      <c r="S51" s="4"/>
      <c r="T51" s="4"/>
      <c r="U51" s="4"/>
      <c r="V51" s="4"/>
    </row>
    <row r="52" spans="1:34" s="5" customFormat="1" ht="132" customHeight="1" x14ac:dyDescent="0.5">
      <c r="A52" s="51"/>
      <c r="B52" s="45"/>
      <c r="C52" s="46"/>
      <c r="D52" s="39" t="s">
        <v>26</v>
      </c>
      <c r="E52" s="55">
        <v>0</v>
      </c>
      <c r="F52" s="52">
        <v>0</v>
      </c>
      <c r="G52" s="52">
        <v>0</v>
      </c>
      <c r="H52" s="52">
        <v>0</v>
      </c>
      <c r="I52" s="57">
        <f t="shared" si="13"/>
        <v>0</v>
      </c>
      <c r="J52" s="58"/>
      <c r="K52" s="58"/>
      <c r="L52" s="58">
        <f t="shared" si="1"/>
        <v>0</v>
      </c>
      <c r="M52" s="38"/>
      <c r="N52" s="51"/>
      <c r="O52" s="4"/>
      <c r="P52" s="4"/>
      <c r="Q52" s="4"/>
      <c r="R52" s="4"/>
      <c r="S52" s="4"/>
      <c r="T52" s="4"/>
      <c r="U52" s="4"/>
      <c r="V52" s="4"/>
    </row>
    <row r="53" spans="1:34" s="5" customFormat="1" ht="132" customHeight="1" x14ac:dyDescent="0.5">
      <c r="A53" s="51"/>
      <c r="B53" s="45"/>
      <c r="C53" s="46"/>
      <c r="D53" s="41" t="s">
        <v>27</v>
      </c>
      <c r="E53" s="52">
        <v>88045.619099999996</v>
      </c>
      <c r="F53" s="52">
        <v>0</v>
      </c>
      <c r="G53" s="52">
        <v>0</v>
      </c>
      <c r="H53" s="52">
        <v>0</v>
      </c>
      <c r="I53" s="57">
        <f t="shared" si="13"/>
        <v>0</v>
      </c>
      <c r="J53" s="58">
        <f t="shared" si="3"/>
        <v>0</v>
      </c>
      <c r="K53" s="58">
        <f t="shared" si="4"/>
        <v>0</v>
      </c>
      <c r="L53" s="58">
        <f t="shared" si="1"/>
        <v>0</v>
      </c>
      <c r="M53" s="38"/>
      <c r="N53" s="51"/>
      <c r="O53" s="4"/>
      <c r="P53" s="4"/>
      <c r="Q53" s="4"/>
      <c r="R53" s="4"/>
      <c r="S53" s="4"/>
      <c r="T53" s="4"/>
      <c r="U53" s="4"/>
      <c r="V53" s="4"/>
    </row>
    <row r="54" spans="1:34" ht="132" customHeight="1" x14ac:dyDescent="0.5">
      <c r="A54" s="51"/>
      <c r="B54" s="45"/>
      <c r="C54" s="46"/>
      <c r="D54" s="43" t="s">
        <v>28</v>
      </c>
      <c r="E54" s="52">
        <v>0</v>
      </c>
      <c r="F54" s="52">
        <v>0</v>
      </c>
      <c r="G54" s="52">
        <v>0</v>
      </c>
      <c r="H54" s="52">
        <v>0</v>
      </c>
      <c r="I54" s="57">
        <f t="shared" si="13"/>
        <v>0</v>
      </c>
      <c r="J54" s="50">
        <f t="shared" si="3"/>
        <v>0</v>
      </c>
      <c r="K54" s="50">
        <f t="shared" si="4"/>
        <v>0</v>
      </c>
      <c r="L54" s="50">
        <f t="shared" si="1"/>
        <v>0</v>
      </c>
      <c r="M54" s="38"/>
      <c r="N54" s="51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31.25" customHeight="1" x14ac:dyDescent="0.5">
      <c r="A55" s="51">
        <v>6</v>
      </c>
      <c r="B55" s="45" t="s">
        <v>39</v>
      </c>
      <c r="C55" s="63">
        <v>8</v>
      </c>
      <c r="D55" s="28" t="s">
        <v>21</v>
      </c>
      <c r="E55" s="29">
        <f t="shared" ref="E55:H55" si="16">E56+E57+E58+E61</f>
        <v>104247.75</v>
      </c>
      <c r="F55" s="29">
        <f t="shared" si="16"/>
        <v>60410.328999999998</v>
      </c>
      <c r="G55" s="29">
        <f t="shared" si="16"/>
        <v>70243.298999999999</v>
      </c>
      <c r="H55" s="29">
        <f t="shared" si="16"/>
        <v>68062.207930000004</v>
      </c>
      <c r="I55" s="29">
        <f>H55-F55</f>
        <v>7651.8789300000062</v>
      </c>
      <c r="J55" s="29">
        <f t="shared" si="3"/>
        <v>96.894947844064106</v>
      </c>
      <c r="K55" s="29">
        <f t="shared" si="4"/>
        <v>112.66650762653521</v>
      </c>
      <c r="L55" s="29">
        <f t="shared" si="1"/>
        <v>65.288898734025437</v>
      </c>
      <c r="M55" s="38">
        <v>11</v>
      </c>
      <c r="N55" s="47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31.25" customHeight="1" x14ac:dyDescent="0.5">
      <c r="A56" s="51"/>
      <c r="B56" s="45"/>
      <c r="C56" s="64"/>
      <c r="D56" s="34" t="s">
        <v>22</v>
      </c>
      <c r="E56" s="52">
        <v>678.82</v>
      </c>
      <c r="F56" s="52">
        <v>678.82</v>
      </c>
      <c r="G56" s="52">
        <v>678.8193</v>
      </c>
      <c r="H56" s="52">
        <v>678.8193</v>
      </c>
      <c r="I56" s="61">
        <f t="shared" si="13"/>
        <v>-7.000000000516593E-4</v>
      </c>
      <c r="J56" s="50">
        <f t="shared" si="3"/>
        <v>100</v>
      </c>
      <c r="K56" s="50">
        <f t="shared" si="4"/>
        <v>99.999896879879785</v>
      </c>
      <c r="L56" s="50">
        <f t="shared" si="1"/>
        <v>99.999896879879785</v>
      </c>
      <c r="M56" s="38"/>
      <c r="N56" s="51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31.25" customHeight="1" x14ac:dyDescent="0.5">
      <c r="A57" s="51"/>
      <c r="B57" s="45"/>
      <c r="C57" s="64"/>
      <c r="D57" s="34" t="s">
        <v>23</v>
      </c>
      <c r="E57" s="52">
        <v>77554.5</v>
      </c>
      <c r="F57" s="52">
        <v>49257.8</v>
      </c>
      <c r="G57" s="52">
        <v>57119.579699999995</v>
      </c>
      <c r="H57" s="52">
        <v>57119.578929999996</v>
      </c>
      <c r="I57" s="57">
        <f t="shared" si="13"/>
        <v>7861.7789299999931</v>
      </c>
      <c r="J57" s="50">
        <f t="shared" si="3"/>
        <v>99.999998651950875</v>
      </c>
      <c r="K57" s="50">
        <f t="shared" si="4"/>
        <v>115.96047515317369</v>
      </c>
      <c r="L57" s="50">
        <f t="shared" si="1"/>
        <v>73.650889284309741</v>
      </c>
      <c r="M57" s="38"/>
      <c r="N57" s="51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31.25" customHeight="1" x14ac:dyDescent="0.5">
      <c r="A58" s="51"/>
      <c r="B58" s="45"/>
      <c r="C58" s="64"/>
      <c r="D58" s="34" t="s">
        <v>24</v>
      </c>
      <c r="E58" s="52">
        <v>12444.9</v>
      </c>
      <c r="F58" s="52">
        <v>10473.708999999999</v>
      </c>
      <c r="G58" s="52">
        <v>12444.9</v>
      </c>
      <c r="H58" s="52">
        <v>10263.809699999998</v>
      </c>
      <c r="I58" s="61">
        <f t="shared" si="13"/>
        <v>-209.89930000000095</v>
      </c>
      <c r="J58" s="50">
        <f t="shared" si="3"/>
        <v>82.474023093797442</v>
      </c>
      <c r="K58" s="50">
        <f t="shared" si="4"/>
        <v>97.995941074933427</v>
      </c>
      <c r="L58" s="50">
        <f t="shared" si="1"/>
        <v>82.474023093797442</v>
      </c>
      <c r="M58" s="38"/>
      <c r="N58" s="51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31.25" customHeight="1" x14ac:dyDescent="0.5">
      <c r="A59" s="51"/>
      <c r="B59" s="45"/>
      <c r="C59" s="64"/>
      <c r="D59" s="39" t="s">
        <v>25</v>
      </c>
      <c r="E59" s="52">
        <v>0</v>
      </c>
      <c r="F59" s="52">
        <v>0</v>
      </c>
      <c r="G59" s="52">
        <v>0</v>
      </c>
      <c r="H59" s="52">
        <v>0</v>
      </c>
      <c r="I59" s="49">
        <f t="shared" si="13"/>
        <v>0</v>
      </c>
      <c r="J59" s="50">
        <f t="shared" si="3"/>
        <v>0</v>
      </c>
      <c r="K59" s="50">
        <f t="shared" si="4"/>
        <v>0</v>
      </c>
      <c r="L59" s="50">
        <f t="shared" si="1"/>
        <v>0</v>
      </c>
      <c r="M59" s="38"/>
      <c r="N59" s="51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31.25" customHeight="1" x14ac:dyDescent="0.5">
      <c r="A60" s="51"/>
      <c r="B60" s="45"/>
      <c r="C60" s="64"/>
      <c r="D60" s="39" t="s">
        <v>26</v>
      </c>
      <c r="E60" s="52">
        <v>0</v>
      </c>
      <c r="F60" s="52">
        <v>0</v>
      </c>
      <c r="G60" s="52">
        <v>0</v>
      </c>
      <c r="H60" s="52">
        <v>0</v>
      </c>
      <c r="I60" s="49"/>
      <c r="J60" s="50"/>
      <c r="K60" s="50"/>
      <c r="L60" s="50">
        <f t="shared" si="1"/>
        <v>0</v>
      </c>
      <c r="M60" s="38"/>
      <c r="N60" s="51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31.25" customHeight="1" x14ac:dyDescent="0.5">
      <c r="A61" s="51"/>
      <c r="B61" s="45"/>
      <c r="C61" s="64"/>
      <c r="D61" s="41" t="s">
        <v>27</v>
      </c>
      <c r="E61" s="52">
        <v>13569.53</v>
      </c>
      <c r="F61" s="52">
        <v>0</v>
      </c>
      <c r="G61" s="52">
        <v>0</v>
      </c>
      <c r="H61" s="52">
        <v>0</v>
      </c>
      <c r="I61" s="49">
        <f t="shared" si="13"/>
        <v>0</v>
      </c>
      <c r="J61" s="50">
        <v>0</v>
      </c>
      <c r="K61" s="50">
        <f t="shared" si="4"/>
        <v>0</v>
      </c>
      <c r="L61" s="50">
        <f t="shared" si="1"/>
        <v>0</v>
      </c>
      <c r="M61" s="38"/>
      <c r="N61" s="51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31.25" customHeight="1" x14ac:dyDescent="0.5">
      <c r="A62" s="51"/>
      <c r="B62" s="45"/>
      <c r="C62" s="65"/>
      <c r="D62" s="43" t="s">
        <v>28</v>
      </c>
      <c r="E62" s="52">
        <v>0</v>
      </c>
      <c r="F62" s="52">
        <v>0</v>
      </c>
      <c r="G62" s="52">
        <v>0</v>
      </c>
      <c r="H62" s="52">
        <v>0</v>
      </c>
      <c r="I62" s="49">
        <f t="shared" si="13"/>
        <v>0</v>
      </c>
      <c r="J62" s="50">
        <f t="shared" si="3"/>
        <v>0</v>
      </c>
      <c r="K62" s="50">
        <f t="shared" si="4"/>
        <v>0</v>
      </c>
      <c r="L62" s="50">
        <f t="shared" si="1"/>
        <v>0</v>
      </c>
      <c r="M62" s="38"/>
      <c r="N62" s="51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31.25" customHeight="1" x14ac:dyDescent="0.5">
      <c r="A63" s="51">
        <v>7</v>
      </c>
      <c r="B63" s="45" t="s">
        <v>41</v>
      </c>
      <c r="C63" s="46">
        <v>6</v>
      </c>
      <c r="D63" s="28" t="s">
        <v>21</v>
      </c>
      <c r="E63" s="29">
        <f t="shared" ref="E63:H63" si="17">E64+E65+E66+E67+E69</f>
        <v>12931.4</v>
      </c>
      <c r="F63" s="29">
        <f t="shared" si="17"/>
        <v>3560</v>
      </c>
      <c r="G63" s="29">
        <f t="shared" si="17"/>
        <v>11486.697499999998</v>
      </c>
      <c r="H63" s="29">
        <f t="shared" si="17"/>
        <v>5855.2134699999997</v>
      </c>
      <c r="I63" s="66">
        <f>H63-F63</f>
        <v>2295.2134699999997</v>
      </c>
      <c r="J63" s="29">
        <f t="shared" si="3"/>
        <v>50.973863201324846</v>
      </c>
      <c r="K63" s="29">
        <f t="shared" si="4"/>
        <v>164.47228848314606</v>
      </c>
      <c r="L63" s="29">
        <f t="shared" si="1"/>
        <v>45.279037613870116</v>
      </c>
      <c r="M63" s="31">
        <v>3</v>
      </c>
      <c r="N63" s="67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31.25" customHeight="1" x14ac:dyDescent="0.5">
      <c r="A64" s="51"/>
      <c r="B64" s="45"/>
      <c r="C64" s="46"/>
      <c r="D64" s="34" t="s">
        <v>22</v>
      </c>
      <c r="E64" s="57">
        <v>0</v>
      </c>
      <c r="F64" s="57">
        <v>0</v>
      </c>
      <c r="G64" s="57">
        <v>0</v>
      </c>
      <c r="H64" s="57">
        <v>0</v>
      </c>
      <c r="I64" s="49">
        <f t="shared" si="13"/>
        <v>0</v>
      </c>
      <c r="J64" s="50">
        <f t="shared" si="3"/>
        <v>0</v>
      </c>
      <c r="K64" s="50">
        <f t="shared" si="4"/>
        <v>0</v>
      </c>
      <c r="L64" s="50">
        <f t="shared" si="1"/>
        <v>0</v>
      </c>
      <c r="M64" s="31"/>
      <c r="N64" s="68"/>
      <c r="O64" s="4"/>
      <c r="P64" s="4"/>
      <c r="Q64" s="4"/>
      <c r="R64" s="4"/>
      <c r="S64" s="4"/>
      <c r="T64" s="4"/>
      <c r="U64" s="4"/>
      <c r="V64" s="4"/>
    </row>
    <row r="65" spans="1:34" s="5" customFormat="1" ht="131.25" customHeight="1" x14ac:dyDescent="0.5">
      <c r="A65" s="51"/>
      <c r="B65" s="45"/>
      <c r="C65" s="46"/>
      <c r="D65" s="34" t="s">
        <v>23</v>
      </c>
      <c r="E65" s="55">
        <v>944.6</v>
      </c>
      <c r="F65" s="55">
        <v>205</v>
      </c>
      <c r="G65" s="55">
        <v>199.89750000000001</v>
      </c>
      <c r="H65" s="55">
        <v>199.89749999999998</v>
      </c>
      <c r="I65" s="69">
        <f t="shared" si="13"/>
        <v>-5.1025000000000205</v>
      </c>
      <c r="J65" s="50">
        <f t="shared" si="3"/>
        <v>99.999999999999986</v>
      </c>
      <c r="K65" s="50">
        <f t="shared" si="4"/>
        <v>97.510975609756088</v>
      </c>
      <c r="L65" s="50">
        <f t="shared" si="1"/>
        <v>21.162132119415624</v>
      </c>
      <c r="M65" s="31"/>
      <c r="N65" s="68"/>
      <c r="O65" s="4"/>
      <c r="P65" s="4"/>
      <c r="Q65" s="4"/>
      <c r="R65" s="4"/>
      <c r="S65" s="4"/>
      <c r="T65" s="4"/>
      <c r="U65" s="4"/>
      <c r="V65" s="4"/>
    </row>
    <row r="66" spans="1:34" s="5" customFormat="1" ht="131.25" customHeight="1" x14ac:dyDescent="0.5">
      <c r="A66" s="51"/>
      <c r="B66" s="45"/>
      <c r="C66" s="46"/>
      <c r="D66" s="34" t="s">
        <v>24</v>
      </c>
      <c r="E66" s="55">
        <v>11286.8</v>
      </c>
      <c r="F66" s="70">
        <v>3355</v>
      </c>
      <c r="G66" s="70">
        <v>11286.8</v>
      </c>
      <c r="H66" s="70">
        <v>5655.3159699999997</v>
      </c>
      <c r="I66" s="69">
        <f t="shared" si="13"/>
        <v>2300.3159699999997</v>
      </c>
      <c r="J66" s="50">
        <f t="shared" si="3"/>
        <v>50.105574387780415</v>
      </c>
      <c r="K66" s="50">
        <f t="shared" si="4"/>
        <v>168.56381430700446</v>
      </c>
      <c r="L66" s="50">
        <f t="shared" si="1"/>
        <v>50.105574387780415</v>
      </c>
      <c r="M66" s="31"/>
      <c r="N66" s="68"/>
      <c r="O66" s="4"/>
      <c r="P66" s="4"/>
      <c r="Q66" s="4"/>
      <c r="R66" s="4"/>
      <c r="S66" s="4"/>
      <c r="T66" s="4"/>
      <c r="U66" s="4"/>
      <c r="V66" s="4"/>
    </row>
    <row r="67" spans="1:34" s="5" customFormat="1" ht="131.25" customHeight="1" x14ac:dyDescent="0.5">
      <c r="A67" s="51"/>
      <c r="B67" s="45"/>
      <c r="C67" s="46"/>
      <c r="D67" s="39" t="s">
        <v>25</v>
      </c>
      <c r="E67" s="70">
        <v>0</v>
      </c>
      <c r="F67" s="70">
        <v>0</v>
      </c>
      <c r="G67" s="70">
        <v>0</v>
      </c>
      <c r="H67" s="70">
        <v>0</v>
      </c>
      <c r="I67" s="49">
        <v>0</v>
      </c>
      <c r="J67" s="50">
        <f t="shared" si="3"/>
        <v>0</v>
      </c>
      <c r="K67" s="50">
        <f t="shared" si="4"/>
        <v>0</v>
      </c>
      <c r="L67" s="50">
        <f t="shared" si="1"/>
        <v>0</v>
      </c>
      <c r="M67" s="31"/>
      <c r="N67" s="68"/>
      <c r="O67" s="4"/>
      <c r="P67" s="4"/>
      <c r="Q67" s="4"/>
      <c r="R67" s="4"/>
      <c r="S67" s="4"/>
      <c r="T67" s="4"/>
      <c r="U67" s="4"/>
      <c r="V67" s="4"/>
    </row>
    <row r="68" spans="1:34" s="5" customFormat="1" ht="131.25" customHeight="1" x14ac:dyDescent="0.5">
      <c r="A68" s="51"/>
      <c r="B68" s="45"/>
      <c r="C68" s="46"/>
      <c r="D68" s="39" t="s">
        <v>26</v>
      </c>
      <c r="E68" s="70">
        <v>0</v>
      </c>
      <c r="F68" s="70">
        <v>0</v>
      </c>
      <c r="G68" s="70">
        <v>0</v>
      </c>
      <c r="H68" s="70">
        <v>0</v>
      </c>
      <c r="I68" s="49"/>
      <c r="J68" s="50"/>
      <c r="K68" s="50"/>
      <c r="L68" s="50">
        <f t="shared" si="1"/>
        <v>0</v>
      </c>
      <c r="M68" s="31"/>
      <c r="N68" s="68"/>
      <c r="O68" s="4"/>
      <c r="P68" s="4"/>
      <c r="Q68" s="4"/>
      <c r="R68" s="4"/>
      <c r="S68" s="4"/>
      <c r="T68" s="4"/>
      <c r="U68" s="4"/>
      <c r="V68" s="4"/>
    </row>
    <row r="69" spans="1:34" s="5" customFormat="1" ht="131.25" customHeight="1" x14ac:dyDescent="0.5">
      <c r="A69" s="51"/>
      <c r="B69" s="45"/>
      <c r="C69" s="46"/>
      <c r="D69" s="41" t="s">
        <v>27</v>
      </c>
      <c r="E69" s="48">
        <v>700</v>
      </c>
      <c r="F69" s="57">
        <v>0</v>
      </c>
      <c r="G69" s="57">
        <v>0</v>
      </c>
      <c r="H69" s="57">
        <v>0</v>
      </c>
      <c r="I69" s="49">
        <f t="shared" si="13"/>
        <v>0</v>
      </c>
      <c r="J69" s="50">
        <f t="shared" si="3"/>
        <v>0</v>
      </c>
      <c r="K69" s="50">
        <f t="shared" si="4"/>
        <v>0</v>
      </c>
      <c r="L69" s="50">
        <f t="shared" si="1"/>
        <v>0</v>
      </c>
      <c r="M69" s="31"/>
      <c r="N69" s="68"/>
      <c r="O69" s="4"/>
      <c r="P69" s="4"/>
      <c r="Q69" s="4"/>
      <c r="R69" s="4"/>
      <c r="S69" s="4"/>
      <c r="T69" s="4"/>
      <c r="U69" s="4"/>
      <c r="V69" s="4"/>
    </row>
    <row r="70" spans="1:34" s="5" customFormat="1" ht="131.25" customHeight="1" x14ac:dyDescent="0.5">
      <c r="A70" s="51"/>
      <c r="B70" s="45"/>
      <c r="C70" s="46"/>
      <c r="D70" s="43" t="s">
        <v>28</v>
      </c>
      <c r="E70" s="57">
        <v>0</v>
      </c>
      <c r="F70" s="57">
        <v>0</v>
      </c>
      <c r="G70" s="57">
        <v>0</v>
      </c>
      <c r="H70" s="57">
        <v>0</v>
      </c>
      <c r="I70" s="49">
        <f t="shared" si="13"/>
        <v>0</v>
      </c>
      <c r="J70" s="50">
        <f t="shared" si="3"/>
        <v>0</v>
      </c>
      <c r="K70" s="50">
        <f t="shared" si="4"/>
        <v>0</v>
      </c>
      <c r="L70" s="50">
        <f t="shared" si="1"/>
        <v>0</v>
      </c>
      <c r="M70" s="31"/>
      <c r="N70" s="68"/>
      <c r="O70" s="4"/>
      <c r="P70" s="4"/>
      <c r="Q70" s="4"/>
      <c r="R70" s="4"/>
      <c r="S70" s="4"/>
      <c r="T70" s="4"/>
      <c r="U70" s="4"/>
      <c r="V70" s="4"/>
    </row>
    <row r="71" spans="1:34" s="5" customFormat="1" ht="133.5" customHeight="1" x14ac:dyDescent="0.5">
      <c r="A71" s="51">
        <v>8</v>
      </c>
      <c r="B71" s="45" t="s">
        <v>43</v>
      </c>
      <c r="C71" s="46">
        <v>12</v>
      </c>
      <c r="D71" s="28" t="s">
        <v>21</v>
      </c>
      <c r="E71" s="29">
        <f>E72+E73+E74+E77</f>
        <v>1390533.7256800001</v>
      </c>
      <c r="F71" s="29">
        <f t="shared" ref="F71:H71" si="18">F72+F73+F74+F77</f>
        <v>165653.02000000002</v>
      </c>
      <c r="G71" s="29">
        <f t="shared" si="18"/>
        <v>389132.63679999998</v>
      </c>
      <c r="H71" s="29">
        <f t="shared" si="18"/>
        <v>124725.60662000001</v>
      </c>
      <c r="I71" s="30">
        <f>H71-F71</f>
        <v>-40927.413380000013</v>
      </c>
      <c r="J71" s="29">
        <f t="shared" si="3"/>
        <v>32.052209150502179</v>
      </c>
      <c r="K71" s="29">
        <f t="shared" si="4"/>
        <v>75.29328871879305</v>
      </c>
      <c r="L71" s="29">
        <f t="shared" ref="L71:L134" si="19">IF(H71=0,0,H71/E71*100)</f>
        <v>8.9696211114193982</v>
      </c>
      <c r="M71" s="38">
        <v>9</v>
      </c>
      <c r="N71" s="60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33.5" customHeight="1" x14ac:dyDescent="0.5">
      <c r="A72" s="51"/>
      <c r="B72" s="45"/>
      <c r="C72" s="46"/>
      <c r="D72" s="34" t="s">
        <v>22</v>
      </c>
      <c r="E72" s="55">
        <v>7035.33</v>
      </c>
      <c r="F72" s="71">
        <v>957.95</v>
      </c>
      <c r="G72" s="71">
        <v>4615.9560000000001</v>
      </c>
      <c r="H72" s="71">
        <v>0</v>
      </c>
      <c r="I72" s="61">
        <v>-957.95</v>
      </c>
      <c r="J72" s="50">
        <v>0</v>
      </c>
      <c r="K72" s="58">
        <v>0</v>
      </c>
      <c r="L72" s="58">
        <f t="shared" si="19"/>
        <v>0</v>
      </c>
      <c r="M72" s="38"/>
      <c r="N72" s="25"/>
      <c r="O72" s="4"/>
      <c r="P72" s="4"/>
      <c r="Q72" s="4"/>
      <c r="R72" s="4"/>
      <c r="S72" s="4"/>
      <c r="T72" s="4"/>
      <c r="U72" s="4"/>
      <c r="V72" s="4"/>
    </row>
    <row r="73" spans="1:34" s="5" customFormat="1" ht="133.5" customHeight="1" x14ac:dyDescent="0.5">
      <c r="A73" s="51"/>
      <c r="B73" s="45"/>
      <c r="C73" s="46"/>
      <c r="D73" s="34" t="s">
        <v>23</v>
      </c>
      <c r="E73" s="55">
        <v>88321.464090000009</v>
      </c>
      <c r="F73" s="55">
        <v>52757.240000000005</v>
      </c>
      <c r="G73" s="55">
        <v>70233.064610000001</v>
      </c>
      <c r="H73" s="55">
        <v>70204.567429999996</v>
      </c>
      <c r="I73" s="61">
        <v>17447.32742999999</v>
      </c>
      <c r="J73" s="50">
        <v>99.959424837634174</v>
      </c>
      <c r="K73" s="50">
        <v>133.0709632080829</v>
      </c>
      <c r="L73" s="50">
        <f t="shared" si="19"/>
        <v>79.487549434711809</v>
      </c>
      <c r="M73" s="38"/>
      <c r="N73" s="25"/>
      <c r="O73" s="4"/>
      <c r="P73" s="4"/>
      <c r="Q73" s="4"/>
      <c r="R73" s="4"/>
      <c r="S73" s="4"/>
      <c r="T73" s="4"/>
      <c r="U73" s="4"/>
      <c r="V73" s="4"/>
    </row>
    <row r="74" spans="1:34" s="5" customFormat="1" ht="133.5" customHeight="1" x14ac:dyDescent="0.5">
      <c r="A74" s="51"/>
      <c r="B74" s="45"/>
      <c r="C74" s="46"/>
      <c r="D74" s="34" t="s">
        <v>24</v>
      </c>
      <c r="E74" s="55">
        <v>314950.88159</v>
      </c>
      <c r="F74" s="71">
        <v>111937.83000000002</v>
      </c>
      <c r="G74" s="71">
        <v>314283.61618999997</v>
      </c>
      <c r="H74" s="71">
        <v>54521.039190000003</v>
      </c>
      <c r="I74" s="61">
        <v>-57416.790810000013</v>
      </c>
      <c r="J74" s="50">
        <v>17.347719187830439</v>
      </c>
      <c r="K74" s="50">
        <v>48.70653575292642</v>
      </c>
      <c r="L74" s="50">
        <f t="shared" si="19"/>
        <v>17.310965733690171</v>
      </c>
      <c r="M74" s="38"/>
      <c r="N74" s="25"/>
      <c r="O74" s="4"/>
      <c r="P74" s="4"/>
      <c r="Q74" s="4"/>
      <c r="R74" s="4"/>
      <c r="S74" s="4"/>
      <c r="T74" s="4"/>
      <c r="U74" s="4"/>
      <c r="V74" s="4"/>
    </row>
    <row r="75" spans="1:34" s="5" customFormat="1" ht="133.5" customHeight="1" x14ac:dyDescent="0.5">
      <c r="A75" s="51"/>
      <c r="B75" s="45"/>
      <c r="C75" s="46"/>
      <c r="D75" s="39" t="s">
        <v>25</v>
      </c>
      <c r="E75" s="70">
        <v>0</v>
      </c>
      <c r="F75" s="71">
        <v>0</v>
      </c>
      <c r="G75" s="71">
        <v>0</v>
      </c>
      <c r="H75" s="71">
        <v>0</v>
      </c>
      <c r="I75" s="57">
        <v>0</v>
      </c>
      <c r="J75" s="50">
        <v>0</v>
      </c>
      <c r="K75" s="50">
        <v>0</v>
      </c>
      <c r="L75" s="50">
        <f t="shared" si="19"/>
        <v>0</v>
      </c>
      <c r="M75" s="38"/>
      <c r="N75" s="25"/>
      <c r="O75" s="4"/>
      <c r="P75" s="4"/>
      <c r="Q75" s="4"/>
      <c r="R75" s="4"/>
      <c r="S75" s="4"/>
      <c r="T75" s="4"/>
      <c r="U75" s="4"/>
      <c r="V75" s="4"/>
    </row>
    <row r="76" spans="1:34" s="5" customFormat="1" ht="133.5" customHeight="1" x14ac:dyDescent="0.5">
      <c r="A76" s="51"/>
      <c r="B76" s="45"/>
      <c r="C76" s="46"/>
      <c r="D76" s="39" t="s">
        <v>26</v>
      </c>
      <c r="E76" s="70">
        <v>0</v>
      </c>
      <c r="F76" s="71">
        <v>0</v>
      </c>
      <c r="G76" s="71">
        <v>0</v>
      </c>
      <c r="H76" s="71">
        <v>0</v>
      </c>
      <c r="I76" s="49">
        <v>0</v>
      </c>
      <c r="J76" s="50">
        <v>0</v>
      </c>
      <c r="K76" s="50">
        <v>0</v>
      </c>
      <c r="L76" s="50">
        <f t="shared" si="19"/>
        <v>0</v>
      </c>
      <c r="M76" s="38"/>
      <c r="N76" s="25"/>
      <c r="O76" s="4"/>
      <c r="P76" s="4"/>
      <c r="Q76" s="4"/>
      <c r="R76" s="4"/>
      <c r="S76" s="4"/>
      <c r="T76" s="4"/>
      <c r="U76" s="4"/>
      <c r="V76" s="4"/>
    </row>
    <row r="77" spans="1:34" s="5" customFormat="1" ht="133.5" customHeight="1" x14ac:dyDescent="0.5">
      <c r="A77" s="51"/>
      <c r="B77" s="45"/>
      <c r="C77" s="46"/>
      <c r="D77" s="41" t="s">
        <v>27</v>
      </c>
      <c r="E77" s="48">
        <v>980226.05</v>
      </c>
      <c r="F77" s="48">
        <v>0</v>
      </c>
      <c r="G77" s="48">
        <v>0</v>
      </c>
      <c r="H77" s="48">
        <v>0</v>
      </c>
      <c r="I77" s="49"/>
      <c r="J77" s="50">
        <v>0</v>
      </c>
      <c r="K77" s="50">
        <v>0</v>
      </c>
      <c r="L77" s="50">
        <f t="shared" si="19"/>
        <v>0</v>
      </c>
      <c r="M77" s="38"/>
      <c r="N77" s="25"/>
      <c r="O77" s="4"/>
      <c r="P77" s="4"/>
      <c r="Q77" s="4"/>
      <c r="R77" s="4"/>
      <c r="S77" s="4"/>
      <c r="T77" s="4"/>
      <c r="U77" s="4"/>
      <c r="V77" s="4"/>
    </row>
    <row r="78" spans="1:34" s="5" customFormat="1" ht="133.5" customHeight="1" x14ac:dyDescent="0.5">
      <c r="A78" s="51"/>
      <c r="B78" s="45"/>
      <c r="C78" s="46"/>
      <c r="D78" s="43" t="s">
        <v>28</v>
      </c>
      <c r="E78" s="57">
        <v>0</v>
      </c>
      <c r="F78" s="48">
        <v>0</v>
      </c>
      <c r="G78" s="48">
        <v>0</v>
      </c>
      <c r="H78" s="48">
        <v>0</v>
      </c>
      <c r="I78" s="49">
        <v>0</v>
      </c>
      <c r="J78" s="50">
        <v>0</v>
      </c>
      <c r="K78" s="50">
        <v>0</v>
      </c>
      <c r="L78" s="50">
        <f t="shared" si="19"/>
        <v>0</v>
      </c>
      <c r="M78" s="38"/>
      <c r="N78" s="25"/>
      <c r="O78" s="4"/>
      <c r="P78" s="4"/>
      <c r="Q78" s="4"/>
      <c r="R78" s="4"/>
      <c r="S78" s="4"/>
      <c r="T78" s="4"/>
      <c r="U78" s="4"/>
      <c r="V78" s="4"/>
    </row>
    <row r="79" spans="1:34" ht="133.5" customHeight="1" x14ac:dyDescent="0.5">
      <c r="A79" s="51">
        <v>9</v>
      </c>
      <c r="B79" s="45" t="s">
        <v>45</v>
      </c>
      <c r="C79" s="46">
        <v>14</v>
      </c>
      <c r="D79" s="28" t="s">
        <v>21</v>
      </c>
      <c r="E79" s="29">
        <f>E80+E81+E82+E85</f>
        <v>453313.18176000001</v>
      </c>
      <c r="F79" s="29">
        <f t="shared" ref="F79:H79" si="20">F80+F81+F82+F85</f>
        <v>223248.82452999998</v>
      </c>
      <c r="G79" s="29">
        <f t="shared" si="20"/>
        <v>308479.93469999993</v>
      </c>
      <c r="H79" s="29">
        <f t="shared" si="20"/>
        <v>151312.16554999998</v>
      </c>
      <c r="I79" s="30">
        <f>H79-F79</f>
        <v>-71936.658980000007</v>
      </c>
      <c r="J79" s="29">
        <f t="shared" si="3"/>
        <v>49.050893925127639</v>
      </c>
      <c r="K79" s="29">
        <f t="shared" ref="K79:K142" si="21">IF(H79=0,0,H79/F79*100)</f>
        <v>67.777362711115543</v>
      </c>
      <c r="L79" s="29">
        <f t="shared" si="19"/>
        <v>33.379167347952823</v>
      </c>
      <c r="M79" s="72">
        <v>8</v>
      </c>
      <c r="N79" s="60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33.5" customHeight="1" x14ac:dyDescent="0.5">
      <c r="A80" s="51"/>
      <c r="B80" s="45"/>
      <c r="C80" s="46"/>
      <c r="D80" s="34" t="s">
        <v>22</v>
      </c>
      <c r="E80" s="57">
        <v>0</v>
      </c>
      <c r="F80" s="48">
        <v>0</v>
      </c>
      <c r="G80" s="48">
        <v>0</v>
      </c>
      <c r="H80" s="48">
        <v>0</v>
      </c>
      <c r="I80" s="49">
        <v>0</v>
      </c>
      <c r="J80" s="50">
        <f t="shared" si="3"/>
        <v>0</v>
      </c>
      <c r="K80" s="50">
        <f t="shared" si="21"/>
        <v>0</v>
      </c>
      <c r="L80" s="50">
        <f t="shared" si="19"/>
        <v>0</v>
      </c>
      <c r="M80" s="72"/>
      <c r="N80" s="25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33.5" customHeight="1" x14ac:dyDescent="0.5">
      <c r="A81" s="51"/>
      <c r="B81" s="45"/>
      <c r="C81" s="46"/>
      <c r="D81" s="34" t="s">
        <v>23</v>
      </c>
      <c r="E81" s="55">
        <v>20054.5</v>
      </c>
      <c r="F81" s="71">
        <v>15301.95</v>
      </c>
      <c r="G81" s="71">
        <v>1063.43175</v>
      </c>
      <c r="H81" s="71">
        <v>849.43174999999997</v>
      </c>
      <c r="I81" s="61">
        <f t="shared" si="13"/>
        <v>-14452.518250000001</v>
      </c>
      <c r="J81" s="50">
        <f t="shared" ref="J81:J152" si="22">IF(H81=0, ,H81/G81*100)</f>
        <v>79.876470680887607</v>
      </c>
      <c r="K81" s="50">
        <f t="shared" si="21"/>
        <v>5.5511340057966461</v>
      </c>
      <c r="L81" s="50">
        <f t="shared" si="19"/>
        <v>4.2356166945074669</v>
      </c>
      <c r="M81" s="72"/>
      <c r="N81" s="25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33.5" customHeight="1" x14ac:dyDescent="0.5">
      <c r="A82" s="51"/>
      <c r="B82" s="45"/>
      <c r="C82" s="46"/>
      <c r="D82" s="34" t="s">
        <v>24</v>
      </c>
      <c r="E82" s="55">
        <v>308945.20532000001</v>
      </c>
      <c r="F82" s="71">
        <v>207946.87452999997</v>
      </c>
      <c r="G82" s="71">
        <v>307416.50294999994</v>
      </c>
      <c r="H82" s="71">
        <v>150462.73379999999</v>
      </c>
      <c r="I82" s="61">
        <f t="shared" si="13"/>
        <v>-57484.140729999985</v>
      </c>
      <c r="J82" s="50">
        <f t="shared" si="22"/>
        <v>48.944260427187331</v>
      </c>
      <c r="K82" s="50">
        <f t="shared" si="21"/>
        <v>72.356333385666304</v>
      </c>
      <c r="L82" s="50">
        <f t="shared" si="19"/>
        <v>48.702077652946038</v>
      </c>
      <c r="M82" s="72"/>
      <c r="N82" s="25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33.5" customHeight="1" x14ac:dyDescent="0.5">
      <c r="A83" s="51"/>
      <c r="B83" s="45"/>
      <c r="C83" s="46"/>
      <c r="D83" s="39" t="s">
        <v>25</v>
      </c>
      <c r="E83" s="70">
        <v>0</v>
      </c>
      <c r="F83" s="70">
        <v>0</v>
      </c>
      <c r="G83" s="70">
        <v>0</v>
      </c>
      <c r="H83" s="70">
        <v>0</v>
      </c>
      <c r="I83" s="49">
        <v>0</v>
      </c>
      <c r="J83" s="50">
        <f t="shared" si="22"/>
        <v>0</v>
      </c>
      <c r="K83" s="50">
        <f t="shared" si="21"/>
        <v>0</v>
      </c>
      <c r="L83" s="50">
        <f t="shared" si="19"/>
        <v>0</v>
      </c>
      <c r="M83" s="72"/>
      <c r="N83" s="25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33.5" customHeight="1" x14ac:dyDescent="0.5">
      <c r="A84" s="51"/>
      <c r="B84" s="45"/>
      <c r="C84" s="46"/>
      <c r="D84" s="39" t="s">
        <v>26</v>
      </c>
      <c r="E84" s="70">
        <v>0</v>
      </c>
      <c r="F84" s="70">
        <v>0</v>
      </c>
      <c r="G84" s="70">
        <v>0</v>
      </c>
      <c r="H84" s="70">
        <v>0</v>
      </c>
      <c r="I84" s="49">
        <v>0</v>
      </c>
      <c r="J84" s="50">
        <f t="shared" si="22"/>
        <v>0</v>
      </c>
      <c r="K84" s="50">
        <f t="shared" si="21"/>
        <v>0</v>
      </c>
      <c r="L84" s="50">
        <f t="shared" si="19"/>
        <v>0</v>
      </c>
      <c r="M84" s="72"/>
      <c r="N84" s="25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33.5" customHeight="1" x14ac:dyDescent="0.5">
      <c r="A85" s="51"/>
      <c r="B85" s="45"/>
      <c r="C85" s="46"/>
      <c r="D85" s="41" t="s">
        <v>27</v>
      </c>
      <c r="E85" s="70">
        <v>124313.47644</v>
      </c>
      <c r="F85" s="57">
        <v>0</v>
      </c>
      <c r="G85" s="57">
        <v>0</v>
      </c>
      <c r="H85" s="57">
        <v>0</v>
      </c>
      <c r="I85" s="49">
        <v>0</v>
      </c>
      <c r="J85" s="50">
        <v>0</v>
      </c>
      <c r="K85" s="50">
        <f t="shared" si="21"/>
        <v>0</v>
      </c>
      <c r="L85" s="50">
        <f t="shared" si="19"/>
        <v>0</v>
      </c>
      <c r="M85" s="72"/>
      <c r="N85" s="25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33.5" customHeight="1" x14ac:dyDescent="0.5">
      <c r="A86" s="51"/>
      <c r="B86" s="45"/>
      <c r="C86" s="46"/>
      <c r="D86" s="43" t="s">
        <v>28</v>
      </c>
      <c r="E86" s="57">
        <v>0</v>
      </c>
      <c r="F86" s="57">
        <v>0</v>
      </c>
      <c r="G86" s="57">
        <v>0</v>
      </c>
      <c r="H86" s="57">
        <v>0</v>
      </c>
      <c r="I86" s="49">
        <v>0</v>
      </c>
      <c r="J86" s="50">
        <f t="shared" si="22"/>
        <v>0</v>
      </c>
      <c r="K86" s="50">
        <f t="shared" si="21"/>
        <v>0</v>
      </c>
      <c r="L86" s="50">
        <f t="shared" si="19"/>
        <v>0</v>
      </c>
      <c r="M86" s="72"/>
      <c r="N86" s="25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8.25" customHeight="1" x14ac:dyDescent="0.5">
      <c r="A87" s="51">
        <v>10</v>
      </c>
      <c r="B87" s="60" t="s">
        <v>47</v>
      </c>
      <c r="C87" s="73">
        <v>4</v>
      </c>
      <c r="D87" s="28" t="s">
        <v>21</v>
      </c>
      <c r="E87" s="29">
        <f t="shared" ref="E87:H87" si="23">E88+E89+E90+E93</f>
        <v>15924.27</v>
      </c>
      <c r="F87" s="29">
        <f t="shared" si="23"/>
        <v>2187.3000000000002</v>
      </c>
      <c r="G87" s="29">
        <f t="shared" si="23"/>
        <v>2169.0680000000002</v>
      </c>
      <c r="H87" s="29">
        <f t="shared" si="23"/>
        <v>1578.02061</v>
      </c>
      <c r="I87" s="30">
        <f>H87-F87</f>
        <v>-609.27939000000015</v>
      </c>
      <c r="J87" s="29">
        <f t="shared" si="22"/>
        <v>72.751089869012858</v>
      </c>
      <c r="K87" s="29">
        <f t="shared" si="21"/>
        <v>72.144681113701822</v>
      </c>
      <c r="L87" s="29">
        <f t="shared" si="19"/>
        <v>9.9095318655109477</v>
      </c>
      <c r="M87" s="72">
        <v>3</v>
      </c>
      <c r="N87" s="60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8.25" customHeight="1" x14ac:dyDescent="0.5">
      <c r="A88" s="51"/>
      <c r="B88" s="60"/>
      <c r="C88" s="73"/>
      <c r="D88" s="34" t="s">
        <v>22</v>
      </c>
      <c r="E88" s="55">
        <v>2</v>
      </c>
      <c r="F88" s="55">
        <v>2</v>
      </c>
      <c r="G88" s="48">
        <v>0</v>
      </c>
      <c r="H88" s="48">
        <v>0</v>
      </c>
      <c r="I88" s="49">
        <f t="shared" si="13"/>
        <v>-2</v>
      </c>
      <c r="J88" s="50">
        <f t="shared" si="22"/>
        <v>0</v>
      </c>
      <c r="K88" s="50">
        <f t="shared" si="21"/>
        <v>0</v>
      </c>
      <c r="L88" s="50">
        <f t="shared" si="19"/>
        <v>0</v>
      </c>
      <c r="M88" s="72"/>
      <c r="N88" s="25"/>
      <c r="O88" s="4"/>
      <c r="P88" s="4"/>
      <c r="Q88" s="4"/>
      <c r="R88" s="4"/>
      <c r="S88" s="4"/>
      <c r="T88" s="4"/>
      <c r="U88" s="4"/>
      <c r="V88" s="4"/>
    </row>
    <row r="89" spans="1:34" s="5" customFormat="1" ht="128.25" customHeight="1" x14ac:dyDescent="0.5">
      <c r="A89" s="51"/>
      <c r="B89" s="60"/>
      <c r="C89" s="73"/>
      <c r="D89" s="34" t="s">
        <v>23</v>
      </c>
      <c r="E89" s="55">
        <v>2845.6000000000004</v>
      </c>
      <c r="F89" s="71">
        <v>1962.8</v>
      </c>
      <c r="G89" s="71">
        <v>1476.568</v>
      </c>
      <c r="H89" s="71">
        <v>1396.4206100000001</v>
      </c>
      <c r="I89" s="61">
        <f t="shared" si="13"/>
        <v>-566.37938999999983</v>
      </c>
      <c r="J89" s="50">
        <f>IF(H89=0, ,H89/G89*100)</f>
        <v>94.572048832156739</v>
      </c>
      <c r="K89" s="50">
        <f t="shared" si="21"/>
        <v>71.144314754432443</v>
      </c>
      <c r="L89" s="50">
        <f t="shared" si="19"/>
        <v>49.072976173741914</v>
      </c>
      <c r="M89" s="72"/>
      <c r="N89" s="25"/>
      <c r="O89" s="4"/>
      <c r="P89" s="4"/>
      <c r="Q89" s="4"/>
      <c r="R89" s="4"/>
      <c r="S89" s="4"/>
      <c r="T89" s="4"/>
      <c r="U89" s="4"/>
      <c r="V89" s="4"/>
    </row>
    <row r="90" spans="1:34" s="5" customFormat="1" ht="128.25" customHeight="1" x14ac:dyDescent="0.5">
      <c r="A90" s="51"/>
      <c r="B90" s="60"/>
      <c r="C90" s="73"/>
      <c r="D90" s="34" t="s">
        <v>24</v>
      </c>
      <c r="E90" s="55">
        <v>692.5</v>
      </c>
      <c r="F90" s="71">
        <v>222.5</v>
      </c>
      <c r="G90" s="71">
        <v>692.5</v>
      </c>
      <c r="H90" s="71">
        <v>181.6</v>
      </c>
      <c r="I90" s="61">
        <f t="shared" si="13"/>
        <v>-40.900000000000006</v>
      </c>
      <c r="J90" s="50">
        <f t="shared" si="22"/>
        <v>26.223826714801447</v>
      </c>
      <c r="K90" s="50">
        <f t="shared" si="21"/>
        <v>81.617977528089881</v>
      </c>
      <c r="L90" s="50">
        <f t="shared" si="19"/>
        <v>26.223826714801447</v>
      </c>
      <c r="M90" s="72"/>
      <c r="N90" s="25"/>
      <c r="O90" s="4"/>
      <c r="P90" s="4"/>
      <c r="Q90" s="4"/>
      <c r="R90" s="4"/>
      <c r="S90" s="4"/>
      <c r="T90" s="4"/>
      <c r="U90" s="4"/>
      <c r="V90" s="4"/>
    </row>
    <row r="91" spans="1:34" s="5" customFormat="1" ht="128.25" customHeight="1" x14ac:dyDescent="0.5">
      <c r="A91" s="51"/>
      <c r="B91" s="60"/>
      <c r="C91" s="73"/>
      <c r="D91" s="39" t="s">
        <v>25</v>
      </c>
      <c r="E91" s="71">
        <v>0</v>
      </c>
      <c r="F91" s="71">
        <v>0</v>
      </c>
      <c r="G91" s="71">
        <v>0</v>
      </c>
      <c r="H91" s="71">
        <v>0</v>
      </c>
      <c r="I91" s="49">
        <f t="shared" si="13"/>
        <v>0</v>
      </c>
      <c r="J91" s="50">
        <f t="shared" si="22"/>
        <v>0</v>
      </c>
      <c r="K91" s="50">
        <f t="shared" si="21"/>
        <v>0</v>
      </c>
      <c r="L91" s="50">
        <f t="shared" si="19"/>
        <v>0</v>
      </c>
      <c r="M91" s="72"/>
      <c r="N91" s="25"/>
      <c r="O91" s="4"/>
      <c r="P91" s="4"/>
      <c r="Q91" s="4"/>
      <c r="R91" s="4"/>
      <c r="S91" s="4"/>
      <c r="T91" s="4"/>
      <c r="U91" s="4"/>
      <c r="V91" s="4"/>
    </row>
    <row r="92" spans="1:34" s="5" customFormat="1" ht="128.25" customHeight="1" x14ac:dyDescent="0.5">
      <c r="A92" s="51"/>
      <c r="B92" s="60"/>
      <c r="C92" s="73"/>
      <c r="D92" s="39" t="s">
        <v>26</v>
      </c>
      <c r="E92" s="71">
        <v>216.55</v>
      </c>
      <c r="F92" s="71">
        <v>101.9</v>
      </c>
      <c r="G92" s="71">
        <v>216.55</v>
      </c>
      <c r="H92" s="71">
        <v>74.286000000000001</v>
      </c>
      <c r="I92" s="62">
        <f t="shared" si="13"/>
        <v>-27.614000000000004</v>
      </c>
      <c r="J92" s="50">
        <f t="shared" si="22"/>
        <v>34.304317709535901</v>
      </c>
      <c r="K92" s="50">
        <f t="shared" si="21"/>
        <v>72.900883218841997</v>
      </c>
      <c r="L92" s="50">
        <f t="shared" si="19"/>
        <v>34.304317709535901</v>
      </c>
      <c r="M92" s="72"/>
      <c r="N92" s="25"/>
      <c r="O92" s="4"/>
      <c r="P92" s="4"/>
      <c r="Q92" s="4"/>
      <c r="R92" s="4"/>
      <c r="S92" s="4"/>
      <c r="T92" s="4"/>
      <c r="U92" s="4"/>
      <c r="V92" s="4"/>
    </row>
    <row r="93" spans="1:34" s="5" customFormat="1" ht="128.25" customHeight="1" x14ac:dyDescent="0.5">
      <c r="A93" s="51"/>
      <c r="B93" s="60"/>
      <c r="C93" s="73"/>
      <c r="D93" s="41" t="s">
        <v>27</v>
      </c>
      <c r="E93" s="71">
        <v>12384.17</v>
      </c>
      <c r="F93" s="48">
        <v>0</v>
      </c>
      <c r="G93" s="48">
        <v>0</v>
      </c>
      <c r="H93" s="48">
        <v>0</v>
      </c>
      <c r="I93" s="49">
        <f t="shared" si="13"/>
        <v>0</v>
      </c>
      <c r="J93" s="50">
        <f t="shared" si="22"/>
        <v>0</v>
      </c>
      <c r="K93" s="50">
        <f t="shared" si="21"/>
        <v>0</v>
      </c>
      <c r="L93" s="50">
        <f t="shared" si="19"/>
        <v>0</v>
      </c>
      <c r="M93" s="72"/>
      <c r="N93" s="25"/>
      <c r="O93" s="4"/>
      <c r="P93" s="4"/>
      <c r="Q93" s="4"/>
      <c r="R93" s="4"/>
      <c r="S93" s="4"/>
      <c r="T93" s="4"/>
      <c r="U93" s="4"/>
      <c r="V93" s="4"/>
    </row>
    <row r="94" spans="1:34" s="5" customFormat="1" ht="128.25" customHeight="1" x14ac:dyDescent="0.5">
      <c r="A94" s="51"/>
      <c r="B94" s="60"/>
      <c r="C94" s="73"/>
      <c r="D94" s="43" t="s">
        <v>28</v>
      </c>
      <c r="E94" s="48">
        <v>0</v>
      </c>
      <c r="F94" s="48">
        <v>0</v>
      </c>
      <c r="G94" s="48">
        <v>0</v>
      </c>
      <c r="H94" s="48">
        <v>0</v>
      </c>
      <c r="I94" s="49">
        <f t="shared" si="13"/>
        <v>0</v>
      </c>
      <c r="J94" s="50">
        <f t="shared" si="22"/>
        <v>0</v>
      </c>
      <c r="K94" s="50">
        <f t="shared" si="21"/>
        <v>0</v>
      </c>
      <c r="L94" s="50">
        <f t="shared" si="19"/>
        <v>0</v>
      </c>
      <c r="M94" s="72"/>
      <c r="N94" s="25"/>
      <c r="O94" s="4"/>
      <c r="P94" s="4"/>
      <c r="Q94" s="4"/>
      <c r="R94" s="4"/>
      <c r="S94" s="4"/>
      <c r="T94" s="4"/>
      <c r="U94" s="4"/>
      <c r="V94" s="4"/>
    </row>
    <row r="95" spans="1:34" s="5" customFormat="1" ht="128.25" customHeight="1" x14ac:dyDescent="0.5">
      <c r="A95" s="51">
        <v>11</v>
      </c>
      <c r="B95" s="60" t="s">
        <v>49</v>
      </c>
      <c r="C95" s="73">
        <v>3</v>
      </c>
      <c r="D95" s="28" t="s">
        <v>21</v>
      </c>
      <c r="E95" s="29">
        <f t="shared" ref="E95:H95" si="24">E96+E97+E98+E101</f>
        <v>63433.899219999999</v>
      </c>
      <c r="F95" s="29">
        <f t="shared" si="24"/>
        <v>33075.716410000001</v>
      </c>
      <c r="G95" s="29">
        <f t="shared" si="24"/>
        <v>48464.111219999992</v>
      </c>
      <c r="H95" s="29">
        <f t="shared" si="24"/>
        <v>32482.046620000001</v>
      </c>
      <c r="I95" s="30">
        <f>H95-F95</f>
        <v>-593.66978999999992</v>
      </c>
      <c r="J95" s="29">
        <f t="shared" si="22"/>
        <v>67.022887250628941</v>
      </c>
      <c r="K95" s="29">
        <f t="shared" si="21"/>
        <v>98.205118877423587</v>
      </c>
      <c r="L95" s="29">
        <f t="shared" si="19"/>
        <v>51.206132713592943</v>
      </c>
      <c r="M95" s="72">
        <v>4</v>
      </c>
      <c r="N95" s="74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28.25" customHeight="1" x14ac:dyDescent="0.5">
      <c r="A96" s="51"/>
      <c r="B96" s="60"/>
      <c r="C96" s="73"/>
      <c r="D96" s="34" t="s">
        <v>22</v>
      </c>
      <c r="E96" s="57">
        <v>0</v>
      </c>
      <c r="F96" s="57">
        <v>0</v>
      </c>
      <c r="G96" s="57">
        <v>0</v>
      </c>
      <c r="H96" s="57">
        <v>0</v>
      </c>
      <c r="I96" s="49">
        <f t="shared" ref="I96:I102" si="25">H96-F96</f>
        <v>0</v>
      </c>
      <c r="J96" s="50">
        <f t="shared" si="22"/>
        <v>0</v>
      </c>
      <c r="K96" s="50">
        <f t="shared" si="21"/>
        <v>0</v>
      </c>
      <c r="L96" s="50">
        <f t="shared" si="19"/>
        <v>0</v>
      </c>
      <c r="M96" s="72"/>
      <c r="N96" s="75"/>
      <c r="O96" s="4"/>
      <c r="P96" s="4"/>
      <c r="Q96" s="4"/>
      <c r="R96" s="4"/>
      <c r="S96" s="4"/>
      <c r="T96" s="4"/>
      <c r="U96" s="4"/>
      <c r="V96" s="4"/>
    </row>
    <row r="97" spans="1:34" s="5" customFormat="1" ht="128.25" customHeight="1" x14ac:dyDescent="0.5">
      <c r="A97" s="51"/>
      <c r="B97" s="60"/>
      <c r="C97" s="73"/>
      <c r="D97" s="34" t="s">
        <v>23</v>
      </c>
      <c r="E97" s="55">
        <v>8073.5</v>
      </c>
      <c r="F97" s="70">
        <v>0</v>
      </c>
      <c r="G97" s="55">
        <v>0</v>
      </c>
      <c r="H97" s="57">
        <v>0</v>
      </c>
      <c r="I97" s="49">
        <f t="shared" si="25"/>
        <v>0</v>
      </c>
      <c r="J97" s="50">
        <f t="shared" si="22"/>
        <v>0</v>
      </c>
      <c r="K97" s="50">
        <f t="shared" si="21"/>
        <v>0</v>
      </c>
      <c r="L97" s="50">
        <f t="shared" si="19"/>
        <v>0</v>
      </c>
      <c r="M97" s="72"/>
      <c r="N97" s="75"/>
      <c r="O97" s="4"/>
      <c r="P97" s="4"/>
      <c r="Q97" s="4"/>
      <c r="R97" s="4"/>
      <c r="S97" s="4"/>
      <c r="T97" s="4"/>
      <c r="U97" s="4"/>
      <c r="V97" s="4"/>
    </row>
    <row r="98" spans="1:34" s="5" customFormat="1" ht="128.25" customHeight="1" x14ac:dyDescent="0.5">
      <c r="A98" s="51"/>
      <c r="B98" s="60"/>
      <c r="C98" s="73"/>
      <c r="D98" s="34" t="s">
        <v>24</v>
      </c>
      <c r="E98" s="55">
        <v>50847.181219999999</v>
      </c>
      <c r="F98" s="70">
        <v>33075.716410000001</v>
      </c>
      <c r="G98" s="70">
        <v>48464.111219999992</v>
      </c>
      <c r="H98" s="70">
        <v>32482.046620000001</v>
      </c>
      <c r="I98" s="62">
        <f t="shared" si="25"/>
        <v>-593.66978999999992</v>
      </c>
      <c r="J98" s="50">
        <f t="shared" si="22"/>
        <v>67.022887250628941</v>
      </c>
      <c r="K98" s="50">
        <f t="shared" si="21"/>
        <v>98.205118877423587</v>
      </c>
      <c r="L98" s="50">
        <f t="shared" si="19"/>
        <v>63.881705614044272</v>
      </c>
      <c r="M98" s="72"/>
      <c r="N98" s="75"/>
      <c r="O98" s="4"/>
      <c r="P98" s="4"/>
      <c r="Q98" s="4"/>
      <c r="R98" s="4"/>
      <c r="S98" s="4"/>
      <c r="T98" s="4"/>
      <c r="U98" s="4"/>
      <c r="V98" s="4"/>
    </row>
    <row r="99" spans="1:34" s="5" customFormat="1" ht="128.25" customHeight="1" x14ac:dyDescent="0.5">
      <c r="A99" s="51"/>
      <c r="B99" s="60"/>
      <c r="C99" s="73"/>
      <c r="D99" s="39" t="s">
        <v>25</v>
      </c>
      <c r="E99" s="70">
        <v>0</v>
      </c>
      <c r="F99" s="57">
        <v>0</v>
      </c>
      <c r="G99" s="57">
        <v>0</v>
      </c>
      <c r="H99" s="57">
        <v>0</v>
      </c>
      <c r="I99" s="49">
        <f t="shared" si="25"/>
        <v>0</v>
      </c>
      <c r="J99" s="50">
        <f t="shared" si="22"/>
        <v>0</v>
      </c>
      <c r="K99" s="50">
        <f t="shared" si="21"/>
        <v>0</v>
      </c>
      <c r="L99" s="50">
        <f t="shared" si="19"/>
        <v>0</v>
      </c>
      <c r="M99" s="72"/>
      <c r="N99" s="75"/>
      <c r="O99" s="4"/>
      <c r="P99" s="4"/>
      <c r="Q99" s="4"/>
      <c r="R99" s="4"/>
      <c r="S99" s="4"/>
      <c r="T99" s="4"/>
      <c r="U99" s="4"/>
      <c r="V99" s="4"/>
    </row>
    <row r="100" spans="1:34" s="5" customFormat="1" ht="128.25" customHeight="1" x14ac:dyDescent="0.5">
      <c r="A100" s="51"/>
      <c r="B100" s="60"/>
      <c r="C100" s="73"/>
      <c r="D100" s="39" t="s">
        <v>26</v>
      </c>
      <c r="E100" s="70">
        <v>0</v>
      </c>
      <c r="F100" s="57">
        <v>0</v>
      </c>
      <c r="G100" s="57">
        <v>0</v>
      </c>
      <c r="H100" s="57">
        <v>0</v>
      </c>
      <c r="I100" s="49"/>
      <c r="J100" s="50"/>
      <c r="K100" s="50"/>
      <c r="L100" s="50">
        <f t="shared" si="19"/>
        <v>0</v>
      </c>
      <c r="M100" s="72"/>
      <c r="N100" s="75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28.25" customHeight="1" x14ac:dyDescent="0.5">
      <c r="A101" s="51"/>
      <c r="B101" s="60"/>
      <c r="C101" s="73"/>
      <c r="D101" s="41" t="s">
        <v>27</v>
      </c>
      <c r="E101" s="48">
        <v>4513.2180000000008</v>
      </c>
      <c r="F101" s="57">
        <v>0</v>
      </c>
      <c r="G101" s="57">
        <v>0</v>
      </c>
      <c r="H101" s="57">
        <v>0</v>
      </c>
      <c r="I101" s="49">
        <f t="shared" si="25"/>
        <v>0</v>
      </c>
      <c r="J101" s="50">
        <f t="shared" si="22"/>
        <v>0</v>
      </c>
      <c r="K101" s="50">
        <f t="shared" si="21"/>
        <v>0</v>
      </c>
      <c r="L101" s="50">
        <f t="shared" si="19"/>
        <v>0</v>
      </c>
      <c r="M101" s="72"/>
      <c r="N101" s="75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28.25" customHeight="1" x14ac:dyDescent="0.5">
      <c r="A102" s="51"/>
      <c r="B102" s="60"/>
      <c r="C102" s="73"/>
      <c r="D102" s="43" t="s">
        <v>28</v>
      </c>
      <c r="E102" s="57">
        <v>13017.573189999999</v>
      </c>
      <c r="F102" s="57">
        <v>0</v>
      </c>
      <c r="G102" s="57">
        <v>0</v>
      </c>
      <c r="H102" s="57">
        <v>0</v>
      </c>
      <c r="I102" s="49">
        <f t="shared" si="25"/>
        <v>0</v>
      </c>
      <c r="J102" s="50">
        <f t="shared" si="22"/>
        <v>0</v>
      </c>
      <c r="K102" s="50">
        <f t="shared" si="21"/>
        <v>0</v>
      </c>
      <c r="L102" s="50">
        <f t="shared" si="19"/>
        <v>0</v>
      </c>
      <c r="M102" s="72"/>
      <c r="N102" s="75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30.5" customHeight="1" x14ac:dyDescent="0.5">
      <c r="A103" s="51">
        <v>12</v>
      </c>
      <c r="B103" s="45" t="s">
        <v>51</v>
      </c>
      <c r="C103" s="46">
        <v>4</v>
      </c>
      <c r="D103" s="28" t="s">
        <v>21</v>
      </c>
      <c r="E103" s="29">
        <f t="shared" ref="E103" si="26">E104+E105+E106+E109+E107</f>
        <v>119847.99832000001</v>
      </c>
      <c r="F103" s="29">
        <f>F104+F105+F106+F109+F107</f>
        <v>62831.959999999992</v>
      </c>
      <c r="G103" s="29">
        <f>G104+G105+G106+G109+G107</f>
        <v>116811.89499999999</v>
      </c>
      <c r="H103" s="29">
        <f>H104+H105+H106+H109+H107</f>
        <v>32870.700810000002</v>
      </c>
      <c r="I103" s="30">
        <f>H103-F103</f>
        <v>-29961.25918999999</v>
      </c>
      <c r="J103" s="29">
        <f t="shared" si="22"/>
        <v>28.139857511942601</v>
      </c>
      <c r="K103" s="29">
        <f t="shared" si="21"/>
        <v>52.315256137163324</v>
      </c>
      <c r="L103" s="29">
        <f t="shared" si="19"/>
        <v>27.426991915404063</v>
      </c>
      <c r="M103" s="72">
        <v>3</v>
      </c>
      <c r="N103" s="67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30.5" customHeight="1" x14ac:dyDescent="0.5">
      <c r="A104" s="51"/>
      <c r="B104" s="45"/>
      <c r="C104" s="46"/>
      <c r="D104" s="34" t="s">
        <v>22</v>
      </c>
      <c r="E104" s="57">
        <v>0</v>
      </c>
      <c r="F104" s="57">
        <v>0</v>
      </c>
      <c r="G104" s="57">
        <v>0</v>
      </c>
      <c r="H104" s="57">
        <v>0</v>
      </c>
      <c r="I104" s="49">
        <f t="shared" ref="I104:I110" si="27">H104-F104</f>
        <v>0</v>
      </c>
      <c r="J104" s="50">
        <f t="shared" si="22"/>
        <v>0</v>
      </c>
      <c r="K104" s="50">
        <f t="shared" si="21"/>
        <v>0</v>
      </c>
      <c r="L104" s="50">
        <f t="shared" si="19"/>
        <v>0</v>
      </c>
      <c r="M104" s="72"/>
      <c r="N104" s="68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30.5" customHeight="1" x14ac:dyDescent="0.5">
      <c r="A105" s="51"/>
      <c r="B105" s="45"/>
      <c r="C105" s="46"/>
      <c r="D105" s="34" t="s">
        <v>23</v>
      </c>
      <c r="E105" s="52">
        <v>36.1</v>
      </c>
      <c r="F105" s="57">
        <v>0</v>
      </c>
      <c r="G105" s="57">
        <v>0</v>
      </c>
      <c r="H105" s="57">
        <v>0</v>
      </c>
      <c r="I105" s="49">
        <f t="shared" si="27"/>
        <v>0</v>
      </c>
      <c r="J105" s="50">
        <f t="shared" si="22"/>
        <v>0</v>
      </c>
      <c r="K105" s="50">
        <f t="shared" si="21"/>
        <v>0</v>
      </c>
      <c r="L105" s="50">
        <f t="shared" si="19"/>
        <v>0</v>
      </c>
      <c r="M105" s="72"/>
      <c r="N105" s="68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30.5" customHeight="1" x14ac:dyDescent="0.5">
      <c r="A106" s="51"/>
      <c r="B106" s="45"/>
      <c r="C106" s="46"/>
      <c r="D106" s="34" t="s">
        <v>24</v>
      </c>
      <c r="E106" s="52">
        <v>116811.89832000001</v>
      </c>
      <c r="F106" s="57">
        <v>62831.959999999992</v>
      </c>
      <c r="G106" s="57">
        <v>116811.89499999999</v>
      </c>
      <c r="H106" s="57">
        <v>32870.700810000002</v>
      </c>
      <c r="I106" s="61">
        <f t="shared" si="27"/>
        <v>-29961.25918999999</v>
      </c>
      <c r="J106" s="50">
        <f t="shared" si="22"/>
        <v>28.139857511942601</v>
      </c>
      <c r="K106" s="50">
        <f t="shared" si="21"/>
        <v>52.315256137163324</v>
      </c>
      <c r="L106" s="50">
        <f t="shared" si="19"/>
        <v>28.139856712158256</v>
      </c>
      <c r="M106" s="72"/>
      <c r="N106" s="68"/>
      <c r="O106" s="4"/>
      <c r="P106" s="4"/>
      <c r="Q106" s="4"/>
      <c r="R106" s="4"/>
      <c r="S106" s="4"/>
      <c r="T106" s="4"/>
      <c r="U106" s="4"/>
      <c r="V106" s="4"/>
    </row>
    <row r="107" spans="1:34" s="5" customFormat="1" ht="130.5" customHeight="1" x14ac:dyDescent="0.5">
      <c r="A107" s="51"/>
      <c r="B107" s="45"/>
      <c r="C107" s="46"/>
      <c r="D107" s="39" t="s">
        <v>25</v>
      </c>
      <c r="E107" s="57">
        <v>0</v>
      </c>
      <c r="F107" s="57">
        <v>0</v>
      </c>
      <c r="G107" s="57">
        <v>0</v>
      </c>
      <c r="H107" s="57">
        <v>0</v>
      </c>
      <c r="I107" s="49">
        <f>H107-F107</f>
        <v>0</v>
      </c>
      <c r="J107" s="50">
        <f>IF(H107=0, ,H107/G107*100)</f>
        <v>0</v>
      </c>
      <c r="K107" s="50">
        <f>IF(H107=0,0,H107/F107*100)</f>
        <v>0</v>
      </c>
      <c r="L107" s="50">
        <f t="shared" si="19"/>
        <v>0</v>
      </c>
      <c r="M107" s="72"/>
      <c r="N107" s="68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30.5" customHeight="1" x14ac:dyDescent="0.5">
      <c r="A108" s="51"/>
      <c r="B108" s="45"/>
      <c r="C108" s="46"/>
      <c r="D108" s="39" t="s">
        <v>26</v>
      </c>
      <c r="E108" s="57">
        <v>0</v>
      </c>
      <c r="F108" s="57">
        <v>0</v>
      </c>
      <c r="G108" s="57">
        <v>0</v>
      </c>
      <c r="H108" s="57">
        <v>0</v>
      </c>
      <c r="I108" s="49">
        <f>H108-F108</f>
        <v>0</v>
      </c>
      <c r="J108" s="50">
        <f>IF(H108=0, ,H108/G108*100)</f>
        <v>0</v>
      </c>
      <c r="K108" s="50">
        <f>IF(H108=0,0,H108/F108*100)</f>
        <v>0</v>
      </c>
      <c r="L108" s="50">
        <f t="shared" si="19"/>
        <v>0</v>
      </c>
      <c r="M108" s="72"/>
      <c r="N108" s="68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30.5" customHeight="1" x14ac:dyDescent="0.5">
      <c r="A109" s="51"/>
      <c r="B109" s="45"/>
      <c r="C109" s="46"/>
      <c r="D109" s="41" t="s">
        <v>27</v>
      </c>
      <c r="E109" s="57">
        <v>3000</v>
      </c>
      <c r="F109" s="57">
        <v>0</v>
      </c>
      <c r="G109" s="57">
        <v>0</v>
      </c>
      <c r="H109" s="57">
        <v>0</v>
      </c>
      <c r="I109" s="49">
        <f t="shared" si="27"/>
        <v>0</v>
      </c>
      <c r="J109" s="50">
        <f t="shared" si="22"/>
        <v>0</v>
      </c>
      <c r="K109" s="50">
        <f t="shared" si="21"/>
        <v>0</v>
      </c>
      <c r="L109" s="50">
        <f t="shared" si="19"/>
        <v>0</v>
      </c>
      <c r="M109" s="72"/>
      <c r="N109" s="68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30.5" customHeight="1" x14ac:dyDescent="0.5">
      <c r="A110" s="51"/>
      <c r="B110" s="45"/>
      <c r="C110" s="46"/>
      <c r="D110" s="43" t="s">
        <v>28</v>
      </c>
      <c r="E110" s="57">
        <v>0</v>
      </c>
      <c r="F110" s="57">
        <v>0</v>
      </c>
      <c r="G110" s="57">
        <v>0</v>
      </c>
      <c r="H110" s="57">
        <v>0</v>
      </c>
      <c r="I110" s="49">
        <f t="shared" si="27"/>
        <v>0</v>
      </c>
      <c r="J110" s="50">
        <f t="shared" si="22"/>
        <v>0</v>
      </c>
      <c r="K110" s="50">
        <f t="shared" si="21"/>
        <v>0</v>
      </c>
      <c r="L110" s="50">
        <f t="shared" si="19"/>
        <v>0</v>
      </c>
      <c r="M110" s="72"/>
      <c r="N110" s="68"/>
      <c r="O110" s="4"/>
      <c r="P110" s="4"/>
      <c r="Q110" s="4"/>
      <c r="R110" s="4"/>
      <c r="S110" s="4"/>
      <c r="T110" s="4"/>
      <c r="U110" s="4"/>
      <c r="V110" s="4"/>
    </row>
    <row r="111" spans="1:34" ht="130.5" customHeight="1" x14ac:dyDescent="0.5">
      <c r="A111" s="51">
        <v>13</v>
      </c>
      <c r="B111" s="45" t="s">
        <v>52</v>
      </c>
      <c r="C111" s="46">
        <v>2</v>
      </c>
      <c r="D111" s="28" t="s">
        <v>21</v>
      </c>
      <c r="E111" s="29">
        <f>E112+E113+E114+E115+E117</f>
        <v>59543.845999999998</v>
      </c>
      <c r="F111" s="29">
        <f t="shared" ref="F111:H111" si="28">F112+F113+F114+F115+F117</f>
        <v>50486.599000000002</v>
      </c>
      <c r="G111" s="29">
        <f t="shared" si="28"/>
        <v>58605.962</v>
      </c>
      <c r="H111" s="29">
        <f t="shared" si="28"/>
        <v>49537.020949999998</v>
      </c>
      <c r="I111" s="30">
        <f>H111-F111</f>
        <v>-949.57805000000371</v>
      </c>
      <c r="J111" s="29">
        <f t="shared" si="22"/>
        <v>84.525565760698541</v>
      </c>
      <c r="K111" s="29">
        <f t="shared" si="21"/>
        <v>98.119148311020112</v>
      </c>
      <c r="L111" s="29">
        <f t="shared" si="19"/>
        <v>83.194190966435059</v>
      </c>
      <c r="M111" s="72">
        <v>3</v>
      </c>
      <c r="N111" s="76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30.5" customHeight="1" x14ac:dyDescent="0.5">
      <c r="A112" s="51"/>
      <c r="B112" s="45"/>
      <c r="C112" s="46"/>
      <c r="D112" s="34" t="s">
        <v>22</v>
      </c>
      <c r="E112" s="57">
        <v>0</v>
      </c>
      <c r="F112" s="57">
        <v>0</v>
      </c>
      <c r="G112" s="57">
        <v>0</v>
      </c>
      <c r="H112" s="57">
        <v>0</v>
      </c>
      <c r="I112" s="49">
        <f t="shared" ref="I112:I118" si="29">H112-F112</f>
        <v>0</v>
      </c>
      <c r="J112" s="50">
        <f t="shared" si="22"/>
        <v>0</v>
      </c>
      <c r="K112" s="50">
        <f t="shared" si="21"/>
        <v>0</v>
      </c>
      <c r="L112" s="50">
        <f t="shared" si="19"/>
        <v>0</v>
      </c>
      <c r="M112" s="72"/>
      <c r="N112" s="76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30.5" customHeight="1" x14ac:dyDescent="0.5">
      <c r="A113" s="51"/>
      <c r="B113" s="45"/>
      <c r="C113" s="46"/>
      <c r="D113" s="34" t="s">
        <v>23</v>
      </c>
      <c r="E113" s="57">
        <v>0</v>
      </c>
      <c r="F113" s="57">
        <v>0</v>
      </c>
      <c r="G113" s="57">
        <v>0</v>
      </c>
      <c r="H113" s="57">
        <v>0</v>
      </c>
      <c r="I113" s="49">
        <f t="shared" si="29"/>
        <v>0</v>
      </c>
      <c r="J113" s="50">
        <f t="shared" si="22"/>
        <v>0</v>
      </c>
      <c r="K113" s="50">
        <f t="shared" si="21"/>
        <v>0</v>
      </c>
      <c r="L113" s="50">
        <f t="shared" si="19"/>
        <v>0</v>
      </c>
      <c r="M113" s="72"/>
      <c r="N113" s="76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30.5" customHeight="1" x14ac:dyDescent="0.5">
      <c r="A114" s="51"/>
      <c r="B114" s="45"/>
      <c r="C114" s="46"/>
      <c r="D114" s="34" t="s">
        <v>24</v>
      </c>
      <c r="E114" s="55">
        <v>58605.962</v>
      </c>
      <c r="F114" s="70">
        <v>50435.599000000002</v>
      </c>
      <c r="G114" s="70">
        <v>58605.962</v>
      </c>
      <c r="H114" s="70">
        <v>49537.020949999998</v>
      </c>
      <c r="I114" s="61">
        <f t="shared" si="29"/>
        <v>-898.57805000000371</v>
      </c>
      <c r="J114" s="50">
        <f t="shared" si="22"/>
        <v>84.525565760698541</v>
      </c>
      <c r="K114" s="50">
        <f t="shared" si="21"/>
        <v>98.218365464441092</v>
      </c>
      <c r="L114" s="50">
        <f t="shared" si="19"/>
        <v>84.525565760698541</v>
      </c>
      <c r="M114" s="72"/>
      <c r="N114" s="76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30.5" customHeight="1" x14ac:dyDescent="0.5">
      <c r="A115" s="51"/>
      <c r="B115" s="45"/>
      <c r="C115" s="46"/>
      <c r="D115" s="39" t="s">
        <v>25</v>
      </c>
      <c r="E115" s="70">
        <v>0</v>
      </c>
      <c r="F115" s="57">
        <v>0</v>
      </c>
      <c r="G115" s="57">
        <v>0</v>
      </c>
      <c r="H115" s="57">
        <v>0</v>
      </c>
      <c r="I115" s="49">
        <f t="shared" si="29"/>
        <v>0</v>
      </c>
      <c r="J115" s="50">
        <f t="shared" si="22"/>
        <v>0</v>
      </c>
      <c r="K115" s="50">
        <f t="shared" si="21"/>
        <v>0</v>
      </c>
      <c r="L115" s="50">
        <f t="shared" si="19"/>
        <v>0</v>
      </c>
      <c r="M115" s="72"/>
      <c r="N115" s="76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30.5" customHeight="1" x14ac:dyDescent="0.5">
      <c r="A116" s="51"/>
      <c r="B116" s="45"/>
      <c r="C116" s="46"/>
      <c r="D116" s="39" t="s">
        <v>26</v>
      </c>
      <c r="E116" s="70">
        <v>0</v>
      </c>
      <c r="F116" s="57">
        <v>0</v>
      </c>
      <c r="G116" s="57">
        <v>0</v>
      </c>
      <c r="H116" s="57">
        <v>0</v>
      </c>
      <c r="I116" s="49"/>
      <c r="J116" s="50"/>
      <c r="K116" s="50"/>
      <c r="L116" s="50">
        <f t="shared" si="19"/>
        <v>0</v>
      </c>
      <c r="M116" s="72"/>
      <c r="N116" s="76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30.5" customHeight="1" x14ac:dyDescent="0.5">
      <c r="A117" s="51"/>
      <c r="B117" s="45"/>
      <c r="C117" s="46"/>
      <c r="D117" s="41" t="s">
        <v>27</v>
      </c>
      <c r="E117" s="71">
        <v>937.88400000000001</v>
      </c>
      <c r="F117" s="57">
        <v>51</v>
      </c>
      <c r="G117" s="57">
        <v>0</v>
      </c>
      <c r="H117" s="57">
        <v>0</v>
      </c>
      <c r="I117" s="61">
        <f t="shared" si="29"/>
        <v>-51</v>
      </c>
      <c r="J117" s="50">
        <f t="shared" si="22"/>
        <v>0</v>
      </c>
      <c r="K117" s="50">
        <f t="shared" si="21"/>
        <v>0</v>
      </c>
      <c r="L117" s="50">
        <f t="shared" si="19"/>
        <v>0</v>
      </c>
      <c r="M117" s="72"/>
      <c r="N117" s="76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30.5" customHeight="1" x14ac:dyDescent="0.5">
      <c r="A118" s="51"/>
      <c r="B118" s="45"/>
      <c r="C118" s="46"/>
      <c r="D118" s="43" t="s">
        <v>28</v>
      </c>
      <c r="E118" s="57">
        <v>0</v>
      </c>
      <c r="F118" s="57">
        <v>0</v>
      </c>
      <c r="G118" s="57">
        <v>0</v>
      </c>
      <c r="H118" s="57">
        <v>0</v>
      </c>
      <c r="I118" s="49">
        <f t="shared" si="29"/>
        <v>0</v>
      </c>
      <c r="J118" s="50">
        <f t="shared" si="22"/>
        <v>0</v>
      </c>
      <c r="K118" s="50">
        <f t="shared" si="21"/>
        <v>0</v>
      </c>
      <c r="L118" s="50">
        <f t="shared" si="19"/>
        <v>0</v>
      </c>
      <c r="M118" s="72"/>
      <c r="N118" s="76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8.25" customHeight="1" x14ac:dyDescent="0.5">
      <c r="A119" s="51">
        <v>14</v>
      </c>
      <c r="B119" s="45" t="s">
        <v>54</v>
      </c>
      <c r="C119" s="46">
        <v>3</v>
      </c>
      <c r="D119" s="28" t="s">
        <v>21</v>
      </c>
      <c r="E119" s="29">
        <f>E120+E121+E122+E123+E125+E126</f>
        <v>4195.7</v>
      </c>
      <c r="F119" s="29">
        <f t="shared" ref="F119:H119" si="30">F120+F121+F122+F123+F125+F126</f>
        <v>2091.62</v>
      </c>
      <c r="G119" s="29">
        <f t="shared" si="30"/>
        <v>1718.384</v>
      </c>
      <c r="H119" s="29">
        <f t="shared" si="30"/>
        <v>1242.9839999999999</v>
      </c>
      <c r="I119" s="30">
        <f>H119-F119</f>
        <v>-848.63599999999997</v>
      </c>
      <c r="J119" s="29">
        <f>IF(H119=0, ,H119/G119*100)</f>
        <v>72.334472388011065</v>
      </c>
      <c r="K119" s="29">
        <f>IF(H119=0,0,H119/F119*100)</f>
        <v>59.426855738614094</v>
      </c>
      <c r="L119" s="29">
        <f t="shared" si="19"/>
        <v>29.62518769216102</v>
      </c>
      <c r="M119" s="72">
        <v>6</v>
      </c>
      <c r="N119" s="60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28.25" customHeight="1" x14ac:dyDescent="0.5">
      <c r="A120" s="51"/>
      <c r="B120" s="45"/>
      <c r="C120" s="46"/>
      <c r="D120" s="34" t="s">
        <v>22</v>
      </c>
      <c r="E120" s="57">
        <v>0</v>
      </c>
      <c r="F120" s="57">
        <v>0</v>
      </c>
      <c r="G120" s="57">
        <v>0</v>
      </c>
      <c r="H120" s="57">
        <v>0</v>
      </c>
      <c r="I120" s="49">
        <f>H120-F120</f>
        <v>0</v>
      </c>
      <c r="J120" s="50">
        <f>IF(H120=0, ,H120/G120*100)</f>
        <v>0</v>
      </c>
      <c r="K120" s="50">
        <f>IF(H120=0,0,H120/F120*100)</f>
        <v>0</v>
      </c>
      <c r="L120" s="50">
        <f t="shared" si="19"/>
        <v>0</v>
      </c>
      <c r="M120" s="72"/>
      <c r="N120" s="25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28.25" customHeight="1" x14ac:dyDescent="0.5">
      <c r="A121" s="51"/>
      <c r="B121" s="45"/>
      <c r="C121" s="46"/>
      <c r="D121" s="34" t="s">
        <v>23</v>
      </c>
      <c r="E121" s="55">
        <v>2959.7</v>
      </c>
      <c r="F121" s="71">
        <v>974.12</v>
      </c>
      <c r="G121" s="70">
        <v>482.38400000000001</v>
      </c>
      <c r="H121" s="70">
        <v>482.38400000000001</v>
      </c>
      <c r="I121" s="61">
        <f t="shared" ref="I121:I126" si="31">H121-F121</f>
        <v>-491.73599999999999</v>
      </c>
      <c r="J121" s="50">
        <f t="shared" ref="J121:J126" si="32">IF(H121=0, ,H121/G121*100)</f>
        <v>100</v>
      </c>
      <c r="K121" s="50">
        <f>IF(H121=0,0,H121/F121*100)</f>
        <v>49.519977004886464</v>
      </c>
      <c r="L121" s="50">
        <f t="shared" si="19"/>
        <v>16.298408622495526</v>
      </c>
      <c r="M121" s="72"/>
      <c r="N121" s="25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28.25" customHeight="1" x14ac:dyDescent="0.5">
      <c r="A122" s="51"/>
      <c r="B122" s="45"/>
      <c r="C122" s="46"/>
      <c r="D122" s="34" t="s">
        <v>24</v>
      </c>
      <c r="E122" s="55">
        <v>1236</v>
      </c>
      <c r="F122" s="70">
        <v>1117.5</v>
      </c>
      <c r="G122" s="70">
        <v>1236</v>
      </c>
      <c r="H122" s="70">
        <v>760.59999999999991</v>
      </c>
      <c r="I122" s="61">
        <f t="shared" si="31"/>
        <v>-356.90000000000009</v>
      </c>
      <c r="J122" s="50">
        <f>IF(H122=0, ,H122/G122*100)</f>
        <v>61.537216828478961</v>
      </c>
      <c r="K122" s="50">
        <f>IF(H122=0,0,H122/F122*100)</f>
        <v>68.062639821029066</v>
      </c>
      <c r="L122" s="50">
        <f t="shared" si="19"/>
        <v>61.537216828478961</v>
      </c>
      <c r="M122" s="72"/>
      <c r="N122" s="25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28.25" customHeight="1" x14ac:dyDescent="0.5">
      <c r="A123" s="51"/>
      <c r="B123" s="45"/>
      <c r="C123" s="46"/>
      <c r="D123" s="39" t="s">
        <v>25</v>
      </c>
      <c r="E123" s="70">
        <v>0</v>
      </c>
      <c r="F123" s="57">
        <v>0</v>
      </c>
      <c r="G123" s="57">
        <v>0</v>
      </c>
      <c r="H123" s="57">
        <v>0</v>
      </c>
      <c r="I123" s="49">
        <f>H123-F123</f>
        <v>0</v>
      </c>
      <c r="J123" s="50">
        <v>0</v>
      </c>
      <c r="K123" s="50">
        <v>0</v>
      </c>
      <c r="L123" s="50">
        <f t="shared" si="19"/>
        <v>0</v>
      </c>
      <c r="M123" s="72"/>
      <c r="N123" s="25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8.25" customHeight="1" x14ac:dyDescent="0.5">
      <c r="A124" s="51"/>
      <c r="B124" s="45"/>
      <c r="C124" s="46"/>
      <c r="D124" s="39" t="s">
        <v>26</v>
      </c>
      <c r="E124" s="70">
        <v>0</v>
      </c>
      <c r="F124" s="57"/>
      <c r="G124" s="57"/>
      <c r="H124" s="57"/>
      <c r="I124" s="49"/>
      <c r="J124" s="50"/>
      <c r="K124" s="50"/>
      <c r="L124" s="50">
        <f t="shared" si="19"/>
        <v>0</v>
      </c>
      <c r="M124" s="72"/>
      <c r="N124" s="25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8.25" customHeight="1" x14ac:dyDescent="0.5">
      <c r="A125" s="51"/>
      <c r="B125" s="45"/>
      <c r="C125" s="46"/>
      <c r="D125" s="41" t="s">
        <v>27</v>
      </c>
      <c r="E125" s="57">
        <v>0</v>
      </c>
      <c r="F125" s="57">
        <v>0</v>
      </c>
      <c r="G125" s="57">
        <v>0</v>
      </c>
      <c r="H125" s="57">
        <v>0</v>
      </c>
      <c r="I125" s="49">
        <f t="shared" si="31"/>
        <v>0</v>
      </c>
      <c r="J125" s="50">
        <f t="shared" si="32"/>
        <v>0</v>
      </c>
      <c r="K125" s="50">
        <f t="shared" ref="K125:K126" si="33">IF(H125=0,0,H125/F125*100)</f>
        <v>0</v>
      </c>
      <c r="L125" s="50">
        <f t="shared" si="19"/>
        <v>0</v>
      </c>
      <c r="M125" s="72"/>
      <c r="N125" s="25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8.25" customHeight="1" x14ac:dyDescent="0.5">
      <c r="A126" s="51"/>
      <c r="B126" s="45"/>
      <c r="C126" s="46"/>
      <c r="D126" s="43" t="s">
        <v>28</v>
      </c>
      <c r="E126" s="57">
        <v>0</v>
      </c>
      <c r="F126" s="57">
        <v>0</v>
      </c>
      <c r="G126" s="57">
        <v>0</v>
      </c>
      <c r="H126" s="57">
        <v>0</v>
      </c>
      <c r="I126" s="49">
        <f t="shared" si="31"/>
        <v>0</v>
      </c>
      <c r="J126" s="50">
        <f t="shared" si="32"/>
        <v>0</v>
      </c>
      <c r="K126" s="50">
        <f t="shared" si="33"/>
        <v>0</v>
      </c>
      <c r="L126" s="50">
        <f t="shared" si="19"/>
        <v>0</v>
      </c>
      <c r="M126" s="72"/>
      <c r="N126" s="25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8.25" customHeight="1" x14ac:dyDescent="0.5">
      <c r="A127" s="51">
        <v>15</v>
      </c>
      <c r="B127" s="45" t="s">
        <v>56</v>
      </c>
      <c r="C127" s="46">
        <v>4</v>
      </c>
      <c r="D127" s="28" t="s">
        <v>21</v>
      </c>
      <c r="E127" s="29">
        <f>E128+E129+E130+E131+E133</f>
        <v>173936.7291</v>
      </c>
      <c r="F127" s="29">
        <f t="shared" ref="F127:H127" si="34">F128+F129+F130+F131+F133</f>
        <v>58642.222679999999</v>
      </c>
      <c r="G127" s="29">
        <f t="shared" si="34"/>
        <v>111901.39291999998</v>
      </c>
      <c r="H127" s="29">
        <f t="shared" si="34"/>
        <v>38934.87455</v>
      </c>
      <c r="I127" s="30">
        <f>H127-F127</f>
        <v>-19707.348129999998</v>
      </c>
      <c r="J127" s="29">
        <f t="shared" si="22"/>
        <v>34.793914118508908</v>
      </c>
      <c r="K127" s="29">
        <f t="shared" si="21"/>
        <v>66.393927055699393</v>
      </c>
      <c r="L127" s="29">
        <f t="shared" si="19"/>
        <v>22.384504268569692</v>
      </c>
      <c r="M127" s="72">
        <v>4</v>
      </c>
      <c r="N127" s="74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28.25" customHeight="1" x14ac:dyDescent="0.5">
      <c r="A128" s="51"/>
      <c r="B128" s="45"/>
      <c r="C128" s="46"/>
      <c r="D128" s="34" t="s">
        <v>22</v>
      </c>
      <c r="E128" s="52">
        <v>0</v>
      </c>
      <c r="F128" s="52">
        <v>0</v>
      </c>
      <c r="G128" s="52">
        <v>0</v>
      </c>
      <c r="H128" s="52">
        <v>0</v>
      </c>
      <c r="I128" s="77">
        <f t="shared" ref="I128:I134" si="35">H128-F128</f>
        <v>0</v>
      </c>
      <c r="J128" s="50">
        <f t="shared" si="22"/>
        <v>0</v>
      </c>
      <c r="K128" s="50">
        <f t="shared" si="21"/>
        <v>0</v>
      </c>
      <c r="L128" s="50">
        <f t="shared" si="19"/>
        <v>0</v>
      </c>
      <c r="M128" s="72"/>
      <c r="N128" s="75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8.25" customHeight="1" x14ac:dyDescent="0.5">
      <c r="A129" s="51"/>
      <c r="B129" s="45"/>
      <c r="C129" s="46"/>
      <c r="D129" s="34" t="s">
        <v>23</v>
      </c>
      <c r="E129" s="52">
        <v>57756</v>
      </c>
      <c r="F129" s="55">
        <v>30227.621279999999</v>
      </c>
      <c r="G129" s="55">
        <v>18466.52882</v>
      </c>
      <c r="H129" s="55">
        <v>18466.52882</v>
      </c>
      <c r="I129" s="61">
        <f t="shared" si="35"/>
        <v>-11761.09246</v>
      </c>
      <c r="J129" s="50">
        <f t="shared" si="22"/>
        <v>100</v>
      </c>
      <c r="K129" s="50">
        <f t="shared" si="21"/>
        <v>61.091571344445526</v>
      </c>
      <c r="L129" s="50">
        <f t="shared" si="19"/>
        <v>31.973351374748944</v>
      </c>
      <c r="M129" s="72"/>
      <c r="N129" s="75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128.25" customHeight="1" x14ac:dyDescent="0.5">
      <c r="A130" s="51"/>
      <c r="B130" s="45"/>
      <c r="C130" s="46"/>
      <c r="D130" s="34" t="s">
        <v>24</v>
      </c>
      <c r="E130" s="55">
        <v>73423.729099999997</v>
      </c>
      <c r="F130" s="55">
        <v>28414.6014</v>
      </c>
      <c r="G130" s="55">
        <v>93434.864099999992</v>
      </c>
      <c r="H130" s="55">
        <v>20468.345730000001</v>
      </c>
      <c r="I130" s="61">
        <f t="shared" si="35"/>
        <v>-7946.2556699999986</v>
      </c>
      <c r="J130" s="50">
        <f t="shared" si="22"/>
        <v>21.906539841587893</v>
      </c>
      <c r="K130" s="50">
        <f t="shared" si="21"/>
        <v>72.034604469236015</v>
      </c>
      <c r="L130" s="50">
        <f t="shared" si="19"/>
        <v>27.87701739055365</v>
      </c>
      <c r="M130" s="72"/>
      <c r="N130" s="75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128.25" customHeight="1" x14ac:dyDescent="0.5">
      <c r="A131" s="51"/>
      <c r="B131" s="45"/>
      <c r="C131" s="46"/>
      <c r="D131" s="39" t="s">
        <v>25</v>
      </c>
      <c r="E131" s="55">
        <v>0</v>
      </c>
      <c r="F131" s="52">
        <v>0</v>
      </c>
      <c r="G131" s="52">
        <v>0</v>
      </c>
      <c r="H131" s="52">
        <v>0</v>
      </c>
      <c r="I131" s="77">
        <f t="shared" si="35"/>
        <v>0</v>
      </c>
      <c r="J131" s="50">
        <f t="shared" si="22"/>
        <v>0</v>
      </c>
      <c r="K131" s="50">
        <f t="shared" si="21"/>
        <v>0</v>
      </c>
      <c r="L131" s="50">
        <f t="shared" si="19"/>
        <v>0</v>
      </c>
      <c r="M131" s="72"/>
      <c r="N131" s="75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8.25" customHeight="1" x14ac:dyDescent="0.5">
      <c r="A132" s="51"/>
      <c r="B132" s="45"/>
      <c r="C132" s="46"/>
      <c r="D132" s="39" t="s">
        <v>26</v>
      </c>
      <c r="E132" s="55">
        <v>2588.5</v>
      </c>
      <c r="F132" s="52">
        <v>2525.41165</v>
      </c>
      <c r="G132" s="52">
        <v>2588.5</v>
      </c>
      <c r="H132" s="52">
        <v>971.92258000000004</v>
      </c>
      <c r="I132" s="61">
        <f t="shared" si="35"/>
        <v>-1553.4890700000001</v>
      </c>
      <c r="J132" s="50">
        <f t="shared" si="22"/>
        <v>37.5477141201468</v>
      </c>
      <c r="K132" s="50">
        <f t="shared" si="21"/>
        <v>38.485709052621189</v>
      </c>
      <c r="L132" s="50">
        <f t="shared" si="19"/>
        <v>37.5477141201468</v>
      </c>
      <c r="M132" s="72"/>
      <c r="N132" s="75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8.25" customHeight="1" x14ac:dyDescent="0.5">
      <c r="A133" s="51"/>
      <c r="B133" s="45"/>
      <c r="C133" s="46"/>
      <c r="D133" s="41" t="s">
        <v>27</v>
      </c>
      <c r="E133" s="52">
        <v>42757</v>
      </c>
      <c r="F133" s="52">
        <v>0</v>
      </c>
      <c r="G133" s="52">
        <v>0</v>
      </c>
      <c r="H133" s="52">
        <v>0</v>
      </c>
      <c r="I133" s="77">
        <f t="shared" si="35"/>
        <v>0</v>
      </c>
      <c r="J133" s="50">
        <f t="shared" si="22"/>
        <v>0</v>
      </c>
      <c r="K133" s="50">
        <f t="shared" si="21"/>
        <v>0</v>
      </c>
      <c r="L133" s="50">
        <f t="shared" si="19"/>
        <v>0</v>
      </c>
      <c r="M133" s="72"/>
      <c r="N133" s="75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28.25" customHeight="1" x14ac:dyDescent="0.5">
      <c r="A134" s="51"/>
      <c r="B134" s="45"/>
      <c r="C134" s="46"/>
      <c r="D134" s="43" t="s">
        <v>28</v>
      </c>
      <c r="E134" s="52">
        <v>0</v>
      </c>
      <c r="F134" s="52">
        <v>0</v>
      </c>
      <c r="G134" s="52">
        <v>0</v>
      </c>
      <c r="H134" s="52">
        <v>0</v>
      </c>
      <c r="I134" s="77">
        <f t="shared" si="35"/>
        <v>0</v>
      </c>
      <c r="J134" s="50">
        <f t="shared" si="22"/>
        <v>0</v>
      </c>
      <c r="K134" s="50">
        <f t="shared" si="21"/>
        <v>0</v>
      </c>
      <c r="L134" s="50">
        <f t="shared" si="19"/>
        <v>0</v>
      </c>
      <c r="M134" s="72"/>
      <c r="N134" s="75"/>
      <c r="O134" s="4"/>
      <c r="P134" s="4"/>
      <c r="Q134" s="4"/>
      <c r="R134" s="4"/>
      <c r="S134" s="4"/>
      <c r="T134" s="4"/>
      <c r="U134" s="4"/>
      <c r="V134" s="4"/>
    </row>
    <row r="135" spans="1:34" ht="130.5" customHeight="1" x14ac:dyDescent="0.5">
      <c r="A135" s="51">
        <v>16</v>
      </c>
      <c r="B135" s="45" t="s">
        <v>58</v>
      </c>
      <c r="C135" s="46">
        <v>5</v>
      </c>
      <c r="D135" s="28" t="s">
        <v>21</v>
      </c>
      <c r="E135" s="29">
        <f t="shared" ref="E135:H135" si="36">E136+E137+E138+E141</f>
        <v>65970.530609999987</v>
      </c>
      <c r="F135" s="29">
        <f t="shared" si="36"/>
        <v>47036.84</v>
      </c>
      <c r="G135" s="29">
        <f t="shared" si="36"/>
        <v>65380.21961</v>
      </c>
      <c r="H135" s="29">
        <f t="shared" si="36"/>
        <v>47707.993369999997</v>
      </c>
      <c r="I135" s="29">
        <f>H135-F135</f>
        <v>671.15337</v>
      </c>
      <c r="J135" s="29">
        <f t="shared" si="22"/>
        <v>72.970072071619327</v>
      </c>
      <c r="K135" s="29">
        <f t="shared" si="21"/>
        <v>101.42686747238973</v>
      </c>
      <c r="L135" s="29">
        <f t="shared" ref="L135:L190" si="37">IF(H135=0,0,H135/E135*100)</f>
        <v>72.31712846458187</v>
      </c>
      <c r="M135" s="72">
        <v>6</v>
      </c>
      <c r="N135" s="38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30.5" customHeight="1" x14ac:dyDescent="0.5">
      <c r="A136" s="51"/>
      <c r="B136" s="45"/>
      <c r="C136" s="46"/>
      <c r="D136" s="34" t="s">
        <v>22</v>
      </c>
      <c r="E136" s="57">
        <v>0</v>
      </c>
      <c r="F136" s="57">
        <v>0</v>
      </c>
      <c r="G136" s="57">
        <v>0</v>
      </c>
      <c r="H136" s="57">
        <v>0</v>
      </c>
      <c r="I136" s="49">
        <f t="shared" ref="I136:I142" si="38">H136-F136</f>
        <v>0</v>
      </c>
      <c r="J136" s="50">
        <f t="shared" si="22"/>
        <v>0</v>
      </c>
      <c r="K136" s="50">
        <f t="shared" si="21"/>
        <v>0</v>
      </c>
      <c r="L136" s="50">
        <f t="shared" si="37"/>
        <v>0</v>
      </c>
      <c r="M136" s="72"/>
      <c r="N136" s="38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30.5" customHeight="1" x14ac:dyDescent="0.5">
      <c r="A137" s="51"/>
      <c r="B137" s="45"/>
      <c r="C137" s="46"/>
      <c r="D137" s="34" t="s">
        <v>23</v>
      </c>
      <c r="E137" s="70">
        <v>0</v>
      </c>
      <c r="F137" s="70">
        <v>0</v>
      </c>
      <c r="G137" s="70">
        <v>0</v>
      </c>
      <c r="H137" s="70">
        <v>0</v>
      </c>
      <c r="I137" s="49">
        <f t="shared" si="38"/>
        <v>0</v>
      </c>
      <c r="J137" s="50">
        <f t="shared" si="22"/>
        <v>0</v>
      </c>
      <c r="K137" s="50">
        <f t="shared" si="21"/>
        <v>0</v>
      </c>
      <c r="L137" s="50">
        <f t="shared" si="37"/>
        <v>0</v>
      </c>
      <c r="M137" s="72"/>
      <c r="N137" s="38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30.5" customHeight="1" x14ac:dyDescent="0.5">
      <c r="A138" s="51"/>
      <c r="B138" s="45"/>
      <c r="C138" s="46"/>
      <c r="D138" s="34" t="s">
        <v>24</v>
      </c>
      <c r="E138" s="55">
        <v>65970.530609999987</v>
      </c>
      <c r="F138" s="71">
        <v>47036.84</v>
      </c>
      <c r="G138" s="71">
        <v>65380.21961</v>
      </c>
      <c r="H138" s="71">
        <v>47707.993369999997</v>
      </c>
      <c r="I138" s="49">
        <f t="shared" si="38"/>
        <v>671.15337</v>
      </c>
      <c r="J138" s="58">
        <f t="shared" si="22"/>
        <v>72.970072071619327</v>
      </c>
      <c r="K138" s="50">
        <f t="shared" si="21"/>
        <v>101.42686747238973</v>
      </c>
      <c r="L138" s="50">
        <f t="shared" si="37"/>
        <v>72.31712846458187</v>
      </c>
      <c r="M138" s="72"/>
      <c r="N138" s="38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30.5" customHeight="1" x14ac:dyDescent="0.5">
      <c r="A139" s="51"/>
      <c r="B139" s="45"/>
      <c r="C139" s="46"/>
      <c r="D139" s="39" t="s">
        <v>25</v>
      </c>
      <c r="E139" s="70">
        <v>0</v>
      </c>
      <c r="F139" s="57">
        <v>0</v>
      </c>
      <c r="G139" s="57">
        <v>0</v>
      </c>
      <c r="H139" s="57">
        <v>0</v>
      </c>
      <c r="I139" s="49">
        <f t="shared" si="38"/>
        <v>0</v>
      </c>
      <c r="J139" s="50">
        <f t="shared" si="22"/>
        <v>0</v>
      </c>
      <c r="K139" s="50">
        <f t="shared" si="21"/>
        <v>0</v>
      </c>
      <c r="L139" s="50">
        <f t="shared" si="37"/>
        <v>0</v>
      </c>
      <c r="M139" s="72"/>
      <c r="N139" s="38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30.5" customHeight="1" x14ac:dyDescent="0.5">
      <c r="A140" s="51"/>
      <c r="B140" s="45"/>
      <c r="C140" s="46"/>
      <c r="D140" s="39" t="s">
        <v>26</v>
      </c>
      <c r="E140" s="70">
        <v>0</v>
      </c>
      <c r="F140" s="57">
        <v>0</v>
      </c>
      <c r="G140" s="57">
        <v>0</v>
      </c>
      <c r="H140" s="57">
        <v>0</v>
      </c>
      <c r="I140" s="49">
        <v>0</v>
      </c>
      <c r="J140" s="50">
        <v>0</v>
      </c>
      <c r="K140" s="50">
        <v>0</v>
      </c>
      <c r="L140" s="50">
        <f t="shared" si="37"/>
        <v>0</v>
      </c>
      <c r="M140" s="72"/>
      <c r="N140" s="38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30.5" customHeight="1" x14ac:dyDescent="0.5">
      <c r="A141" s="51"/>
      <c r="B141" s="45"/>
      <c r="C141" s="46"/>
      <c r="D141" s="41" t="s">
        <v>27</v>
      </c>
      <c r="E141" s="57"/>
      <c r="F141" s="57"/>
      <c r="G141" s="57"/>
      <c r="H141" s="57"/>
      <c r="I141" s="49">
        <f t="shared" si="38"/>
        <v>0</v>
      </c>
      <c r="J141" s="50">
        <f t="shared" si="22"/>
        <v>0</v>
      </c>
      <c r="K141" s="50">
        <f t="shared" si="21"/>
        <v>0</v>
      </c>
      <c r="L141" s="50">
        <f t="shared" si="37"/>
        <v>0</v>
      </c>
      <c r="M141" s="72"/>
      <c r="N141" s="38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30.5" customHeight="1" x14ac:dyDescent="0.5">
      <c r="A142" s="51"/>
      <c r="B142" s="45"/>
      <c r="C142" s="46"/>
      <c r="D142" s="43" t="s">
        <v>28</v>
      </c>
      <c r="E142" s="57">
        <v>7076.8</v>
      </c>
      <c r="F142" s="57">
        <v>0</v>
      </c>
      <c r="G142" s="57">
        <v>0</v>
      </c>
      <c r="H142" s="57">
        <v>0</v>
      </c>
      <c r="I142" s="49">
        <f t="shared" si="38"/>
        <v>0</v>
      </c>
      <c r="J142" s="50">
        <f t="shared" si="22"/>
        <v>0</v>
      </c>
      <c r="K142" s="50">
        <f t="shared" si="21"/>
        <v>0</v>
      </c>
      <c r="L142" s="50">
        <f t="shared" si="37"/>
        <v>0</v>
      </c>
      <c r="M142" s="72"/>
      <c r="N142" s="38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30.5" customHeight="1" x14ac:dyDescent="0.5">
      <c r="A143" s="51">
        <v>17</v>
      </c>
      <c r="B143" s="38" t="s">
        <v>60</v>
      </c>
      <c r="C143" s="46">
        <v>4</v>
      </c>
      <c r="D143" s="28" t="s">
        <v>21</v>
      </c>
      <c r="E143" s="29">
        <f>E144+E145+E146+E147+E149</f>
        <v>405810.78</v>
      </c>
      <c r="F143" s="29">
        <f t="shared" ref="F143:H143" si="39">F144+F145+F146+F147+F149</f>
        <v>312490</v>
      </c>
      <c r="G143" s="29">
        <f t="shared" si="39"/>
        <v>372300.79999999999</v>
      </c>
      <c r="H143" s="29">
        <f t="shared" si="39"/>
        <v>315537.8</v>
      </c>
      <c r="I143" s="30">
        <f>H143-F143</f>
        <v>3047.7999999999884</v>
      </c>
      <c r="J143" s="29">
        <f t="shared" si="22"/>
        <v>84.753457419377014</v>
      </c>
      <c r="K143" s="29">
        <f>IF(H143=0,0,H143/F143*100)</f>
        <v>100.97532721047074</v>
      </c>
      <c r="L143" s="29">
        <f>IF(H143=0,0,H143/E143*100)</f>
        <v>77.75490833437199</v>
      </c>
      <c r="M143" s="72">
        <v>13</v>
      </c>
      <c r="N143" s="60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30.5" customHeight="1" x14ac:dyDescent="0.5">
      <c r="A144" s="51"/>
      <c r="B144" s="38"/>
      <c r="C144" s="46"/>
      <c r="D144" s="34" t="s">
        <v>22</v>
      </c>
      <c r="E144" s="48">
        <v>0</v>
      </c>
      <c r="F144" s="48">
        <v>0</v>
      </c>
      <c r="G144" s="48">
        <v>0</v>
      </c>
      <c r="H144" s="48">
        <v>0</v>
      </c>
      <c r="I144" s="78">
        <f t="shared" ref="I144:I150" si="40">H144-F144</f>
        <v>0</v>
      </c>
      <c r="J144" s="58">
        <f t="shared" si="22"/>
        <v>0</v>
      </c>
      <c r="K144" s="58">
        <f t="shared" ref="K144:K190" si="41">IF(H144=0,0,H144/F144*100)</f>
        <v>0</v>
      </c>
      <c r="L144" s="58">
        <f t="shared" ref="L144:L151" si="42">IF(H144=0,0,H144/E144*100)</f>
        <v>0</v>
      </c>
      <c r="M144" s="72"/>
      <c r="N144" s="25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30.5" customHeight="1" x14ac:dyDescent="0.5">
      <c r="A145" s="51"/>
      <c r="B145" s="38"/>
      <c r="C145" s="46"/>
      <c r="D145" s="34" t="s">
        <v>23</v>
      </c>
      <c r="E145" s="55">
        <v>96395.6</v>
      </c>
      <c r="F145" s="71">
        <v>68226.92</v>
      </c>
      <c r="G145" s="71">
        <v>67385.62</v>
      </c>
      <c r="H145" s="71">
        <v>67385.62</v>
      </c>
      <c r="I145" s="79">
        <f t="shared" si="40"/>
        <v>-841.30000000000291</v>
      </c>
      <c r="J145" s="58">
        <f t="shared" si="22"/>
        <v>100</v>
      </c>
      <c r="K145" s="58">
        <f t="shared" si="41"/>
        <v>98.766909014799438</v>
      </c>
      <c r="L145" s="58">
        <f t="shared" si="42"/>
        <v>69.905286133391968</v>
      </c>
      <c r="M145" s="72"/>
      <c r="N145" s="25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30.5" customHeight="1" x14ac:dyDescent="0.5">
      <c r="A146" s="51"/>
      <c r="B146" s="38"/>
      <c r="C146" s="46"/>
      <c r="D146" s="34" t="s">
        <v>24</v>
      </c>
      <c r="E146" s="55">
        <v>304915.18</v>
      </c>
      <c r="F146" s="48">
        <v>244263.08000000002</v>
      </c>
      <c r="G146" s="48">
        <v>304915.18</v>
      </c>
      <c r="H146" s="48">
        <v>248152.18</v>
      </c>
      <c r="I146" s="48">
        <f t="shared" si="40"/>
        <v>3889.0999999999767</v>
      </c>
      <c r="J146" s="58">
        <f t="shared" si="22"/>
        <v>81.384003249690622</v>
      </c>
      <c r="K146" s="58">
        <f t="shared" si="41"/>
        <v>101.59217676285748</v>
      </c>
      <c r="L146" s="58">
        <f t="shared" si="42"/>
        <v>81.384003249690622</v>
      </c>
      <c r="M146" s="72"/>
      <c r="N146" s="25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30.5" customHeight="1" x14ac:dyDescent="0.5">
      <c r="A147" s="51"/>
      <c r="B147" s="38"/>
      <c r="C147" s="46"/>
      <c r="D147" s="39" t="s">
        <v>25</v>
      </c>
      <c r="E147" s="48">
        <v>0</v>
      </c>
      <c r="F147" s="48">
        <v>0</v>
      </c>
      <c r="G147" s="48">
        <v>0</v>
      </c>
      <c r="H147" s="48">
        <v>0</v>
      </c>
      <c r="I147" s="78">
        <f t="shared" si="40"/>
        <v>0</v>
      </c>
      <c r="J147" s="58">
        <f t="shared" si="22"/>
        <v>0</v>
      </c>
      <c r="K147" s="58">
        <f t="shared" si="41"/>
        <v>0</v>
      </c>
      <c r="L147" s="58">
        <f t="shared" si="42"/>
        <v>0</v>
      </c>
      <c r="M147" s="72"/>
      <c r="N147" s="25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30.5" customHeight="1" x14ac:dyDescent="0.5">
      <c r="A148" s="51"/>
      <c r="B148" s="38"/>
      <c r="C148" s="46"/>
      <c r="D148" s="39" t="s">
        <v>26</v>
      </c>
      <c r="E148" s="48">
        <v>0</v>
      </c>
      <c r="F148" s="48">
        <v>0</v>
      </c>
      <c r="G148" s="48">
        <v>0</v>
      </c>
      <c r="H148" s="48">
        <v>0</v>
      </c>
      <c r="I148" s="78"/>
      <c r="J148" s="58"/>
      <c r="K148" s="58"/>
      <c r="L148" s="58">
        <f t="shared" si="42"/>
        <v>0</v>
      </c>
      <c r="M148" s="72"/>
      <c r="N148" s="25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30.5" customHeight="1" x14ac:dyDescent="0.5">
      <c r="A149" s="51"/>
      <c r="B149" s="38"/>
      <c r="C149" s="46"/>
      <c r="D149" s="41" t="s">
        <v>27</v>
      </c>
      <c r="E149" s="48">
        <v>4500</v>
      </c>
      <c r="F149" s="48">
        <v>0</v>
      </c>
      <c r="G149" s="48">
        <v>0</v>
      </c>
      <c r="H149" s="48">
        <v>0</v>
      </c>
      <c r="I149" s="78">
        <f t="shared" si="40"/>
        <v>0</v>
      </c>
      <c r="J149" s="58">
        <f t="shared" si="22"/>
        <v>0</v>
      </c>
      <c r="K149" s="58">
        <f t="shared" si="41"/>
        <v>0</v>
      </c>
      <c r="L149" s="58">
        <f t="shared" si="42"/>
        <v>0</v>
      </c>
      <c r="M149" s="72"/>
      <c r="N149" s="25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30.5" customHeight="1" x14ac:dyDescent="0.5">
      <c r="A150" s="51"/>
      <c r="B150" s="38"/>
      <c r="C150" s="46"/>
      <c r="D150" s="43" t="s">
        <v>28</v>
      </c>
      <c r="E150" s="80">
        <v>0</v>
      </c>
      <c r="F150" s="48">
        <v>0</v>
      </c>
      <c r="G150" s="48">
        <v>0</v>
      </c>
      <c r="H150" s="48">
        <v>0</v>
      </c>
      <c r="I150" s="78">
        <f t="shared" si="40"/>
        <v>0</v>
      </c>
      <c r="J150" s="58">
        <f t="shared" si="22"/>
        <v>0</v>
      </c>
      <c r="K150" s="58">
        <f t="shared" si="41"/>
        <v>0</v>
      </c>
      <c r="L150" s="58">
        <f t="shared" si="42"/>
        <v>0</v>
      </c>
      <c r="M150" s="72"/>
      <c r="N150" s="25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31.25" customHeight="1" x14ac:dyDescent="0.5">
      <c r="A151" s="51">
        <v>18</v>
      </c>
      <c r="B151" s="45" t="s">
        <v>62</v>
      </c>
      <c r="C151" s="46">
        <v>2</v>
      </c>
      <c r="D151" s="28" t="s">
        <v>21</v>
      </c>
      <c r="E151" s="29">
        <f>E152+E153+E154+E155+E157</f>
        <v>3603.0099999999998</v>
      </c>
      <c r="F151" s="29">
        <f t="shared" ref="F151:H151" si="43">F152+F153+F154+F155+F157</f>
        <v>2546.37</v>
      </c>
      <c r="G151" s="29">
        <f t="shared" si="43"/>
        <v>2165.71</v>
      </c>
      <c r="H151" s="29">
        <f t="shared" si="43"/>
        <v>1799.931</v>
      </c>
      <c r="I151" s="30">
        <f>H151-F151</f>
        <v>-746.43899999999985</v>
      </c>
      <c r="J151" s="29">
        <f t="shared" si="22"/>
        <v>83.110434915108669</v>
      </c>
      <c r="K151" s="29">
        <f t="shared" si="41"/>
        <v>70.686153229891971</v>
      </c>
      <c r="L151" s="29">
        <f t="shared" si="42"/>
        <v>49.956314303873711</v>
      </c>
      <c r="M151" s="72">
        <v>6</v>
      </c>
      <c r="N151" s="56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31.25" customHeight="1" x14ac:dyDescent="0.5">
      <c r="A152" s="51"/>
      <c r="B152" s="45"/>
      <c r="C152" s="46"/>
      <c r="D152" s="34" t="s">
        <v>22</v>
      </c>
      <c r="E152" s="57">
        <v>0</v>
      </c>
      <c r="F152" s="57">
        <v>0</v>
      </c>
      <c r="G152" s="57">
        <v>0</v>
      </c>
      <c r="H152" s="57">
        <v>0</v>
      </c>
      <c r="I152" s="58">
        <f t="shared" ref="I152:I158" si="44">H152-F152</f>
        <v>0</v>
      </c>
      <c r="J152" s="57">
        <f t="shared" si="22"/>
        <v>0</v>
      </c>
      <c r="K152" s="57">
        <f t="shared" si="41"/>
        <v>0</v>
      </c>
      <c r="L152" s="57">
        <f t="shared" si="37"/>
        <v>0</v>
      </c>
      <c r="M152" s="72"/>
      <c r="N152" s="59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31.25" customHeight="1" x14ac:dyDescent="0.5">
      <c r="A153" s="51"/>
      <c r="B153" s="45"/>
      <c r="C153" s="46"/>
      <c r="D153" s="34" t="s">
        <v>23</v>
      </c>
      <c r="E153" s="55">
        <v>3045.7</v>
      </c>
      <c r="F153" s="70">
        <v>2239.06</v>
      </c>
      <c r="G153" s="70">
        <v>1858.4</v>
      </c>
      <c r="H153" s="70">
        <v>1793.931</v>
      </c>
      <c r="I153" s="81">
        <f t="shared" si="44"/>
        <v>-445.12899999999991</v>
      </c>
      <c r="J153" s="57">
        <f t="shared" ref="J153" si="45">IF(H153=0, ,H153/G153*100)</f>
        <v>96.530940594059402</v>
      </c>
      <c r="K153" s="57">
        <f t="shared" si="41"/>
        <v>80.119827070288423</v>
      </c>
      <c r="L153" s="57">
        <f t="shared" si="37"/>
        <v>58.900449814492575</v>
      </c>
      <c r="M153" s="72"/>
      <c r="N153" s="59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31.25" customHeight="1" x14ac:dyDescent="0.5">
      <c r="A154" s="51"/>
      <c r="B154" s="45"/>
      <c r="C154" s="46"/>
      <c r="D154" s="34" t="s">
        <v>24</v>
      </c>
      <c r="E154" s="55">
        <v>307.31</v>
      </c>
      <c r="F154" s="70">
        <v>307.31</v>
      </c>
      <c r="G154" s="70">
        <v>307.31</v>
      </c>
      <c r="H154" s="70">
        <v>6</v>
      </c>
      <c r="I154" s="81">
        <f t="shared" si="44"/>
        <v>-301.31</v>
      </c>
      <c r="J154" s="57">
        <f>IF(H154=0, ,H154/G154*100)</f>
        <v>1.9524258891672905</v>
      </c>
      <c r="K154" s="57">
        <f t="shared" si="41"/>
        <v>1.9524258891672905</v>
      </c>
      <c r="L154" s="57">
        <f t="shared" si="37"/>
        <v>1.9524258891672905</v>
      </c>
      <c r="M154" s="72"/>
      <c r="N154" s="59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31.25" customHeight="1" x14ac:dyDescent="0.5">
      <c r="A155" s="51"/>
      <c r="B155" s="45"/>
      <c r="C155" s="46"/>
      <c r="D155" s="39" t="s">
        <v>25</v>
      </c>
      <c r="E155" s="70">
        <v>0</v>
      </c>
      <c r="F155" s="70">
        <v>0</v>
      </c>
      <c r="G155" s="70">
        <v>0</v>
      </c>
      <c r="H155" s="70">
        <v>0</v>
      </c>
      <c r="I155" s="58">
        <f t="shared" si="44"/>
        <v>0</v>
      </c>
      <c r="J155" s="57">
        <f t="shared" ref="J155:J190" si="46">IF(H155=0, ,H155/G155*100)</f>
        <v>0</v>
      </c>
      <c r="K155" s="57">
        <f t="shared" si="41"/>
        <v>0</v>
      </c>
      <c r="L155" s="57">
        <f t="shared" si="37"/>
        <v>0</v>
      </c>
      <c r="M155" s="72"/>
      <c r="N155" s="59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31.25" customHeight="1" x14ac:dyDescent="0.5">
      <c r="A156" s="51"/>
      <c r="B156" s="45"/>
      <c r="C156" s="46"/>
      <c r="D156" s="39" t="s">
        <v>26</v>
      </c>
      <c r="E156" s="70">
        <v>0</v>
      </c>
      <c r="F156" s="70">
        <v>0</v>
      </c>
      <c r="G156" s="70">
        <v>0</v>
      </c>
      <c r="H156" s="70">
        <v>0</v>
      </c>
      <c r="I156" s="58">
        <f t="shared" si="44"/>
        <v>0</v>
      </c>
      <c r="J156" s="57">
        <f t="shared" si="46"/>
        <v>0</v>
      </c>
      <c r="K156" s="57">
        <f t="shared" si="41"/>
        <v>0</v>
      </c>
      <c r="L156" s="57">
        <f t="shared" si="37"/>
        <v>0</v>
      </c>
      <c r="M156" s="72"/>
      <c r="N156" s="59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31.25" customHeight="1" x14ac:dyDescent="0.5">
      <c r="A157" s="51"/>
      <c r="B157" s="45"/>
      <c r="C157" s="46"/>
      <c r="D157" s="41" t="s">
        <v>27</v>
      </c>
      <c r="E157" s="57">
        <v>250</v>
      </c>
      <c r="F157" s="57">
        <v>0</v>
      </c>
      <c r="G157" s="57">
        <v>0</v>
      </c>
      <c r="H157" s="57">
        <v>0</v>
      </c>
      <c r="I157" s="58">
        <f t="shared" si="44"/>
        <v>0</v>
      </c>
      <c r="J157" s="57">
        <f t="shared" si="46"/>
        <v>0</v>
      </c>
      <c r="K157" s="57">
        <f t="shared" si="41"/>
        <v>0</v>
      </c>
      <c r="L157" s="57">
        <f t="shared" si="37"/>
        <v>0</v>
      </c>
      <c r="M157" s="72"/>
      <c r="N157" s="59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31.25" customHeight="1" x14ac:dyDescent="0.5">
      <c r="A158" s="51"/>
      <c r="B158" s="45"/>
      <c r="C158" s="46"/>
      <c r="D158" s="43" t="s">
        <v>28</v>
      </c>
      <c r="E158" s="57">
        <v>0</v>
      </c>
      <c r="F158" s="57">
        <v>0</v>
      </c>
      <c r="G158" s="57">
        <v>0</v>
      </c>
      <c r="H158" s="57">
        <v>0</v>
      </c>
      <c r="I158" s="58">
        <f t="shared" si="44"/>
        <v>0</v>
      </c>
      <c r="J158" s="57">
        <f t="shared" si="46"/>
        <v>0</v>
      </c>
      <c r="K158" s="57">
        <f t="shared" si="41"/>
        <v>0</v>
      </c>
      <c r="L158" s="57">
        <f t="shared" si="37"/>
        <v>0</v>
      </c>
      <c r="M158" s="72"/>
      <c r="N158" s="59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31.25" customHeight="1" x14ac:dyDescent="0.5">
      <c r="A159" s="51">
        <v>19</v>
      </c>
      <c r="B159" s="45" t="s">
        <v>64</v>
      </c>
      <c r="C159" s="46">
        <v>4</v>
      </c>
      <c r="D159" s="28" t="s">
        <v>21</v>
      </c>
      <c r="E159" s="29">
        <f t="shared" ref="E159:H159" si="47">E160+E161+E162+E165</f>
        <v>86636.158980000007</v>
      </c>
      <c r="F159" s="29">
        <f t="shared" si="47"/>
        <v>57982.37902</v>
      </c>
      <c r="G159" s="29">
        <f>G160+G161+G162+G165</f>
        <v>59977.066580000006</v>
      </c>
      <c r="H159" s="29">
        <f t="shared" si="47"/>
        <v>57504.261520000007</v>
      </c>
      <c r="I159" s="30">
        <f>H159-F159</f>
        <v>-478.11749999999302</v>
      </c>
      <c r="J159" s="29">
        <f t="shared" si="46"/>
        <v>95.877082356634318</v>
      </c>
      <c r="K159" s="29">
        <f t="shared" si="41"/>
        <v>99.175408963755913</v>
      </c>
      <c r="L159" s="29">
        <f t="shared" si="37"/>
        <v>66.37443556711105</v>
      </c>
      <c r="M159" s="72">
        <v>6</v>
      </c>
      <c r="N159" s="60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31.25" customHeight="1" x14ac:dyDescent="0.5">
      <c r="A160" s="51"/>
      <c r="B160" s="45"/>
      <c r="C160" s="46"/>
      <c r="D160" s="34" t="s">
        <v>22</v>
      </c>
      <c r="E160" s="70">
        <v>0</v>
      </c>
      <c r="F160" s="70">
        <v>0</v>
      </c>
      <c r="G160" s="70">
        <v>0</v>
      </c>
      <c r="H160" s="70">
        <v>0</v>
      </c>
      <c r="I160" s="48">
        <f>H160-F160</f>
        <v>0</v>
      </c>
      <c r="J160" s="50">
        <f t="shared" si="46"/>
        <v>0</v>
      </c>
      <c r="K160" s="50">
        <f t="shared" si="41"/>
        <v>0</v>
      </c>
      <c r="L160" s="50">
        <f t="shared" si="37"/>
        <v>0</v>
      </c>
      <c r="M160" s="72"/>
      <c r="N160" s="25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31.25" customHeight="1" x14ac:dyDescent="0.5">
      <c r="A161" s="51"/>
      <c r="B161" s="45"/>
      <c r="C161" s="46"/>
      <c r="D161" s="34" t="s">
        <v>23</v>
      </c>
      <c r="E161" s="55">
        <v>78087.100000000006</v>
      </c>
      <c r="F161" s="55">
        <v>52075.599020000001</v>
      </c>
      <c r="G161" s="55">
        <v>52828.627600000007</v>
      </c>
      <c r="H161" s="55">
        <v>51881.405520000008</v>
      </c>
      <c r="I161" s="81">
        <f t="shared" ref="I161:I166" si="48">H161-F161</f>
        <v>-194.19349999999395</v>
      </c>
      <c r="J161" s="50">
        <f t="shared" si="46"/>
        <v>98.206990938375242</v>
      </c>
      <c r="K161" s="50">
        <f t="shared" si="41"/>
        <v>99.627093103767436</v>
      </c>
      <c r="L161" s="50">
        <f t="shared" si="37"/>
        <v>66.440430647315623</v>
      </c>
      <c r="M161" s="72"/>
      <c r="N161" s="25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31.25" customHeight="1" x14ac:dyDescent="0.5">
      <c r="A162" s="51"/>
      <c r="B162" s="45"/>
      <c r="C162" s="46"/>
      <c r="D162" s="34" t="s">
        <v>24</v>
      </c>
      <c r="E162" s="55">
        <v>7148.4389799999999</v>
      </c>
      <c r="F162" s="70">
        <v>5906.78</v>
      </c>
      <c r="G162" s="70">
        <v>7148.4389799999999</v>
      </c>
      <c r="H162" s="70">
        <v>5622.8559999999998</v>
      </c>
      <c r="I162" s="81">
        <f t="shared" si="48"/>
        <v>-283.92399999999998</v>
      </c>
      <c r="J162" s="50">
        <f t="shared" si="46"/>
        <v>78.658515736536373</v>
      </c>
      <c r="K162" s="50">
        <f t="shared" si="41"/>
        <v>95.193252499669867</v>
      </c>
      <c r="L162" s="50">
        <f t="shared" si="37"/>
        <v>78.658515736536373</v>
      </c>
      <c r="M162" s="72"/>
      <c r="N162" s="25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31.25" customHeight="1" x14ac:dyDescent="0.5">
      <c r="A163" s="51"/>
      <c r="B163" s="45"/>
      <c r="C163" s="46"/>
      <c r="D163" s="39" t="s">
        <v>25</v>
      </c>
      <c r="E163" s="70">
        <v>0</v>
      </c>
      <c r="F163" s="70">
        <v>0</v>
      </c>
      <c r="G163" s="70">
        <v>0</v>
      </c>
      <c r="H163" s="70">
        <v>0</v>
      </c>
      <c r="I163" s="48">
        <f t="shared" si="48"/>
        <v>0</v>
      </c>
      <c r="J163" s="50">
        <f t="shared" si="46"/>
        <v>0</v>
      </c>
      <c r="K163" s="50">
        <f t="shared" si="41"/>
        <v>0</v>
      </c>
      <c r="L163" s="50">
        <f t="shared" si="37"/>
        <v>0</v>
      </c>
      <c r="M163" s="72"/>
      <c r="N163" s="25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31.25" customHeight="1" x14ac:dyDescent="0.5">
      <c r="A164" s="51"/>
      <c r="B164" s="45"/>
      <c r="C164" s="46"/>
      <c r="D164" s="39" t="s">
        <v>26</v>
      </c>
      <c r="E164" s="70">
        <v>0</v>
      </c>
      <c r="F164" s="70">
        <v>0</v>
      </c>
      <c r="G164" s="70">
        <v>0</v>
      </c>
      <c r="H164" s="70">
        <v>0</v>
      </c>
      <c r="I164" s="48">
        <f t="shared" si="48"/>
        <v>0</v>
      </c>
      <c r="J164" s="50">
        <f t="shared" si="46"/>
        <v>0</v>
      </c>
      <c r="K164" s="50">
        <f t="shared" si="41"/>
        <v>0</v>
      </c>
      <c r="L164" s="50">
        <f t="shared" si="37"/>
        <v>0</v>
      </c>
      <c r="M164" s="72"/>
      <c r="N164" s="25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31.25" customHeight="1" x14ac:dyDescent="0.5">
      <c r="A165" s="51"/>
      <c r="B165" s="45"/>
      <c r="C165" s="46"/>
      <c r="D165" s="41" t="s">
        <v>27</v>
      </c>
      <c r="E165" s="57">
        <v>1400.62</v>
      </c>
      <c r="F165" s="57">
        <v>0</v>
      </c>
      <c r="G165" s="57">
        <v>0</v>
      </c>
      <c r="H165" s="57">
        <v>0</v>
      </c>
      <c r="I165" s="48">
        <f t="shared" si="48"/>
        <v>0</v>
      </c>
      <c r="J165" s="50">
        <f t="shared" si="46"/>
        <v>0</v>
      </c>
      <c r="K165" s="50">
        <f t="shared" si="41"/>
        <v>0</v>
      </c>
      <c r="L165" s="50">
        <f t="shared" si="37"/>
        <v>0</v>
      </c>
      <c r="M165" s="72"/>
      <c r="N165" s="25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31.25" customHeight="1" x14ac:dyDescent="0.5">
      <c r="A166" s="51"/>
      <c r="B166" s="45"/>
      <c r="C166" s="46"/>
      <c r="D166" s="43" t="s">
        <v>28</v>
      </c>
      <c r="E166" s="57">
        <v>0</v>
      </c>
      <c r="F166" s="57">
        <v>0</v>
      </c>
      <c r="G166" s="57">
        <v>0</v>
      </c>
      <c r="H166" s="57">
        <v>0</v>
      </c>
      <c r="I166" s="48">
        <f t="shared" si="48"/>
        <v>0</v>
      </c>
      <c r="J166" s="50">
        <f t="shared" si="46"/>
        <v>0</v>
      </c>
      <c r="K166" s="50">
        <f t="shared" si="41"/>
        <v>0</v>
      </c>
      <c r="L166" s="50">
        <f t="shared" si="37"/>
        <v>0</v>
      </c>
      <c r="M166" s="72"/>
      <c r="N166" s="25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28.25" customHeight="1" x14ac:dyDescent="0.5">
      <c r="A167" s="51">
        <v>20</v>
      </c>
      <c r="B167" s="45" t="s">
        <v>67</v>
      </c>
      <c r="C167" s="46">
        <v>8</v>
      </c>
      <c r="D167" s="28" t="s">
        <v>21</v>
      </c>
      <c r="E167" s="29">
        <f>E168+E169+E170+E171+E173</f>
        <v>536174.61924999999</v>
      </c>
      <c r="F167" s="29">
        <f t="shared" ref="F167:H167" si="49">F168+F169+F170+F171+F173</f>
        <v>362929.65018999996</v>
      </c>
      <c r="G167" s="29">
        <f t="shared" si="49"/>
        <v>507390.57825000002</v>
      </c>
      <c r="H167" s="29">
        <f t="shared" si="49"/>
        <v>347808.78705000004</v>
      </c>
      <c r="I167" s="30">
        <f>H167-F167</f>
        <v>-15120.863139999914</v>
      </c>
      <c r="J167" s="29">
        <f t="shared" si="46"/>
        <v>68.548530847695147</v>
      </c>
      <c r="K167" s="29">
        <f t="shared" si="41"/>
        <v>95.833665523860105</v>
      </c>
      <c r="L167" s="29">
        <f t="shared" si="37"/>
        <v>64.86856605344623</v>
      </c>
      <c r="M167" s="72">
        <v>10</v>
      </c>
      <c r="N167" s="60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28.25" customHeight="1" x14ac:dyDescent="0.5">
      <c r="A168" s="51"/>
      <c r="B168" s="45"/>
      <c r="C168" s="46"/>
      <c r="D168" s="34" t="s">
        <v>22</v>
      </c>
      <c r="E168" s="55">
        <v>4852.6000000000004</v>
      </c>
      <c r="F168" s="70">
        <v>3437.605</v>
      </c>
      <c r="G168" s="70">
        <v>3504.2049999999999</v>
      </c>
      <c r="H168" s="70">
        <v>3363.4545199999998</v>
      </c>
      <c r="I168" s="81">
        <f>H168-F168</f>
        <v>-74.150480000000243</v>
      </c>
      <c r="J168" s="50">
        <f t="shared" si="46"/>
        <v>95.98338339223875</v>
      </c>
      <c r="K168" s="50">
        <f t="shared" si="41"/>
        <v>97.842961015008996</v>
      </c>
      <c r="L168" s="50">
        <f t="shared" si="37"/>
        <v>69.312420558051343</v>
      </c>
      <c r="M168" s="72"/>
      <c r="N168" s="25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28.25" customHeight="1" x14ac:dyDescent="0.5">
      <c r="A169" s="51"/>
      <c r="B169" s="45"/>
      <c r="C169" s="46"/>
      <c r="D169" s="34" t="s">
        <v>23</v>
      </c>
      <c r="E169" s="55">
        <v>38862.399999999994</v>
      </c>
      <c r="F169" s="70">
        <v>36892.675360000001</v>
      </c>
      <c r="G169" s="70">
        <v>54762.824000000001</v>
      </c>
      <c r="H169" s="70">
        <v>54660.443630000002</v>
      </c>
      <c r="I169" s="48">
        <f t="shared" ref="I169:I174" si="50">H169-F169</f>
        <v>17767.76827</v>
      </c>
      <c r="J169" s="50">
        <f t="shared" si="46"/>
        <v>99.813047679937043</v>
      </c>
      <c r="K169" s="50">
        <f t="shared" si="41"/>
        <v>148.16069340762496</v>
      </c>
      <c r="L169" s="50">
        <f t="shared" si="37"/>
        <v>140.65123005784514</v>
      </c>
      <c r="M169" s="72"/>
      <c r="N169" s="25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28.25" customHeight="1" x14ac:dyDescent="0.5">
      <c r="A170" s="51"/>
      <c r="B170" s="45"/>
      <c r="C170" s="46"/>
      <c r="D170" s="34" t="s">
        <v>24</v>
      </c>
      <c r="E170" s="55">
        <v>449123.54925000004</v>
      </c>
      <c r="F170" s="70">
        <v>322599.36982999998</v>
      </c>
      <c r="G170" s="70">
        <v>449123.54925000004</v>
      </c>
      <c r="H170" s="70">
        <v>289784.88890000002</v>
      </c>
      <c r="I170" s="81">
        <f t="shared" si="50"/>
        <v>-32814.480929999962</v>
      </c>
      <c r="J170" s="50">
        <f t="shared" si="46"/>
        <v>64.522310037831971</v>
      </c>
      <c r="K170" s="50">
        <f t="shared" si="41"/>
        <v>89.828101354540095</v>
      </c>
      <c r="L170" s="50">
        <f t="shared" si="37"/>
        <v>64.522310037831971</v>
      </c>
      <c r="M170" s="72"/>
      <c r="N170" s="25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28.25" customHeight="1" x14ac:dyDescent="0.5">
      <c r="A171" s="51"/>
      <c r="B171" s="45"/>
      <c r="C171" s="46"/>
      <c r="D171" s="39" t="s">
        <v>25</v>
      </c>
      <c r="E171" s="70">
        <v>0</v>
      </c>
      <c r="F171" s="57">
        <v>0</v>
      </c>
      <c r="G171" s="57">
        <v>0</v>
      </c>
      <c r="H171" s="57">
        <v>0</v>
      </c>
      <c r="I171" s="48">
        <f t="shared" si="50"/>
        <v>0</v>
      </c>
      <c r="J171" s="50">
        <f t="shared" si="46"/>
        <v>0</v>
      </c>
      <c r="K171" s="50">
        <f t="shared" si="41"/>
        <v>0</v>
      </c>
      <c r="L171" s="50">
        <f t="shared" si="37"/>
        <v>0</v>
      </c>
      <c r="M171" s="72"/>
      <c r="N171" s="25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28.25" customHeight="1" x14ac:dyDescent="0.5">
      <c r="A172" s="51"/>
      <c r="B172" s="45"/>
      <c r="C172" s="46"/>
      <c r="D172" s="39" t="s">
        <v>26</v>
      </c>
      <c r="E172" s="70">
        <v>0</v>
      </c>
      <c r="F172" s="57">
        <v>0</v>
      </c>
      <c r="G172" s="57">
        <v>0</v>
      </c>
      <c r="H172" s="57">
        <v>0</v>
      </c>
      <c r="I172" s="48">
        <f t="shared" si="50"/>
        <v>0</v>
      </c>
      <c r="J172" s="50">
        <f t="shared" si="46"/>
        <v>0</v>
      </c>
      <c r="K172" s="50">
        <f t="shared" si="41"/>
        <v>0</v>
      </c>
      <c r="L172" s="50">
        <f t="shared" si="37"/>
        <v>0</v>
      </c>
      <c r="M172" s="72"/>
      <c r="N172" s="25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28.25" customHeight="1" x14ac:dyDescent="0.5">
      <c r="A173" s="51"/>
      <c r="B173" s="45"/>
      <c r="C173" s="46"/>
      <c r="D173" s="41" t="s">
        <v>27</v>
      </c>
      <c r="E173" s="70">
        <v>43336.07</v>
      </c>
      <c r="F173" s="70">
        <v>0</v>
      </c>
      <c r="G173" s="70">
        <v>0</v>
      </c>
      <c r="H173" s="70">
        <v>0</v>
      </c>
      <c r="I173" s="48">
        <f t="shared" si="50"/>
        <v>0</v>
      </c>
      <c r="J173" s="50">
        <f t="shared" si="46"/>
        <v>0</v>
      </c>
      <c r="K173" s="50">
        <f t="shared" si="41"/>
        <v>0</v>
      </c>
      <c r="L173" s="50">
        <f t="shared" si="37"/>
        <v>0</v>
      </c>
      <c r="M173" s="72"/>
      <c r="N173" s="25"/>
      <c r="O173" s="4"/>
      <c r="P173" s="4"/>
      <c r="Q173" s="4"/>
      <c r="R173" s="4"/>
      <c r="S173" s="4"/>
      <c r="T173" s="4"/>
      <c r="U173" s="4"/>
      <c r="V173" s="4"/>
    </row>
    <row r="174" spans="1:34" ht="128.25" customHeight="1" x14ac:dyDescent="0.5">
      <c r="A174" s="51"/>
      <c r="B174" s="45"/>
      <c r="C174" s="46"/>
      <c r="D174" s="43" t="s">
        <v>28</v>
      </c>
      <c r="E174" s="70">
        <v>0</v>
      </c>
      <c r="F174" s="70">
        <v>0</v>
      </c>
      <c r="G174" s="70">
        <v>0</v>
      </c>
      <c r="H174" s="70">
        <v>0</v>
      </c>
      <c r="I174" s="48">
        <f t="shared" si="50"/>
        <v>0</v>
      </c>
      <c r="J174" s="50">
        <f t="shared" si="46"/>
        <v>0</v>
      </c>
      <c r="K174" s="50">
        <f t="shared" si="41"/>
        <v>0</v>
      </c>
      <c r="L174" s="50">
        <f t="shared" si="37"/>
        <v>0</v>
      </c>
      <c r="M174" s="72"/>
      <c r="N174" s="25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28.25" customHeight="1" x14ac:dyDescent="0.5">
      <c r="A175" s="51">
        <v>21</v>
      </c>
      <c r="B175" s="45" t="s">
        <v>69</v>
      </c>
      <c r="C175" s="46">
        <v>3</v>
      </c>
      <c r="D175" s="28" t="s">
        <v>21</v>
      </c>
      <c r="E175" s="29">
        <f>E176+E177+E178+E179+E181</f>
        <v>2184</v>
      </c>
      <c r="F175" s="29">
        <f t="shared" ref="F175:H175" si="51">F176+F177+F178+F179+F181</f>
        <v>1470</v>
      </c>
      <c r="G175" s="29">
        <f t="shared" si="51"/>
        <v>2184</v>
      </c>
      <c r="H175" s="29">
        <f t="shared" si="51"/>
        <v>1075.6161299999999</v>
      </c>
      <c r="I175" s="30">
        <f>H175-F175</f>
        <v>-394.38387000000012</v>
      </c>
      <c r="J175" s="29">
        <f t="shared" si="46"/>
        <v>49.249822802197798</v>
      </c>
      <c r="K175" s="29">
        <f t="shared" si="41"/>
        <v>73.171165306122447</v>
      </c>
      <c r="L175" s="29">
        <f t="shared" si="37"/>
        <v>49.249822802197798</v>
      </c>
      <c r="M175" s="72">
        <v>5</v>
      </c>
      <c r="N175" s="74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28.25" customHeight="1" x14ac:dyDescent="0.5">
      <c r="A176" s="51"/>
      <c r="B176" s="45"/>
      <c r="C176" s="46"/>
      <c r="D176" s="34" t="s">
        <v>22</v>
      </c>
      <c r="E176" s="57">
        <v>0</v>
      </c>
      <c r="F176" s="57">
        <v>0</v>
      </c>
      <c r="G176" s="57">
        <v>0</v>
      </c>
      <c r="H176" s="57">
        <v>0</v>
      </c>
      <c r="I176" s="49">
        <f t="shared" ref="I176:I182" si="52">H176-F176</f>
        <v>0</v>
      </c>
      <c r="J176" s="50">
        <f t="shared" si="46"/>
        <v>0</v>
      </c>
      <c r="K176" s="50">
        <f t="shared" si="41"/>
        <v>0</v>
      </c>
      <c r="L176" s="50">
        <f t="shared" si="37"/>
        <v>0</v>
      </c>
      <c r="M176" s="72"/>
      <c r="N176" s="75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28.25" customHeight="1" x14ac:dyDescent="0.5">
      <c r="A177" s="51"/>
      <c r="B177" s="45"/>
      <c r="C177" s="46"/>
      <c r="D177" s="34" t="s">
        <v>23</v>
      </c>
      <c r="E177" s="57">
        <v>0</v>
      </c>
      <c r="F177" s="57">
        <v>0</v>
      </c>
      <c r="G177" s="57">
        <v>0</v>
      </c>
      <c r="H177" s="57">
        <v>0</v>
      </c>
      <c r="I177" s="49">
        <f t="shared" si="52"/>
        <v>0</v>
      </c>
      <c r="J177" s="50">
        <f t="shared" si="46"/>
        <v>0</v>
      </c>
      <c r="K177" s="50">
        <f t="shared" si="41"/>
        <v>0</v>
      </c>
      <c r="L177" s="50">
        <f t="shared" si="37"/>
        <v>0</v>
      </c>
      <c r="M177" s="72"/>
      <c r="N177" s="75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28.25" customHeight="1" x14ac:dyDescent="0.5">
      <c r="A178" s="51"/>
      <c r="B178" s="45"/>
      <c r="C178" s="46"/>
      <c r="D178" s="34" t="s">
        <v>24</v>
      </c>
      <c r="E178" s="55">
        <v>2184</v>
      </c>
      <c r="F178" s="70">
        <v>1470</v>
      </c>
      <c r="G178" s="57">
        <v>2184</v>
      </c>
      <c r="H178" s="57">
        <v>1075.6161299999999</v>
      </c>
      <c r="I178" s="61">
        <f t="shared" si="52"/>
        <v>-394.38387000000012</v>
      </c>
      <c r="J178" s="50">
        <f t="shared" si="46"/>
        <v>49.249822802197798</v>
      </c>
      <c r="K178" s="50">
        <f t="shared" si="41"/>
        <v>73.171165306122447</v>
      </c>
      <c r="L178" s="50">
        <f t="shared" si="37"/>
        <v>49.249822802197798</v>
      </c>
      <c r="M178" s="72"/>
      <c r="N178" s="75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28.25" customHeight="1" x14ac:dyDescent="0.5">
      <c r="A179" s="51"/>
      <c r="B179" s="45"/>
      <c r="C179" s="46"/>
      <c r="D179" s="39" t="s">
        <v>25</v>
      </c>
      <c r="E179" s="70">
        <v>0</v>
      </c>
      <c r="F179" s="57">
        <v>0</v>
      </c>
      <c r="G179" s="57">
        <v>0</v>
      </c>
      <c r="H179" s="57">
        <v>0</v>
      </c>
      <c r="I179" s="49">
        <f t="shared" si="52"/>
        <v>0</v>
      </c>
      <c r="J179" s="50">
        <f t="shared" si="46"/>
        <v>0</v>
      </c>
      <c r="K179" s="50">
        <f t="shared" si="41"/>
        <v>0</v>
      </c>
      <c r="L179" s="50">
        <f t="shared" si="37"/>
        <v>0</v>
      </c>
      <c r="M179" s="72"/>
      <c r="N179" s="75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28.25" customHeight="1" x14ac:dyDescent="0.5">
      <c r="A180" s="51"/>
      <c r="B180" s="45"/>
      <c r="C180" s="46"/>
      <c r="D180" s="39" t="s">
        <v>26</v>
      </c>
      <c r="E180" s="70">
        <v>0</v>
      </c>
      <c r="F180" s="57">
        <v>0</v>
      </c>
      <c r="G180" s="57">
        <v>0</v>
      </c>
      <c r="H180" s="57">
        <v>0</v>
      </c>
      <c r="I180" s="49">
        <f t="shared" si="52"/>
        <v>0</v>
      </c>
      <c r="J180" s="50">
        <f t="shared" si="46"/>
        <v>0</v>
      </c>
      <c r="K180" s="50">
        <f t="shared" si="41"/>
        <v>0</v>
      </c>
      <c r="L180" s="50">
        <f t="shared" si="37"/>
        <v>0</v>
      </c>
      <c r="M180" s="72"/>
      <c r="N180" s="75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28.25" customHeight="1" x14ac:dyDescent="0.5">
      <c r="A181" s="51"/>
      <c r="B181" s="45"/>
      <c r="C181" s="46"/>
      <c r="D181" s="41" t="s">
        <v>27</v>
      </c>
      <c r="E181" s="71">
        <v>0</v>
      </c>
      <c r="F181" s="57">
        <v>0</v>
      </c>
      <c r="G181" s="57">
        <v>0</v>
      </c>
      <c r="H181" s="57">
        <v>0</v>
      </c>
      <c r="I181" s="49">
        <f t="shared" si="52"/>
        <v>0</v>
      </c>
      <c r="J181" s="50">
        <f t="shared" si="46"/>
        <v>0</v>
      </c>
      <c r="K181" s="50">
        <f t="shared" si="41"/>
        <v>0</v>
      </c>
      <c r="L181" s="50">
        <f t="shared" si="37"/>
        <v>0</v>
      </c>
      <c r="M181" s="72"/>
      <c r="N181" s="75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28.25" customHeight="1" x14ac:dyDescent="0.5">
      <c r="A182" s="51"/>
      <c r="B182" s="45"/>
      <c r="C182" s="46"/>
      <c r="D182" s="43" t="s">
        <v>28</v>
      </c>
      <c r="E182" s="57">
        <v>0</v>
      </c>
      <c r="F182" s="57">
        <v>0</v>
      </c>
      <c r="G182" s="57">
        <v>0</v>
      </c>
      <c r="H182" s="57">
        <v>0</v>
      </c>
      <c r="I182" s="49">
        <f t="shared" si="52"/>
        <v>0</v>
      </c>
      <c r="J182" s="50">
        <f t="shared" si="46"/>
        <v>0</v>
      </c>
      <c r="K182" s="50">
        <f t="shared" si="41"/>
        <v>0</v>
      </c>
      <c r="L182" s="50">
        <f t="shared" si="37"/>
        <v>0</v>
      </c>
      <c r="M182" s="72"/>
      <c r="N182" s="75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44" customHeight="1" x14ac:dyDescent="0.5">
      <c r="A183" s="51">
        <v>22</v>
      </c>
      <c r="B183" s="45" t="s">
        <v>71</v>
      </c>
      <c r="C183" s="46">
        <v>3</v>
      </c>
      <c r="D183" s="28" t="s">
        <v>21</v>
      </c>
      <c r="E183" s="29">
        <f>E184+E185+E186+E187+E189</f>
        <v>68063.685110000006</v>
      </c>
      <c r="F183" s="29">
        <f t="shared" ref="F183:G183" si="53">F184+F185+F186+F187+F189</f>
        <v>6000</v>
      </c>
      <c r="G183" s="29">
        <f t="shared" si="53"/>
        <v>56158.58511</v>
      </c>
      <c r="H183" s="29">
        <f>H184+H185+H186+H187+H189</f>
        <v>49312.418359999996</v>
      </c>
      <c r="I183" s="29">
        <f>I184+I185+I186+I187+I189</f>
        <v>43312.418359999996</v>
      </c>
      <c r="J183" s="29">
        <f t="shared" si="46"/>
        <v>87.809225007022249</v>
      </c>
      <c r="K183" s="29">
        <f t="shared" si="41"/>
        <v>821.87363933333324</v>
      </c>
      <c r="L183" s="29">
        <f t="shared" si="37"/>
        <v>72.450409172386927</v>
      </c>
      <c r="M183" s="72"/>
      <c r="N183" s="74" t="s">
        <v>72</v>
      </c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11.75" customHeight="1" x14ac:dyDescent="0.5">
      <c r="A184" s="51"/>
      <c r="B184" s="45"/>
      <c r="C184" s="46"/>
      <c r="D184" s="34" t="s">
        <v>22</v>
      </c>
      <c r="E184" s="57">
        <v>2043.5000000000002</v>
      </c>
      <c r="F184" s="57">
        <v>0</v>
      </c>
      <c r="G184" s="57">
        <v>0</v>
      </c>
      <c r="H184" s="57">
        <v>0</v>
      </c>
      <c r="I184" s="49">
        <f t="shared" ref="I184:I190" si="54">H184-F184</f>
        <v>0</v>
      </c>
      <c r="J184" s="50">
        <f t="shared" si="46"/>
        <v>0</v>
      </c>
      <c r="K184" s="50">
        <f t="shared" si="41"/>
        <v>0</v>
      </c>
      <c r="L184" s="50">
        <f t="shared" si="37"/>
        <v>0</v>
      </c>
      <c r="M184" s="72"/>
      <c r="N184" s="75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11.75" customHeight="1" x14ac:dyDescent="0.5">
      <c r="A185" s="51"/>
      <c r="B185" s="45"/>
      <c r="C185" s="46"/>
      <c r="D185" s="34" t="s">
        <v>23</v>
      </c>
      <c r="E185" s="57">
        <v>8711.6</v>
      </c>
      <c r="F185" s="57">
        <v>0</v>
      </c>
      <c r="G185" s="57">
        <v>0</v>
      </c>
      <c r="H185" s="57">
        <v>0</v>
      </c>
      <c r="I185" s="49">
        <f t="shared" si="54"/>
        <v>0</v>
      </c>
      <c r="J185" s="50">
        <f t="shared" si="46"/>
        <v>0</v>
      </c>
      <c r="K185" s="50">
        <f t="shared" si="41"/>
        <v>0</v>
      </c>
      <c r="L185" s="50">
        <f t="shared" si="37"/>
        <v>0</v>
      </c>
      <c r="M185" s="72"/>
      <c r="N185" s="75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11.75" customHeight="1" x14ac:dyDescent="0.5">
      <c r="A186" s="51"/>
      <c r="B186" s="45"/>
      <c r="C186" s="46"/>
      <c r="D186" s="34" t="s">
        <v>24</v>
      </c>
      <c r="E186" s="70">
        <v>56158.58511</v>
      </c>
      <c r="F186" s="70">
        <v>6000</v>
      </c>
      <c r="G186" s="57">
        <v>56158.58511</v>
      </c>
      <c r="H186" s="57">
        <v>49312.418359999996</v>
      </c>
      <c r="I186" s="57">
        <f t="shared" si="54"/>
        <v>43312.418359999996</v>
      </c>
      <c r="J186" s="50">
        <f t="shared" si="46"/>
        <v>87.809225007022249</v>
      </c>
      <c r="K186" s="50">
        <f t="shared" si="41"/>
        <v>821.87363933333324</v>
      </c>
      <c r="L186" s="50">
        <f t="shared" si="37"/>
        <v>87.809225007022249</v>
      </c>
      <c r="M186" s="72"/>
      <c r="N186" s="75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83.75" customHeight="1" x14ac:dyDescent="0.5">
      <c r="A187" s="51"/>
      <c r="B187" s="45"/>
      <c r="C187" s="46"/>
      <c r="D187" s="39" t="s">
        <v>25</v>
      </c>
      <c r="E187" s="70">
        <v>0</v>
      </c>
      <c r="F187" s="57">
        <v>0</v>
      </c>
      <c r="G187" s="57">
        <v>0</v>
      </c>
      <c r="H187" s="57">
        <v>0</v>
      </c>
      <c r="I187" s="49">
        <f t="shared" si="54"/>
        <v>0</v>
      </c>
      <c r="J187" s="50">
        <f t="shared" si="46"/>
        <v>0</v>
      </c>
      <c r="K187" s="50">
        <f t="shared" si="41"/>
        <v>0</v>
      </c>
      <c r="L187" s="50">
        <f t="shared" si="37"/>
        <v>0</v>
      </c>
      <c r="M187" s="72"/>
      <c r="N187" s="75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44" customHeight="1" x14ac:dyDescent="0.5">
      <c r="A188" s="51"/>
      <c r="B188" s="45"/>
      <c r="C188" s="46"/>
      <c r="D188" s="39" t="s">
        <v>26</v>
      </c>
      <c r="E188" s="70">
        <v>870.82488999999998</v>
      </c>
      <c r="F188" s="57">
        <v>0</v>
      </c>
      <c r="G188" s="57">
        <v>870.82488999999998</v>
      </c>
      <c r="H188" s="57">
        <v>476</v>
      </c>
      <c r="I188" s="49">
        <f t="shared" si="54"/>
        <v>476</v>
      </c>
      <c r="J188" s="50">
        <f t="shared" si="46"/>
        <v>54.660817055883648</v>
      </c>
      <c r="K188" s="50">
        <v>0</v>
      </c>
      <c r="L188" s="50">
        <f t="shared" si="37"/>
        <v>54.660817055883648</v>
      </c>
      <c r="M188" s="72"/>
      <c r="N188" s="75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44" customHeight="1" x14ac:dyDescent="0.5">
      <c r="A189" s="51"/>
      <c r="B189" s="45"/>
      <c r="C189" s="46"/>
      <c r="D189" s="41" t="s">
        <v>27</v>
      </c>
      <c r="E189" s="71">
        <v>1150</v>
      </c>
      <c r="F189" s="57">
        <v>0</v>
      </c>
      <c r="G189" s="57">
        <v>0</v>
      </c>
      <c r="H189" s="57">
        <v>0</v>
      </c>
      <c r="I189" s="49">
        <f t="shared" si="54"/>
        <v>0</v>
      </c>
      <c r="J189" s="50">
        <f t="shared" si="46"/>
        <v>0</v>
      </c>
      <c r="K189" s="50">
        <v>0</v>
      </c>
      <c r="L189" s="50">
        <f t="shared" si="37"/>
        <v>0</v>
      </c>
      <c r="M189" s="72"/>
      <c r="N189" s="75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44" customHeight="1" x14ac:dyDescent="0.5">
      <c r="A190" s="51"/>
      <c r="B190" s="45"/>
      <c r="C190" s="46"/>
      <c r="D190" s="43" t="s">
        <v>28</v>
      </c>
      <c r="E190" s="57">
        <v>0</v>
      </c>
      <c r="F190" s="57">
        <v>0</v>
      </c>
      <c r="G190" s="57">
        <v>0</v>
      </c>
      <c r="H190" s="57">
        <v>0</v>
      </c>
      <c r="I190" s="49">
        <f t="shared" si="54"/>
        <v>0</v>
      </c>
      <c r="J190" s="50">
        <f t="shared" si="46"/>
        <v>0</v>
      </c>
      <c r="K190" s="50">
        <f t="shared" si="41"/>
        <v>0</v>
      </c>
      <c r="L190" s="50">
        <f t="shared" si="37"/>
        <v>0</v>
      </c>
      <c r="M190" s="72"/>
      <c r="N190" s="75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" right="0" top="0" bottom="0" header="0" footer="0"/>
  <pageSetup paperSize="9" scale="23" orientation="landscape" horizontalDpi="0" verticalDpi="0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СВОД(август)</vt:lpstr>
      <vt:lpstr>'СВОД(август)'!Заголовки_для_печати</vt:lpstr>
      <vt:lpstr>'СВОД(август)'!Область_печати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2017-09-08T10:15:58Z</dcterms:modified>
</cp:coreProperties>
</file>