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сентябрь)" sheetId="4" r:id="rId1"/>
  </sheets>
  <definedNames>
    <definedName name="_xlnm.Print_Titles" localSheetId="0">'СВОД(сентябрь)'!$4:$6</definedName>
    <definedName name="_xlnm.Print_Area" localSheetId="0">'СВОД(сентябрь)'!$A$1:$P$160</definedName>
  </definedNames>
  <calcPr calcId="144525"/>
</workbook>
</file>

<file path=xl/calcChain.xml><?xml version="1.0" encoding="utf-8"?>
<calcChain xmlns="http://schemas.openxmlformats.org/spreadsheetml/2006/main">
  <c r="M160" i="4" l="1"/>
  <c r="L160" i="4"/>
  <c r="K160" i="4"/>
  <c r="J160" i="4"/>
  <c r="M159" i="4"/>
  <c r="L159" i="4"/>
  <c r="K159" i="4"/>
  <c r="J159" i="4"/>
  <c r="M158" i="4"/>
  <c r="L158" i="4"/>
  <c r="K158" i="4"/>
  <c r="J158" i="4"/>
  <c r="M157" i="4"/>
  <c r="L157" i="4"/>
  <c r="K157" i="4"/>
  <c r="J157" i="4"/>
  <c r="M156" i="4"/>
  <c r="L156" i="4"/>
  <c r="K156" i="4"/>
  <c r="J156" i="4"/>
  <c r="M155" i="4"/>
  <c r="L155" i="4"/>
  <c r="K155" i="4"/>
  <c r="J155" i="4"/>
  <c r="I154" i="4"/>
  <c r="J154" i="4" s="1"/>
  <c r="H154" i="4"/>
  <c r="G154" i="4"/>
  <c r="F154" i="4"/>
  <c r="E154" i="4"/>
  <c r="M153" i="4"/>
  <c r="L153" i="4"/>
  <c r="K153" i="4"/>
  <c r="J153" i="4"/>
  <c r="M152" i="4"/>
  <c r="L152" i="4"/>
  <c r="K152" i="4"/>
  <c r="J152" i="4"/>
  <c r="M151" i="4"/>
  <c r="L151" i="4"/>
  <c r="K151" i="4"/>
  <c r="J151" i="4"/>
  <c r="M150" i="4"/>
  <c r="L150" i="4"/>
  <c r="K150" i="4"/>
  <c r="J150" i="4"/>
  <c r="M149" i="4"/>
  <c r="L149" i="4"/>
  <c r="K149" i="4"/>
  <c r="J149" i="4"/>
  <c r="M148" i="4"/>
  <c r="L148" i="4"/>
  <c r="K148" i="4"/>
  <c r="J148" i="4"/>
  <c r="I147" i="4"/>
  <c r="K147" i="4" s="1"/>
  <c r="H147" i="4"/>
  <c r="G147" i="4"/>
  <c r="F147" i="4"/>
  <c r="E147" i="4"/>
  <c r="M146" i="4"/>
  <c r="L146" i="4"/>
  <c r="K146" i="4"/>
  <c r="J146" i="4"/>
  <c r="M145" i="4"/>
  <c r="L145" i="4"/>
  <c r="K145" i="4"/>
  <c r="J145" i="4"/>
  <c r="M144" i="4"/>
  <c r="L144" i="4"/>
  <c r="K144" i="4"/>
  <c r="J144" i="4"/>
  <c r="M143" i="4"/>
  <c r="L143" i="4"/>
  <c r="K143" i="4"/>
  <c r="J143" i="4"/>
  <c r="M142" i="4"/>
  <c r="L142" i="4"/>
  <c r="K142" i="4"/>
  <c r="J142" i="4"/>
  <c r="M141" i="4"/>
  <c r="L141" i="4"/>
  <c r="K141" i="4"/>
  <c r="J141" i="4"/>
  <c r="I140" i="4"/>
  <c r="M140" i="4" s="1"/>
  <c r="H140" i="4"/>
  <c r="K140" i="4" s="1"/>
  <c r="G140" i="4"/>
  <c r="L140" i="4" s="1"/>
  <c r="F140" i="4"/>
  <c r="E140" i="4"/>
  <c r="M139" i="4"/>
  <c r="L139" i="4"/>
  <c r="K139" i="4"/>
  <c r="J139" i="4"/>
  <c r="M138" i="4"/>
  <c r="L138" i="4"/>
  <c r="K138" i="4"/>
  <c r="J138" i="4"/>
  <c r="M137" i="4"/>
  <c r="L137" i="4"/>
  <c r="K137" i="4"/>
  <c r="J137" i="4"/>
  <c r="M136" i="4"/>
  <c r="L136" i="4"/>
  <c r="K136" i="4"/>
  <c r="M135" i="4"/>
  <c r="L135" i="4"/>
  <c r="K135" i="4"/>
  <c r="J135" i="4"/>
  <c r="M134" i="4"/>
  <c r="L134" i="4"/>
  <c r="K134" i="4"/>
  <c r="J134" i="4"/>
  <c r="I133" i="4"/>
  <c r="M133" i="4" s="1"/>
  <c r="H133" i="4"/>
  <c r="K133" i="4" s="1"/>
  <c r="G133" i="4"/>
  <c r="E133" i="4"/>
  <c r="M132" i="4"/>
  <c r="L132" i="4"/>
  <c r="K132" i="4"/>
  <c r="J132" i="4"/>
  <c r="M131" i="4"/>
  <c r="L131" i="4"/>
  <c r="K131" i="4"/>
  <c r="J131" i="4"/>
  <c r="M130" i="4"/>
  <c r="L130" i="4"/>
  <c r="K130" i="4"/>
  <c r="J130" i="4"/>
  <c r="M129" i="4"/>
  <c r="L129" i="4"/>
  <c r="K129" i="4"/>
  <c r="J129" i="4"/>
  <c r="M128" i="4"/>
  <c r="L128" i="4"/>
  <c r="K128" i="4"/>
  <c r="J128" i="4"/>
  <c r="M127" i="4"/>
  <c r="L127" i="4"/>
  <c r="K127" i="4"/>
  <c r="J127" i="4"/>
  <c r="I126" i="4"/>
  <c r="M126" i="4" s="1"/>
  <c r="H126" i="4"/>
  <c r="G126" i="4"/>
  <c r="F126" i="4"/>
  <c r="E126" i="4"/>
  <c r="M125" i="4"/>
  <c r="L125" i="4"/>
  <c r="K125" i="4"/>
  <c r="J125" i="4"/>
  <c r="M124" i="4"/>
  <c r="L124" i="4"/>
  <c r="K124" i="4"/>
  <c r="J124" i="4"/>
  <c r="M123" i="4"/>
  <c r="L123" i="4"/>
  <c r="K123" i="4"/>
  <c r="J123" i="4"/>
  <c r="M122" i="4"/>
  <c r="L122" i="4"/>
  <c r="K122" i="4"/>
  <c r="J122" i="4"/>
  <c r="M121" i="4"/>
  <c r="L121" i="4"/>
  <c r="K121" i="4"/>
  <c r="J121" i="4"/>
  <c r="M120" i="4"/>
  <c r="L120" i="4"/>
  <c r="K120" i="4"/>
  <c r="J120" i="4"/>
  <c r="I119" i="4"/>
  <c r="H119" i="4"/>
  <c r="K119" i="4" s="1"/>
  <c r="G119" i="4"/>
  <c r="L119" i="4" s="1"/>
  <c r="F119" i="4"/>
  <c r="E119" i="4"/>
  <c r="M118" i="4"/>
  <c r="L118" i="4"/>
  <c r="K118" i="4"/>
  <c r="J118" i="4"/>
  <c r="M117" i="4"/>
  <c r="L117" i="4"/>
  <c r="K117" i="4"/>
  <c r="J117" i="4"/>
  <c r="M116" i="4"/>
  <c r="L116" i="4"/>
  <c r="K116" i="4"/>
  <c r="J116" i="4"/>
  <c r="M115" i="4"/>
  <c r="L115" i="4"/>
  <c r="K115" i="4"/>
  <c r="J115" i="4"/>
  <c r="M114" i="4"/>
  <c r="L114" i="4"/>
  <c r="K114" i="4"/>
  <c r="J114" i="4"/>
  <c r="M113" i="4"/>
  <c r="L113" i="4"/>
  <c r="K113" i="4"/>
  <c r="J113" i="4"/>
  <c r="I112" i="4"/>
  <c r="J112" i="4" s="1"/>
  <c r="H112" i="4"/>
  <c r="G112" i="4"/>
  <c r="F112" i="4"/>
  <c r="E112" i="4"/>
  <c r="M111" i="4"/>
  <c r="L111" i="4"/>
  <c r="K111" i="4"/>
  <c r="J111" i="4"/>
  <c r="M110" i="4"/>
  <c r="L110" i="4"/>
  <c r="K110" i="4"/>
  <c r="J110" i="4"/>
  <c r="M109" i="4"/>
  <c r="L109" i="4"/>
  <c r="K109" i="4"/>
  <c r="J109" i="4"/>
  <c r="M108" i="4"/>
  <c r="L108" i="4"/>
  <c r="K108" i="4"/>
  <c r="J108" i="4"/>
  <c r="M107" i="4"/>
  <c r="L107" i="4"/>
  <c r="K107" i="4"/>
  <c r="J107" i="4"/>
  <c r="M106" i="4"/>
  <c r="L106" i="4"/>
  <c r="K106" i="4"/>
  <c r="J106" i="4"/>
  <c r="I105" i="4"/>
  <c r="K105" i="4" s="1"/>
  <c r="H105" i="4"/>
  <c r="G105" i="4"/>
  <c r="E105" i="4"/>
  <c r="M104" i="4"/>
  <c r="L104" i="4"/>
  <c r="K104" i="4"/>
  <c r="J104" i="4"/>
  <c r="M103" i="4"/>
  <c r="L103" i="4"/>
  <c r="K103" i="4"/>
  <c r="J103" i="4"/>
  <c r="M102" i="4"/>
  <c r="L102" i="4"/>
  <c r="K102" i="4"/>
  <c r="J102" i="4"/>
  <c r="M101" i="4"/>
  <c r="L101" i="4"/>
  <c r="K101" i="4"/>
  <c r="J101" i="4"/>
  <c r="M100" i="4"/>
  <c r="L100" i="4"/>
  <c r="K100" i="4"/>
  <c r="J100" i="4"/>
  <c r="M99" i="4"/>
  <c r="L99" i="4"/>
  <c r="K99" i="4"/>
  <c r="J99" i="4"/>
  <c r="I98" i="4"/>
  <c r="K98" i="4" s="1"/>
  <c r="H98" i="4"/>
  <c r="G98" i="4"/>
  <c r="F98" i="4"/>
  <c r="E98" i="4"/>
  <c r="M97" i="4"/>
  <c r="L97" i="4"/>
  <c r="K97" i="4"/>
  <c r="J97" i="4"/>
  <c r="M96" i="4"/>
  <c r="L96" i="4"/>
  <c r="K96" i="4"/>
  <c r="J96" i="4"/>
  <c r="M95" i="4"/>
  <c r="L95" i="4"/>
  <c r="K95" i="4"/>
  <c r="J95" i="4"/>
  <c r="M94" i="4"/>
  <c r="L94" i="4"/>
  <c r="K94" i="4"/>
  <c r="J94" i="4"/>
  <c r="M93" i="4"/>
  <c r="L93" i="4"/>
  <c r="K93" i="4"/>
  <c r="J93" i="4"/>
  <c r="M92" i="4"/>
  <c r="L92" i="4"/>
  <c r="K92" i="4"/>
  <c r="J92" i="4"/>
  <c r="I91" i="4"/>
  <c r="M91" i="4" s="1"/>
  <c r="H91" i="4"/>
  <c r="G91" i="4"/>
  <c r="F91" i="4"/>
  <c r="E91" i="4"/>
  <c r="M90" i="4"/>
  <c r="L90" i="4"/>
  <c r="K90" i="4"/>
  <c r="J90" i="4"/>
  <c r="M89" i="4"/>
  <c r="L89" i="4"/>
  <c r="K89" i="4"/>
  <c r="J89" i="4"/>
  <c r="M88" i="4"/>
  <c r="L88" i="4"/>
  <c r="K88" i="4"/>
  <c r="J88" i="4"/>
  <c r="M87" i="4"/>
  <c r="L87" i="4"/>
  <c r="K87" i="4"/>
  <c r="J87" i="4"/>
  <c r="M86" i="4"/>
  <c r="L86" i="4"/>
  <c r="K86" i="4"/>
  <c r="J86" i="4"/>
  <c r="M85" i="4"/>
  <c r="L85" i="4"/>
  <c r="K85" i="4"/>
  <c r="J85" i="4"/>
  <c r="I84" i="4"/>
  <c r="H84" i="4"/>
  <c r="K84" i="4" s="1"/>
  <c r="G84" i="4"/>
  <c r="L84" i="4" s="1"/>
  <c r="F84" i="4"/>
  <c r="E84" i="4"/>
  <c r="M83" i="4"/>
  <c r="L83" i="4"/>
  <c r="K83" i="4"/>
  <c r="J83" i="4"/>
  <c r="M82" i="4"/>
  <c r="L82" i="4"/>
  <c r="K82" i="4"/>
  <c r="J82" i="4"/>
  <c r="M81" i="4"/>
  <c r="L81" i="4"/>
  <c r="K81" i="4"/>
  <c r="J81" i="4"/>
  <c r="M80" i="4"/>
  <c r="L80" i="4"/>
  <c r="K80" i="4"/>
  <c r="J80" i="4"/>
  <c r="M79" i="4"/>
  <c r="L79" i="4"/>
  <c r="K79" i="4"/>
  <c r="J79" i="4"/>
  <c r="M78" i="4"/>
  <c r="L78" i="4"/>
  <c r="K78" i="4"/>
  <c r="J78" i="4"/>
  <c r="I77" i="4"/>
  <c r="J77" i="4" s="1"/>
  <c r="H77" i="4"/>
  <c r="G77" i="4"/>
  <c r="F77" i="4"/>
  <c r="E77" i="4"/>
  <c r="M76" i="4"/>
  <c r="L76" i="4"/>
  <c r="K76" i="4"/>
  <c r="M75" i="4"/>
  <c r="L75" i="4"/>
  <c r="M74" i="4"/>
  <c r="L74" i="4"/>
  <c r="K74" i="4"/>
  <c r="M73" i="4"/>
  <c r="L73" i="4"/>
  <c r="K73" i="4"/>
  <c r="J73" i="4"/>
  <c r="M72" i="4"/>
  <c r="L72" i="4"/>
  <c r="K72" i="4"/>
  <c r="J72" i="4"/>
  <c r="M71" i="4"/>
  <c r="L71" i="4"/>
  <c r="K71" i="4"/>
  <c r="L70" i="4"/>
  <c r="I70" i="4"/>
  <c r="H70" i="4"/>
  <c r="G70" i="4"/>
  <c r="F70" i="4"/>
  <c r="E70" i="4"/>
  <c r="M69" i="4"/>
  <c r="L69" i="4"/>
  <c r="K69" i="4"/>
  <c r="J69" i="4"/>
  <c r="M68" i="4"/>
  <c r="L68" i="4"/>
  <c r="K68" i="4"/>
  <c r="J68" i="4"/>
  <c r="M67" i="4"/>
  <c r="L67" i="4"/>
  <c r="K67" i="4"/>
  <c r="J67" i="4"/>
  <c r="M66" i="4"/>
  <c r="L66" i="4"/>
  <c r="K66" i="4"/>
  <c r="J66" i="4"/>
  <c r="M65" i="4"/>
  <c r="L65" i="4"/>
  <c r="K65" i="4"/>
  <c r="J65" i="4"/>
  <c r="M64" i="4"/>
  <c r="L64" i="4"/>
  <c r="K64" i="4"/>
  <c r="J64" i="4"/>
  <c r="I63" i="4"/>
  <c r="H63" i="4"/>
  <c r="G63" i="4"/>
  <c r="F63" i="4"/>
  <c r="E63" i="4"/>
  <c r="M62" i="4"/>
  <c r="L62" i="4"/>
  <c r="K62" i="4"/>
  <c r="J62" i="4"/>
  <c r="M61" i="4"/>
  <c r="L61" i="4"/>
  <c r="K61" i="4"/>
  <c r="J61" i="4"/>
  <c r="M60" i="4"/>
  <c r="L60" i="4"/>
  <c r="K60" i="4"/>
  <c r="M59" i="4"/>
  <c r="L59" i="4"/>
  <c r="K59" i="4"/>
  <c r="J59" i="4"/>
  <c r="M58" i="4"/>
  <c r="L58" i="4"/>
  <c r="K58" i="4"/>
  <c r="J58" i="4"/>
  <c r="M57" i="4"/>
  <c r="L57" i="4"/>
  <c r="K57" i="4"/>
  <c r="J57" i="4"/>
  <c r="I56" i="4"/>
  <c r="H56" i="4"/>
  <c r="G56" i="4"/>
  <c r="F56" i="4"/>
  <c r="E56" i="4"/>
  <c r="M55" i="4"/>
  <c r="L55" i="4"/>
  <c r="K55" i="4"/>
  <c r="J55" i="4"/>
  <c r="M54" i="4"/>
  <c r="L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50" i="4"/>
  <c r="L50" i="4"/>
  <c r="K50" i="4"/>
  <c r="J50" i="4"/>
  <c r="I49" i="4"/>
  <c r="H49" i="4"/>
  <c r="G49" i="4"/>
  <c r="F49" i="4"/>
  <c r="E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K42" i="4"/>
  <c r="J42" i="4"/>
  <c r="I42" i="4"/>
  <c r="H42" i="4"/>
  <c r="G42" i="4"/>
  <c r="F42" i="4"/>
  <c r="E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I35" i="4"/>
  <c r="M35" i="4" s="1"/>
  <c r="H35" i="4"/>
  <c r="G35" i="4"/>
  <c r="F35" i="4"/>
  <c r="E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L28" i="4"/>
  <c r="I28" i="4"/>
  <c r="H28" i="4"/>
  <c r="G28" i="4"/>
  <c r="F28" i="4"/>
  <c r="E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I21" i="4"/>
  <c r="H21" i="4"/>
  <c r="G21" i="4"/>
  <c r="E21" i="4"/>
  <c r="M20" i="4"/>
  <c r="L20" i="4"/>
  <c r="K20" i="4"/>
  <c r="J20" i="4"/>
  <c r="M19" i="4"/>
  <c r="M18" i="4"/>
  <c r="L18" i="4"/>
  <c r="K18" i="4"/>
  <c r="M17" i="4"/>
  <c r="L17" i="4"/>
  <c r="K17" i="4"/>
  <c r="M16" i="4"/>
  <c r="L16" i="4"/>
  <c r="K16" i="4"/>
  <c r="M15" i="4"/>
  <c r="L15" i="4"/>
  <c r="K15" i="4"/>
  <c r="J15" i="4"/>
  <c r="K14" i="4"/>
  <c r="I14" i="4"/>
  <c r="H14" i="4"/>
  <c r="G14" i="4"/>
  <c r="L14" i="4" s="1"/>
  <c r="F14" i="4"/>
  <c r="E14" i="4"/>
  <c r="I13" i="4"/>
  <c r="J13" i="4" s="1"/>
  <c r="H13" i="4"/>
  <c r="G13" i="4"/>
  <c r="F13" i="4"/>
  <c r="E13" i="4"/>
  <c r="I12" i="4"/>
  <c r="H12" i="4"/>
  <c r="G12" i="4"/>
  <c r="F12" i="4"/>
  <c r="E12" i="4"/>
  <c r="I11" i="4"/>
  <c r="H11" i="4"/>
  <c r="K11" i="4" s="1"/>
  <c r="G11" i="4"/>
  <c r="L11" i="4" s="1"/>
  <c r="F11" i="4"/>
  <c r="E11" i="4"/>
  <c r="I10" i="4"/>
  <c r="J10" i="4" s="1"/>
  <c r="H10" i="4"/>
  <c r="G10" i="4"/>
  <c r="F10" i="4"/>
  <c r="E10" i="4"/>
  <c r="I9" i="4"/>
  <c r="K9" i="4" s="1"/>
  <c r="H9" i="4"/>
  <c r="G9" i="4"/>
  <c r="F9" i="4"/>
  <c r="E9" i="4"/>
  <c r="I8" i="4"/>
  <c r="L8" i="4" s="1"/>
  <c r="H8" i="4"/>
  <c r="G8" i="4"/>
  <c r="F8" i="4"/>
  <c r="E8" i="4"/>
  <c r="G7" i="4"/>
  <c r="C7" i="4"/>
  <c r="H7" i="4" l="1"/>
  <c r="M14" i="4"/>
  <c r="J28" i="4"/>
  <c r="L35" i="4"/>
  <c r="L42" i="4"/>
  <c r="J70" i="4"/>
  <c r="K126" i="4"/>
  <c r="L133" i="4"/>
  <c r="J140" i="4"/>
  <c r="L10" i="4"/>
  <c r="M12" i="4"/>
  <c r="L77" i="4"/>
  <c r="J91" i="4"/>
  <c r="L112" i="4"/>
  <c r="J126" i="4"/>
  <c r="E7" i="4"/>
  <c r="F7" i="4"/>
  <c r="J8" i="4"/>
  <c r="M11" i="4"/>
  <c r="L13" i="4"/>
  <c r="K21" i="4"/>
  <c r="K35" i="4"/>
  <c r="K49" i="4"/>
  <c r="K56" i="4"/>
  <c r="K63" i="4"/>
  <c r="M84" i="4"/>
  <c r="L91" i="4"/>
  <c r="K91" i="4"/>
  <c r="M119" i="4"/>
  <c r="L126" i="4"/>
  <c r="J133" i="4"/>
  <c r="L154" i="4"/>
  <c r="M8" i="4"/>
  <c r="L9" i="4"/>
  <c r="K10" i="4"/>
  <c r="J11" i="4"/>
  <c r="K13" i="4"/>
  <c r="J14" i="4"/>
  <c r="L21" i="4"/>
  <c r="K28" i="4"/>
  <c r="J35" i="4"/>
  <c r="M42" i="4"/>
  <c r="L49" i="4"/>
  <c r="L56" i="4"/>
  <c r="L63" i="4"/>
  <c r="K70" i="4"/>
  <c r="K77" i="4"/>
  <c r="J84" i="4"/>
  <c r="L98" i="4"/>
  <c r="L105" i="4"/>
  <c r="K112" i="4"/>
  <c r="J119" i="4"/>
  <c r="L147" i="4"/>
  <c r="K154" i="4"/>
  <c r="M21" i="4"/>
  <c r="M49" i="4"/>
  <c r="M56" i="4"/>
  <c r="M63" i="4"/>
  <c r="M98" i="4"/>
  <c r="M105" i="4"/>
  <c r="M147" i="4"/>
  <c r="M9" i="4"/>
  <c r="M10" i="4"/>
  <c r="M13" i="4"/>
  <c r="J21" i="4"/>
  <c r="M28" i="4"/>
  <c r="J49" i="4"/>
  <c r="J56" i="4"/>
  <c r="J63" i="4"/>
  <c r="M70" i="4"/>
  <c r="M77" i="4"/>
  <c r="J98" i="4"/>
  <c r="J105" i="4"/>
  <c r="M112" i="4"/>
  <c r="J147" i="4"/>
  <c r="M154" i="4"/>
  <c r="K8" i="4"/>
  <c r="J9" i="4"/>
  <c r="I7" i="4"/>
  <c r="M7" i="4" l="1"/>
  <c r="L7" i="4"/>
  <c r="K7" i="4"/>
  <c r="J7" i="4"/>
</calcChain>
</file>

<file path=xl/sharedStrings.xml><?xml version="1.0" encoding="utf-8"?>
<sst xmlns="http://schemas.openxmlformats.org/spreadsheetml/2006/main" count="242" uniqueCount="85">
  <si>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</si>
  <si>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</si>
  <si>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Количество  муниципальных  программ </t>
  </si>
  <si>
    <t>Количество мероприятий  по программ</t>
  </si>
  <si>
    <t>Источники финансирования</t>
  </si>
  <si>
    <t>на "01" октября  2016</t>
  </si>
  <si>
    <t>Примечание</t>
  </si>
  <si>
    <t>Количество мероприятий</t>
  </si>
  <si>
    <t>Ответственные исполнители              (Ф.И.О.  телефон)</t>
  </si>
  <si>
    <t xml:space="preserve">План на 2016 год
</t>
  </si>
  <si>
    <t xml:space="preserve">Уточненный план на 2016 год
</t>
  </si>
  <si>
    <t>План (согласно сетевого графика)</t>
  </si>
  <si>
    <t xml:space="preserve">Лимит финансирования </t>
  </si>
  <si>
    <t>Кассовое исполнение</t>
  </si>
  <si>
    <t>Отклонение от сетевого графика</t>
  </si>
  <si>
    <t>% исполнения к  лимиту финансированию</t>
  </si>
  <si>
    <t>% исполнения к плану (согласно сетевого графика)</t>
  </si>
  <si>
    <t>% исполнения к уточненному плану</t>
  </si>
  <si>
    <t>11
= гр.9/гр.8*100</t>
  </si>
  <si>
    <t>12
= гр.9/гр.7*100</t>
  </si>
  <si>
    <t>13
= гр.9/гр.6*100</t>
  </si>
  <si>
    <t>12</t>
  </si>
  <si>
    <t xml:space="preserve">Всего 21 </t>
  </si>
  <si>
    <t>всего:</t>
  </si>
  <si>
    <t>126  целевых показателей</t>
  </si>
  <si>
    <t>ФБ</t>
  </si>
  <si>
    <t>БАО</t>
  </si>
  <si>
    <t>МБ</t>
  </si>
  <si>
    <t>средства по Соглашениям по передаче полномочий</t>
  </si>
  <si>
    <t>ИИ</t>
  </si>
  <si>
    <t>в т.ч.
КАПы</t>
  </si>
  <si>
    <t>"Образование 21 века на 2014 - 2020 годы"</t>
  </si>
  <si>
    <t>15 целевых показателей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</si>
  <si>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</si>
  <si>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муниципального образования Нефтеюганский район на 2014 - 2020 годы"</t>
  </si>
  <si>
    <t>6 целевых показателей</t>
  </si>
  <si>
    <t>Начальник отдела  социально-трудовых отношений
Захаров А.А.
250218
Главный специалист 
Рошка И.В.
238014</t>
  </si>
  <si>
    <t>"Развитие культуры Нефтеюганского района на 2014 -2020 годы"</t>
  </si>
  <si>
    <t>7 целевых показателей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</si>
  <si>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</si>
  <si>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>"Информационное  общество - Югра  на  2014 - 2020 годы на  территории  муниципального образования  Нефтеюганский район"</t>
  </si>
  <si>
    <t>3 целевых показателя</t>
  </si>
  <si>
    <t>Начальник  УИТиАР
Еременко М.В.
290003</t>
  </si>
  <si>
    <t>"Развитие физической  культуры  и  спорта в Нефтеюганском  районе на  2014 - 2020 годы"</t>
  </si>
  <si>
    <t>Председатель комитета по физической культуре и спорту
Абрамович В.В.
278107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</si>
  <si>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</si>
  <si>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3 целевых показателей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</si>
  <si>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</si>
  <si>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</si>
  <si>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Заместитель председателя комитета по делам народов Севера, охраны окружающей среды и водных ресурсов,
Голдобин В. Г.
 250238</t>
  </si>
  <si>
    <t>"Доступное жилье - жителям Нефтеюганского района в 2014-2020 годах"</t>
  </si>
  <si>
    <t>10 целевых показателей</t>
  </si>
  <si>
    <t xml:space="preserve">Председатель комитета по жилищной политике
Мага А.В.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</si>
  <si>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</si>
  <si>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23 целевых показателей</t>
  </si>
  <si>
    <t>Начальник ОРИМП 
Травкина В.М. 
250202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</si>
  <si>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</si>
  <si>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4 целевых показателя</t>
  </si>
  <si>
    <t xml:space="preserve">Секретарь административной комиссии
Хамитова С.А. 290001
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</si>
  <si>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</si>
  <si>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5  целевых показателя</t>
  </si>
  <si>
    <t>Председатель комитета гражданской защиты населения Нефтеюганского района 
Сычёв А.М. 
250162</t>
  </si>
  <si>
    <t>"Обеспечение экологической безопасности Нефтеюганского района  на 2014-2020 годы"</t>
  </si>
  <si>
    <t>1 целевой показатель</t>
  </si>
  <si>
    <t>"Развитие гражданского общества Нефтеюганского   района  на  2014 – 2020 годы"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</si>
  <si>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</si>
  <si>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</si>
  <si>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</si>
  <si>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  Нефтеюганского   района на   2014 - 2020 годы"</t>
  </si>
  <si>
    <t>5 целевых показателя</t>
  </si>
  <si>
    <t>Заместитель директора ДСиЖКК
Любиев Н.А.
250144
Начальник отдела по транспорту и дорогам
Юношева К.В.
250194</t>
  </si>
  <si>
    <t>"Управление имуществом муниципального образования Нефтеюганский район на 2014 - 2020 годы"</t>
  </si>
  <si>
    <t>Исполняющий обязаности директор департамента имущественных отношений
 Большакова О.Н,
290043</t>
  </si>
  <si>
    <t>"Управление  муниципальными финансами в   Нефтеюганском  районе  на 2014 - 2020 годы"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</si>
  <si>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</si>
  <si>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</si>
  <si>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Начальник отдела социально-трудовых отношений
Захаров А.А.
250218
Рошка И.В.
238014</t>
  </si>
  <si>
    <t>-</t>
  </si>
  <si>
    <t>"Социальная поддержка жителей  Нефтеюганского района  на 2014-2020 годы"</t>
  </si>
  <si>
    <t xml:space="preserve">Начальник отдела  по опеке и попечительству
Лобанкова В.В.
247606
</t>
  </si>
  <si>
    <t>"Совершенствование  муниципального  управления  Нефтеюганского  района на 2014  - 2020 годы"</t>
  </si>
  <si>
    <t>8 целевых показателей</t>
  </si>
  <si>
    <t xml:space="preserve">Начальник управления по учету и отчетности – главный бухгалтер АНР
Раздрогина Т.П.
250152
</t>
  </si>
  <si>
    <t>"Профилактика экстремизма, гармонизация межэтнических и межкультурных отношений в Нефтеюганском районе  на  2014- 2020 годы"</t>
  </si>
  <si>
    <t>Начальник управления по связям с 
общественностью
А.Н.Федорова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</si>
</sst>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_р_._-;_-@_-"/>
    <numFmt numFmtId="165" formatCode="#,##0.0"/>
    <numFmt numFmtId="166" formatCode="_-* #,##0.00_р_._-;\-* #,##0.00_р_._-;_-* &quot;-&quot;?_р_._-;_-@_-"/>
    <numFmt numFmtId="167" formatCode="_-* #,##0.00000_р_._-;\-* #,##0.00000_р_._-;_-* &quot;-&quot;?_р_._-;_-@_-"/>
    <numFmt numFmtId="168" formatCode="_-* #,##0.000_р_._-;\-* #,##0.000_р_._-;_-* &quot;-&quot;???_р_._-;_-@_-"/>
    <numFmt numFmtId="169" formatCode="_(* #,##0.00_);_(* \(#,##0.00\);_(* &quot;-&quot;??_);_(@_)"/>
    <numFmt numFmtId="170" formatCode="_-* #,##0.00\ _р_._-;\-* #,##0.00\ _р_._-;_-* &quot;-&quot;??\ 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6"/>
      <color theme="1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6" fillId="0" borderId="0" xfId="2" applyFont="1"/>
    <xf numFmtId="0" fontId="1" fillId="0" borderId="0" xfId="2"/>
    <xf numFmtId="0" fontId="8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11" fillId="0" borderId="0" xfId="2" applyFont="1"/>
    <xf numFmtId="0" fontId="12" fillId="0" borderId="0" xfId="2" applyFont="1"/>
    <xf numFmtId="0" fontId="5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1" fontId="13" fillId="0" borderId="2" xfId="2" applyNumberFormat="1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textRotation="90" wrapText="1"/>
    </xf>
    <xf numFmtId="164" fontId="13" fillId="4" borderId="1" xfId="4" applyNumberFormat="1" applyFont="1" applyFill="1" applyBorder="1" applyAlignment="1">
      <alignment horizontal="center" vertical="center" wrapText="1"/>
    </xf>
    <xf numFmtId="165" fontId="13" fillId="4" borderId="1" xfId="4" applyNumberFormat="1" applyFont="1" applyFill="1" applyBorder="1" applyAlignment="1">
      <alignment horizontal="right" vertical="center" wrapText="1"/>
    </xf>
    <xf numFmtId="49" fontId="13" fillId="3" borderId="1" xfId="4" applyNumberFormat="1" applyFont="1" applyFill="1" applyBorder="1" applyAlignment="1">
      <alignment horizontal="center" vertical="center"/>
    </xf>
    <xf numFmtId="0" fontId="14" fillId="0" borderId="0" xfId="2" applyFont="1"/>
    <xf numFmtId="0" fontId="13" fillId="0" borderId="3" xfId="2" applyFont="1" applyBorder="1" applyAlignment="1">
      <alignment horizontal="center" vertical="center"/>
    </xf>
    <xf numFmtId="16" fontId="5" fillId="5" borderId="1" xfId="2" applyNumberFormat="1" applyFont="1" applyFill="1" applyBorder="1" applyAlignment="1">
      <alignment horizontal="center" vertical="center" textRotation="90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right" vertical="center" wrapText="1"/>
    </xf>
    <xf numFmtId="16" fontId="15" fillId="5" borderId="1" xfId="5" applyNumberFormat="1" applyFont="1" applyFill="1" applyBorder="1" applyAlignment="1">
      <alignment horizontal="center" vertical="center" textRotation="90" wrapText="1"/>
    </xf>
    <xf numFmtId="165" fontId="5" fillId="2" borderId="1" xfId="1" applyNumberFormat="1" applyFont="1" applyFill="1" applyBorder="1" applyAlignment="1">
      <alignment horizontal="right" vertical="center" wrapText="1"/>
    </xf>
    <xf numFmtId="0" fontId="5" fillId="5" borderId="1" xfId="5" applyFont="1" applyFill="1" applyBorder="1" applyAlignment="1">
      <alignment horizontal="center" vertical="center" textRotation="90" wrapText="1"/>
    </xf>
    <xf numFmtId="43" fontId="5" fillId="2" borderId="1" xfId="1" applyFont="1" applyFill="1" applyBorder="1" applyAlignment="1">
      <alignment horizontal="right" vertical="center" wrapText="1"/>
    </xf>
    <xf numFmtId="0" fontId="13" fillId="0" borderId="4" xfId="2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textRotation="90" wrapText="1"/>
    </xf>
    <xf numFmtId="0" fontId="5" fillId="5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41" fontId="5" fillId="5" borderId="1" xfId="2" applyNumberFormat="1" applyFont="1" applyFill="1" applyBorder="1" applyAlignment="1">
      <alignment horizontal="center" vertical="center"/>
    </xf>
    <xf numFmtId="164" fontId="13" fillId="4" borderId="1" xfId="4" applyNumberFormat="1" applyFont="1" applyFill="1" applyBorder="1" applyAlignment="1">
      <alignment horizontal="right" vertical="center" wrapText="1"/>
    </xf>
    <xf numFmtId="49" fontId="10" fillId="3" borderId="1" xfId="4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right" vertical="center" wrapText="1"/>
    </xf>
    <xf numFmtId="164" fontId="13" fillId="0" borderId="1" xfId="4" applyNumberFormat="1" applyFont="1" applyFill="1" applyBorder="1" applyAlignment="1">
      <alignment horizontal="center" vertical="center" wrapText="1"/>
    </xf>
    <xf numFmtId="164" fontId="13" fillId="5" borderId="1" xfId="4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65" fontId="5" fillId="5" borderId="1" xfId="1" applyNumberFormat="1" applyFont="1" applyFill="1" applyBorder="1" applyAlignment="1">
      <alignment horizontal="right" vertical="center" wrapText="1"/>
    </xf>
    <xf numFmtId="164" fontId="13" fillId="3" borderId="1" xfId="4" applyNumberFormat="1" applyFont="1" applyFill="1" applyBorder="1" applyAlignment="1">
      <alignment horizontal="right" vertical="center" wrapText="1"/>
    </xf>
    <xf numFmtId="164" fontId="5" fillId="3" borderId="1" xfId="4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165" fontId="5" fillId="5" borderId="1" xfId="4" applyNumberFormat="1" applyFont="1" applyFill="1" applyBorder="1" applyAlignment="1">
      <alignment horizontal="right" vertical="center" wrapText="1"/>
    </xf>
    <xf numFmtId="0" fontId="16" fillId="0" borderId="1" xfId="2" applyFont="1" applyFill="1" applyBorder="1" applyAlignment="1">
      <alignment horizontal="center" vertical="center" wrapText="1"/>
    </xf>
    <xf numFmtId="166" fontId="5" fillId="5" borderId="1" xfId="4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66" fontId="5" fillId="3" borderId="1" xfId="4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right" vertic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right" vertical="center" wrapText="1"/>
    </xf>
    <xf numFmtId="164" fontId="13" fillId="3" borderId="1" xfId="4" applyNumberFormat="1" applyFont="1" applyFill="1" applyBorder="1" applyAlignment="1">
      <alignment horizontal="center" vertical="center" wrapText="1"/>
    </xf>
    <xf numFmtId="165" fontId="13" fillId="4" borderId="1" xfId="1" applyNumberFormat="1" applyFont="1" applyFill="1" applyBorder="1" applyAlignment="1">
      <alignment horizontal="right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67" fontId="5" fillId="5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41" fontId="5" fillId="0" borderId="1" xfId="2" applyNumberFormat="1" applyFont="1" applyFill="1" applyBorder="1" applyAlignment="1">
      <alignment horizontal="center" vertical="center"/>
    </xf>
    <xf numFmtId="49" fontId="17" fillId="3" borderId="1" xfId="4" applyNumberFormat="1" applyFont="1" applyFill="1" applyBorder="1" applyAlignment="1">
      <alignment horizontal="left" vertical="center" wrapText="1"/>
    </xf>
    <xf numFmtId="0" fontId="10" fillId="0" borderId="1" xfId="4" applyNumberFormat="1" applyFont="1" applyFill="1" applyBorder="1" applyAlignment="1">
      <alignment horizontal="left" vertical="center" wrapText="1"/>
    </xf>
    <xf numFmtId="168" fontId="5" fillId="0" borderId="1" xfId="3" applyNumberFormat="1" applyFont="1" applyFill="1" applyBorder="1" applyAlignment="1">
      <alignment horizontal="center" vertical="center" wrapText="1"/>
    </xf>
    <xf numFmtId="168" fontId="5" fillId="0" borderId="1" xfId="3" applyNumberFormat="1" applyFont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49" fontId="10" fillId="3" borderId="1" xfId="4" applyNumberFormat="1" applyFont="1" applyFill="1" applyBorder="1" applyAlignment="1">
      <alignment horizontal="left" vertical="center"/>
    </xf>
    <xf numFmtId="2" fontId="10" fillId="3" borderId="1" xfId="4" applyNumberFormat="1" applyFont="1" applyFill="1" applyBorder="1" applyAlignment="1">
      <alignment horizontal="left" vertical="center" wrapText="1"/>
    </xf>
    <xf numFmtId="164" fontId="5" fillId="5" borderId="1" xfId="2" applyNumberFormat="1" applyFont="1" applyFill="1" applyBorder="1" applyAlignment="1">
      <alignment horizontal="right" vertical="center" wrapText="1"/>
    </xf>
    <xf numFmtId="164" fontId="5" fillId="3" borderId="1" xfId="4" applyNumberFormat="1" applyFont="1" applyFill="1" applyBorder="1" applyAlignment="1">
      <alignment horizontal="right" vertical="center" wrapText="1"/>
    </xf>
    <xf numFmtId="164" fontId="10" fillId="3" borderId="1" xfId="4" applyNumberFormat="1" applyFont="1" applyFill="1" applyBorder="1" applyAlignment="1">
      <alignment horizontal="left" vertical="center" wrapText="1"/>
    </xf>
    <xf numFmtId="164" fontId="10" fillId="3" borderId="1" xfId="4" applyNumberFormat="1" applyFont="1" applyFill="1" applyBorder="1" applyAlignment="1">
      <alignment horizontal="left" vertical="center"/>
    </xf>
    <xf numFmtId="164" fontId="5" fillId="0" borderId="1" xfId="4" applyNumberFormat="1" applyFont="1" applyFill="1" applyBorder="1" applyAlignment="1">
      <alignment horizontal="center" vertical="center" wrapText="1"/>
    </xf>
    <xf numFmtId="164" fontId="5" fillId="5" borderId="4" xfId="4" applyNumberFormat="1" applyFont="1" applyFill="1" applyBorder="1" applyAlignment="1">
      <alignment horizontal="center" vertical="center" wrapText="1"/>
    </xf>
    <xf numFmtId="164" fontId="5" fillId="5" borderId="3" xfId="4" applyNumberFormat="1" applyFont="1" applyFill="1" applyBorder="1" applyAlignment="1">
      <alignment horizontal="center" vertical="center" wrapText="1"/>
    </xf>
    <xf numFmtId="164" fontId="17" fillId="3" borderId="1" xfId="4" applyNumberFormat="1" applyFont="1" applyFill="1" applyBorder="1" applyAlignment="1">
      <alignment horizontal="center" vertical="center"/>
    </xf>
    <xf numFmtId="165" fontId="5" fillId="3" borderId="1" xfId="4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</cellXfs>
  <cellStyles count="558"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0_МП №15 Развитие транспортной системы" xfId="12"/>
    <cellStyle name="Обычный 2 2 11" xfId="13"/>
    <cellStyle name="Обычный 2 2 11 2" xfId="14"/>
    <cellStyle name="Обычный 2 2 11 3" xfId="7"/>
    <cellStyle name="Обычный 2 2 12" xfId="15"/>
    <cellStyle name="Обычный 2 2 13" xfId="16"/>
    <cellStyle name="Обычный 2 2 14" xfId="2"/>
    <cellStyle name="Обычный 2 2 15" xfId="17"/>
    <cellStyle name="Обычный 2 2 2" xfId="18"/>
    <cellStyle name="Обычный 2 2 2 2" xfId="19"/>
    <cellStyle name="Обычный 2 2 2 2 2" xfId="20"/>
    <cellStyle name="Обычный 2 2 2 2 2 2" xfId="21"/>
    <cellStyle name="Обычный 2 2 2 2 2 2 2" xfId="22"/>
    <cellStyle name="Обычный 2 2 2 2 2 2 2 2" xfId="23"/>
    <cellStyle name="Обычный 2 2 2 2 2 2 2 3" xfId="24"/>
    <cellStyle name="Обычный 2 2 2 2 2 2 3" xfId="25"/>
    <cellStyle name="Обычный 2 2 2 2 2 2 4" xfId="26"/>
    <cellStyle name="Обычный 2 2 2 2 2 3" xfId="27"/>
    <cellStyle name="Обычный 2 2 2 2 2 3 2" xfId="28"/>
    <cellStyle name="Обычный 2 2 2 2 2 3 3" xfId="29"/>
    <cellStyle name="Обычный 2 2 2 2 2 4" xfId="30"/>
    <cellStyle name="Обычный 2 2 2 2 2 5" xfId="31"/>
    <cellStyle name="Обычный 2 2 2 2 2 6" xfId="32"/>
    <cellStyle name="Обычный 2 2 2 2 2 7" xfId="33"/>
    <cellStyle name="Обычный 2 2 2 2 3" xfId="34"/>
    <cellStyle name="Обычный 2 2 2 2 3 2" xfId="35"/>
    <cellStyle name="Обычный 2 2 2 2 3 2 2" xfId="36"/>
    <cellStyle name="Обычный 2 2 2 2 3 2 3" xfId="37"/>
    <cellStyle name="Обычный 2 2 2 2 3 3" xfId="38"/>
    <cellStyle name="Обычный 2 2 2 2 3 4" xfId="39"/>
    <cellStyle name="Обычный 2 2 2 2 3 5" xfId="40"/>
    <cellStyle name="Обычный 2 2 2 2 3 6" xfId="41"/>
    <cellStyle name="Обычный 2 2 2 2 4" xfId="42"/>
    <cellStyle name="Обычный 2 2 2 2 4 2" xfId="43"/>
    <cellStyle name="Обычный 2 2 2 2 4 3" xfId="44"/>
    <cellStyle name="Обычный 2 2 2 2 4 4" xfId="45"/>
    <cellStyle name="Обычный 2 2 2 2 5" xfId="46"/>
    <cellStyle name="Обычный 2 2 2 2 5 2" xfId="47"/>
    <cellStyle name="Обычный 2 2 2 2 6" xfId="48"/>
    <cellStyle name="Обычный 2 2 2 2 6 2" xfId="49"/>
    <cellStyle name="Обычный 2 2 2 2 7" xfId="50"/>
    <cellStyle name="Обычный 2 2 2 2 8" xfId="51"/>
    <cellStyle name="Обычный 2 2 2 3" xfId="52"/>
    <cellStyle name="Обычный 2 2 2 3 2" xfId="53"/>
    <cellStyle name="Обычный 2 2 2 3 2 2" xfId="54"/>
    <cellStyle name="Обычный 2 2 2 3 2 2 2" xfId="55"/>
    <cellStyle name="Обычный 2 2 2 3 2 2 3" xfId="56"/>
    <cellStyle name="Обычный 2 2 2 3 2 3" xfId="57"/>
    <cellStyle name="Обычный 2 2 2 3 2 4" xfId="58"/>
    <cellStyle name="Обычный 2 2 2 3 3" xfId="59"/>
    <cellStyle name="Обычный 2 2 2 3 3 2" xfId="60"/>
    <cellStyle name="Обычный 2 2 2 3 3 3" xfId="61"/>
    <cellStyle name="Обычный 2 2 2 3 4" xfId="62"/>
    <cellStyle name="Обычный 2 2 2 3 5" xfId="63"/>
    <cellStyle name="Обычный 2 2 2 3 6" xfId="64"/>
    <cellStyle name="Обычный 2 2 2 3 7" xfId="65"/>
    <cellStyle name="Обычный 2 2 2 4" xfId="66"/>
    <cellStyle name="Обычный 2 2 2 4 2" xfId="67"/>
    <cellStyle name="Обычный 2 2 2 4 2 2" xfId="68"/>
    <cellStyle name="Обычный 2 2 2 4 2 3" xfId="69"/>
    <cellStyle name="Обычный 2 2 2 4 3" xfId="70"/>
    <cellStyle name="Обычный 2 2 2 4 4" xfId="71"/>
    <cellStyle name="Обычный 2 2 2 4 5" xfId="72"/>
    <cellStyle name="Обычный 2 2 2 4 6" xfId="73"/>
    <cellStyle name="Обычный 2 2 2 5" xfId="74"/>
    <cellStyle name="Обычный 2 2 2 5 2" xfId="75"/>
    <cellStyle name="Обычный 2 2 2 5 3" xfId="76"/>
    <cellStyle name="Обычный 2 2 2 5 4" xfId="77"/>
    <cellStyle name="Обычный 2 2 2 6" xfId="78"/>
    <cellStyle name="Обычный 2 2 2 6 2" xfId="79"/>
    <cellStyle name="Обычный 2 2 2 7" xfId="80"/>
    <cellStyle name="Обычный 2 2 2 7 2" xfId="81"/>
    <cellStyle name="Обычный 2 2 2 8" xfId="82"/>
    <cellStyle name="Обычный 2 2 2 9" xfId="83"/>
    <cellStyle name="Обычный 2 2 3" xfId="84"/>
    <cellStyle name="Обычный 2 2 3 2" xfId="85"/>
    <cellStyle name="Обычный 2 2 3 2 2" xfId="86"/>
    <cellStyle name="Обычный 2 2 3 2 2 2" xfId="87"/>
    <cellStyle name="Обычный 2 2 3 2 2 2 2" xfId="88"/>
    <cellStyle name="Обычный 2 2 3 2 2 2 2 2" xfId="89"/>
    <cellStyle name="Обычный 2 2 3 2 2 2 2 3" xfId="90"/>
    <cellStyle name="Обычный 2 2 3 2 2 2 3" xfId="91"/>
    <cellStyle name="Обычный 2 2 3 2 2 2 4" xfId="92"/>
    <cellStyle name="Обычный 2 2 3 2 2 3" xfId="93"/>
    <cellStyle name="Обычный 2 2 3 2 2 3 2" xfId="94"/>
    <cellStyle name="Обычный 2 2 3 2 2 3 3" xfId="95"/>
    <cellStyle name="Обычный 2 2 3 2 2 4" xfId="96"/>
    <cellStyle name="Обычный 2 2 3 2 2 5" xfId="97"/>
    <cellStyle name="Обычный 2 2 3 2 2 6" xfId="98"/>
    <cellStyle name="Обычный 2 2 3 2 2 7" xfId="99"/>
    <cellStyle name="Обычный 2 2 3 2 3" xfId="100"/>
    <cellStyle name="Обычный 2 2 3 2 3 2" xfId="101"/>
    <cellStyle name="Обычный 2 2 3 2 3 2 2" xfId="102"/>
    <cellStyle name="Обычный 2 2 3 2 3 2 3" xfId="103"/>
    <cellStyle name="Обычный 2 2 3 2 3 3" xfId="104"/>
    <cellStyle name="Обычный 2 2 3 2 3 4" xfId="105"/>
    <cellStyle name="Обычный 2 2 3 2 3 5" xfId="106"/>
    <cellStyle name="Обычный 2 2 3 2 3 6" xfId="107"/>
    <cellStyle name="Обычный 2 2 3 2 4" xfId="108"/>
    <cellStyle name="Обычный 2 2 3 2 4 2" xfId="109"/>
    <cellStyle name="Обычный 2 2 3 2 4 3" xfId="110"/>
    <cellStyle name="Обычный 2 2 3 2 4 4" xfId="111"/>
    <cellStyle name="Обычный 2 2 3 2 5" xfId="112"/>
    <cellStyle name="Обычный 2 2 3 2 5 2" xfId="113"/>
    <cellStyle name="Обычный 2 2 3 2 6" xfId="114"/>
    <cellStyle name="Обычный 2 2 3 2 6 2" xfId="115"/>
    <cellStyle name="Обычный 2 2 3 2 7" xfId="116"/>
    <cellStyle name="Обычный 2 2 3 2 8" xfId="117"/>
    <cellStyle name="Обычный 2 2 3 3" xfId="118"/>
    <cellStyle name="Обычный 2 2 3 3 2" xfId="119"/>
    <cellStyle name="Обычный 2 2 3 3 2 2" xfId="120"/>
    <cellStyle name="Обычный 2 2 3 3 2 2 2" xfId="121"/>
    <cellStyle name="Обычный 2 2 3 3 2 2 3" xfId="122"/>
    <cellStyle name="Обычный 2 2 3 3 2 3" xfId="123"/>
    <cellStyle name="Обычный 2 2 3 3 2 4" xfId="124"/>
    <cellStyle name="Обычный 2 2 3 3 3" xfId="125"/>
    <cellStyle name="Обычный 2 2 3 3 3 2" xfId="126"/>
    <cellStyle name="Обычный 2 2 3 3 3 3" xfId="127"/>
    <cellStyle name="Обычный 2 2 3 3 4" xfId="128"/>
    <cellStyle name="Обычный 2 2 3 3 5" xfId="129"/>
    <cellStyle name="Обычный 2 2 3 3 6" xfId="130"/>
    <cellStyle name="Обычный 2 2 3 3 7" xfId="131"/>
    <cellStyle name="Обычный 2 2 3 4" xfId="132"/>
    <cellStyle name="Обычный 2 2 3 4 2" xfId="133"/>
    <cellStyle name="Обычный 2 2 3 4 2 2" xfId="134"/>
    <cellStyle name="Обычный 2 2 3 4 2 3" xfId="135"/>
    <cellStyle name="Обычный 2 2 3 4 3" xfId="136"/>
    <cellStyle name="Обычный 2 2 3 4 4" xfId="137"/>
    <cellStyle name="Обычный 2 2 3 4 5" xfId="138"/>
    <cellStyle name="Обычный 2 2 3 4 6" xfId="139"/>
    <cellStyle name="Обычный 2 2 3 5" xfId="140"/>
    <cellStyle name="Обычный 2 2 3 5 2" xfId="141"/>
    <cellStyle name="Обычный 2 2 3 5 3" xfId="142"/>
    <cellStyle name="Обычный 2 2 3 5 4" xfId="143"/>
    <cellStyle name="Обычный 2 2 3 6" xfId="144"/>
    <cellStyle name="Обычный 2 2 3 6 2" xfId="145"/>
    <cellStyle name="Обычный 2 2 3 7" xfId="146"/>
    <cellStyle name="Обычный 2 2 3 7 2" xfId="147"/>
    <cellStyle name="Обычный 2 2 3 8" xfId="148"/>
    <cellStyle name="Обычный 2 2 3 9" xfId="149"/>
    <cellStyle name="Обычный 2 2 4" xfId="150"/>
    <cellStyle name="Обычный 2 2 4 2" xfId="151"/>
    <cellStyle name="Обычный 2 2 4 2 2" xfId="152"/>
    <cellStyle name="Обычный 2 2 4 2 2 2" xfId="153"/>
    <cellStyle name="Обычный 2 2 4 2 2 2 2" xfId="154"/>
    <cellStyle name="Обычный 2 2 4 2 2 2 2 2" xfId="155"/>
    <cellStyle name="Обычный 2 2 4 2 2 2 2 3" xfId="156"/>
    <cellStyle name="Обычный 2 2 4 2 2 2 3" xfId="157"/>
    <cellStyle name="Обычный 2 2 4 2 2 2 4" xfId="158"/>
    <cellStyle name="Обычный 2 2 4 2 2 3" xfId="159"/>
    <cellStyle name="Обычный 2 2 4 2 2 3 2" xfId="160"/>
    <cellStyle name="Обычный 2 2 4 2 2 3 3" xfId="161"/>
    <cellStyle name="Обычный 2 2 4 2 2 4" xfId="162"/>
    <cellStyle name="Обычный 2 2 4 2 2 5" xfId="163"/>
    <cellStyle name="Обычный 2 2 4 2 2 6" xfId="164"/>
    <cellStyle name="Обычный 2 2 4 2 2 7" xfId="165"/>
    <cellStyle name="Обычный 2 2 4 2 3" xfId="166"/>
    <cellStyle name="Обычный 2 2 4 2 3 2" xfId="167"/>
    <cellStyle name="Обычный 2 2 4 2 3 2 2" xfId="168"/>
    <cellStyle name="Обычный 2 2 4 2 3 2 3" xfId="169"/>
    <cellStyle name="Обычный 2 2 4 2 3 3" xfId="170"/>
    <cellStyle name="Обычный 2 2 4 2 3 4" xfId="171"/>
    <cellStyle name="Обычный 2 2 4 2 3 5" xfId="172"/>
    <cellStyle name="Обычный 2 2 4 2 3 6" xfId="173"/>
    <cellStyle name="Обычный 2 2 4 2 4" xfId="174"/>
    <cellStyle name="Обычный 2 2 4 2 4 2" xfId="175"/>
    <cellStyle name="Обычный 2 2 4 2 4 3" xfId="176"/>
    <cellStyle name="Обычный 2 2 4 2 4 4" xfId="177"/>
    <cellStyle name="Обычный 2 2 4 2 5" xfId="178"/>
    <cellStyle name="Обычный 2 2 4 2 5 2" xfId="179"/>
    <cellStyle name="Обычный 2 2 4 2 6" xfId="180"/>
    <cellStyle name="Обычный 2 2 4 2 6 2" xfId="181"/>
    <cellStyle name="Обычный 2 2 4 2 7" xfId="182"/>
    <cellStyle name="Обычный 2 2 4 2 8" xfId="183"/>
    <cellStyle name="Обычный 2 2 4 3" xfId="184"/>
    <cellStyle name="Обычный 2 2 4 3 2" xfId="185"/>
    <cellStyle name="Обычный 2 2 4 3 2 2" xfId="186"/>
    <cellStyle name="Обычный 2 2 4 3 2 2 2" xfId="187"/>
    <cellStyle name="Обычный 2 2 4 3 2 2 3" xfId="188"/>
    <cellStyle name="Обычный 2 2 4 3 2 3" xfId="189"/>
    <cellStyle name="Обычный 2 2 4 3 2 4" xfId="190"/>
    <cellStyle name="Обычный 2 2 4 3 3" xfId="191"/>
    <cellStyle name="Обычный 2 2 4 3 3 2" xfId="192"/>
    <cellStyle name="Обычный 2 2 4 3 3 3" xfId="193"/>
    <cellStyle name="Обычный 2 2 4 3 4" xfId="194"/>
    <cellStyle name="Обычный 2 2 4 3 5" xfId="195"/>
    <cellStyle name="Обычный 2 2 4 3 6" xfId="196"/>
    <cellStyle name="Обычный 2 2 4 3 7" xfId="197"/>
    <cellStyle name="Обычный 2 2 4 4" xfId="198"/>
    <cellStyle name="Обычный 2 2 4 4 2" xfId="199"/>
    <cellStyle name="Обычный 2 2 4 4 2 2" xfId="200"/>
    <cellStyle name="Обычный 2 2 4 4 2 3" xfId="201"/>
    <cellStyle name="Обычный 2 2 4 4 3" xfId="202"/>
    <cellStyle name="Обычный 2 2 4 4 4" xfId="203"/>
    <cellStyle name="Обычный 2 2 4 4 5" xfId="204"/>
    <cellStyle name="Обычный 2 2 4 4 6" xfId="205"/>
    <cellStyle name="Обычный 2 2 4 5" xfId="206"/>
    <cellStyle name="Обычный 2 2 4 5 2" xfId="207"/>
    <cellStyle name="Обычный 2 2 4 5 3" xfId="208"/>
    <cellStyle name="Обычный 2 2 4 5 4" xfId="209"/>
    <cellStyle name="Обычный 2 2 4 6" xfId="210"/>
    <cellStyle name="Обычный 2 2 4 6 2" xfId="211"/>
    <cellStyle name="Обычный 2 2 4 7" xfId="212"/>
    <cellStyle name="Обычный 2 2 4 7 2" xfId="213"/>
    <cellStyle name="Обычный 2 2 4 8" xfId="214"/>
    <cellStyle name="Обычный 2 2 4 9" xfId="215"/>
    <cellStyle name="Обычный 2 2 5" xfId="216"/>
    <cellStyle name="Обычный 2 2 5 2" xfId="217"/>
    <cellStyle name="Обычный 2 2 5 2 2" xfId="218"/>
    <cellStyle name="Обычный 2 2 5 2 2 2" xfId="219"/>
    <cellStyle name="Обычный 2 2 5 2 2 2 2" xfId="220"/>
    <cellStyle name="Обычный 2 2 5 2 2 2 3" xfId="221"/>
    <cellStyle name="Обычный 2 2 5 2 2 3" xfId="222"/>
    <cellStyle name="Обычный 2 2 5 2 2 4" xfId="223"/>
    <cellStyle name="Обычный 2 2 5 2 3" xfId="224"/>
    <cellStyle name="Обычный 2 2 5 2 3 2" xfId="225"/>
    <cellStyle name="Обычный 2 2 5 2 3 3" xfId="226"/>
    <cellStyle name="Обычный 2 2 5 2 4" xfId="227"/>
    <cellStyle name="Обычный 2 2 5 2 5" xfId="228"/>
    <cellStyle name="Обычный 2 2 5 2 6" xfId="229"/>
    <cellStyle name="Обычный 2 2 5 2 7" xfId="230"/>
    <cellStyle name="Обычный 2 2 5 3" xfId="231"/>
    <cellStyle name="Обычный 2 2 5 3 2" xfId="232"/>
    <cellStyle name="Обычный 2 2 5 3 2 2" xfId="233"/>
    <cellStyle name="Обычный 2 2 5 3 2 3" xfId="234"/>
    <cellStyle name="Обычный 2 2 5 3 3" xfId="235"/>
    <cellStyle name="Обычный 2 2 5 3 4" xfId="236"/>
    <cellStyle name="Обычный 2 2 5 3 5" xfId="237"/>
    <cellStyle name="Обычный 2 2 5 3 6" xfId="238"/>
    <cellStyle name="Обычный 2 2 5 4" xfId="239"/>
    <cellStyle name="Обычный 2 2 5 4 2" xfId="240"/>
    <cellStyle name="Обычный 2 2 5 4 3" xfId="241"/>
    <cellStyle name="Обычный 2 2 5 4 4" xfId="242"/>
    <cellStyle name="Обычный 2 2 5 5" xfId="243"/>
    <cellStyle name="Обычный 2 2 5 5 2" xfId="244"/>
    <cellStyle name="Обычный 2 2 5 6" xfId="245"/>
    <cellStyle name="Обычный 2 2 5 6 2" xfId="246"/>
    <cellStyle name="Обычный 2 2 5 7" xfId="247"/>
    <cellStyle name="Обычный 2 2 5 8" xfId="248"/>
    <cellStyle name="Обычный 2 2 6" xfId="249"/>
    <cellStyle name="Обычный 2 2 6 2" xfId="250"/>
    <cellStyle name="Обычный 2 2 6 2 2" xfId="251"/>
    <cellStyle name="Обычный 2 2 6 2 2 2" xfId="252"/>
    <cellStyle name="Обычный 2 2 6 2 2 2 2" xfId="253"/>
    <cellStyle name="Обычный 2 2 6 2 2 2 3" xfId="254"/>
    <cellStyle name="Обычный 2 2 6 2 2 3" xfId="255"/>
    <cellStyle name="Обычный 2 2 6 2 2 4" xfId="256"/>
    <cellStyle name="Обычный 2 2 6 2 3" xfId="257"/>
    <cellStyle name="Обычный 2 2 6 2 3 2" xfId="258"/>
    <cellStyle name="Обычный 2 2 6 2 3 3" xfId="259"/>
    <cellStyle name="Обычный 2 2 6 2 4" xfId="260"/>
    <cellStyle name="Обычный 2 2 6 2 5" xfId="261"/>
    <cellStyle name="Обычный 2 2 6 2 6" xfId="262"/>
    <cellStyle name="Обычный 2 2 6 2 7" xfId="263"/>
    <cellStyle name="Обычный 2 2 6 3" xfId="264"/>
    <cellStyle name="Обычный 2 2 6 3 2" xfId="265"/>
    <cellStyle name="Обычный 2 2 6 3 2 2" xfId="266"/>
    <cellStyle name="Обычный 2 2 6 3 2 3" xfId="267"/>
    <cellStyle name="Обычный 2 2 6 3 3" xfId="268"/>
    <cellStyle name="Обычный 2 2 6 3 4" xfId="269"/>
    <cellStyle name="Обычный 2 2 6 3 5" xfId="270"/>
    <cellStyle name="Обычный 2 2 6 3 6" xfId="271"/>
    <cellStyle name="Обычный 2 2 6 4" xfId="272"/>
    <cellStyle name="Обычный 2 2 6 4 2" xfId="273"/>
    <cellStyle name="Обычный 2 2 6 4 3" xfId="274"/>
    <cellStyle name="Обычный 2 2 6 4 4" xfId="275"/>
    <cellStyle name="Обычный 2 2 6 5" xfId="276"/>
    <cellStyle name="Обычный 2 2 6 5 2" xfId="277"/>
    <cellStyle name="Обычный 2 2 6 6" xfId="278"/>
    <cellStyle name="Обычный 2 2 6 6 2" xfId="279"/>
    <cellStyle name="Обычный 2 2 6 7" xfId="280"/>
    <cellStyle name="Обычный 2 2 6 8" xfId="6"/>
    <cellStyle name="Обычный 2 2 6 9" xfId="281"/>
    <cellStyle name="Обычный 2 2 7" xfId="282"/>
    <cellStyle name="Обычный 2 2 7 2" xfId="283"/>
    <cellStyle name="Обычный 2 2 7 2 2" xfId="284"/>
    <cellStyle name="Обычный 2 2 7 2 2 2" xfId="285"/>
    <cellStyle name="Обычный 2 2 7 2 2 3" xfId="286"/>
    <cellStyle name="Обычный 2 2 7 2 3" xfId="287"/>
    <cellStyle name="Обычный 2 2 7 2 4" xfId="288"/>
    <cellStyle name="Обычный 2 2 7 2 5" xfId="289"/>
    <cellStyle name="Обычный 2 2 7 3" xfId="290"/>
    <cellStyle name="Обычный 2 2 7 3 2" xfId="291"/>
    <cellStyle name="Обычный 2 2 7 3 3" xfId="292"/>
    <cellStyle name="Обычный 2 2 7 4" xfId="293"/>
    <cellStyle name="Обычный 2 2 7 5" xfId="294"/>
    <cellStyle name="Обычный 2 2 7 6" xfId="295"/>
    <cellStyle name="Обычный 2 2 7 7" xfId="5"/>
    <cellStyle name="Обычный 2 2 7 8" xfId="296"/>
    <cellStyle name="Обычный 2 2 8" xfId="297"/>
    <cellStyle name="Обычный 2 2 8 2" xfId="298"/>
    <cellStyle name="Обычный 2 2 8 2 2" xfId="299"/>
    <cellStyle name="Обычный 2 2 8 2 3" xfId="300"/>
    <cellStyle name="Обычный 2 2 8 3" xfId="301"/>
    <cellStyle name="Обычный 2 2 8 4" xfId="302"/>
    <cellStyle name="Обычный 2 2 8 4 3" xfId="303"/>
    <cellStyle name="Обычный 2 2 8 4 3 5" xfId="304"/>
    <cellStyle name="Обычный 2 2 8 4 3 5 12" xfId="305"/>
    <cellStyle name="Обычный 2 2 8 5" xfId="306"/>
    <cellStyle name="Обычный 2 2 8 6" xfId="307"/>
    <cellStyle name="Обычный 2 2 9" xfId="308"/>
    <cellStyle name="Обычный 2 2 9 2" xfId="309"/>
    <cellStyle name="Обычный 2 2 9 3" xfId="310"/>
    <cellStyle name="Обычный 2 2 9 4" xfId="311"/>
    <cellStyle name="Обычный 2 2 9 5" xfId="312"/>
    <cellStyle name="Обычный 2 2_30-ра" xfId="3"/>
    <cellStyle name="Обычный 3" xfId="313"/>
    <cellStyle name="Обычный 4" xfId="314"/>
    <cellStyle name="Обычный 4 10" xfId="315"/>
    <cellStyle name="Обычный 4 10 2" xfId="316"/>
    <cellStyle name="Обычный 4 11" xfId="317"/>
    <cellStyle name="Обычный 4 12" xfId="318"/>
    <cellStyle name="Обычный 4 2" xfId="319"/>
    <cellStyle name="Обычный 4 2 2" xfId="320"/>
    <cellStyle name="Обычный 4 2 2 2" xfId="321"/>
    <cellStyle name="Обычный 4 2 2 2 2" xfId="322"/>
    <cellStyle name="Обычный 4 2 2 2 2 2" xfId="323"/>
    <cellStyle name="Обычный 4 2 2 2 2 2 2" xfId="324"/>
    <cellStyle name="Обычный 4 2 2 2 2 2 3" xfId="325"/>
    <cellStyle name="Обычный 4 2 2 2 2 3" xfId="326"/>
    <cellStyle name="Обычный 4 2 2 2 2 4" xfId="327"/>
    <cellStyle name="Обычный 4 2 2 2 3" xfId="328"/>
    <cellStyle name="Обычный 4 2 2 2 3 2" xfId="329"/>
    <cellStyle name="Обычный 4 2 2 2 3 3" xfId="330"/>
    <cellStyle name="Обычный 4 2 2 2 4" xfId="331"/>
    <cellStyle name="Обычный 4 2 2 2 5" xfId="332"/>
    <cellStyle name="Обычный 4 2 2 2 6" xfId="333"/>
    <cellStyle name="Обычный 4 2 2 2 7" xfId="334"/>
    <cellStyle name="Обычный 4 2 2 3" xfId="335"/>
    <cellStyle name="Обычный 4 2 2 3 2" xfId="336"/>
    <cellStyle name="Обычный 4 2 2 3 2 2" xfId="337"/>
    <cellStyle name="Обычный 4 2 2 3 2 3" xfId="338"/>
    <cellStyle name="Обычный 4 2 2 3 3" xfId="339"/>
    <cellStyle name="Обычный 4 2 2 3 4" xfId="340"/>
    <cellStyle name="Обычный 4 2 2 3 5" xfId="341"/>
    <cellStyle name="Обычный 4 2 2 3 6" xfId="342"/>
    <cellStyle name="Обычный 4 2 2 4" xfId="343"/>
    <cellStyle name="Обычный 4 2 2 4 2" xfId="344"/>
    <cellStyle name="Обычный 4 2 2 4 3" xfId="345"/>
    <cellStyle name="Обычный 4 2 2 4 4" xfId="346"/>
    <cellStyle name="Обычный 4 2 2 5" xfId="347"/>
    <cellStyle name="Обычный 4 2 2 5 2" xfId="348"/>
    <cellStyle name="Обычный 4 2 2 6" xfId="349"/>
    <cellStyle name="Обычный 4 2 2 6 2" xfId="350"/>
    <cellStyle name="Обычный 4 2 2 7" xfId="351"/>
    <cellStyle name="Обычный 4 2 2 8" xfId="352"/>
    <cellStyle name="Обычный 4 2 3" xfId="353"/>
    <cellStyle name="Обычный 4 2 3 2" xfId="354"/>
    <cellStyle name="Обычный 4 2 3 2 2" xfId="355"/>
    <cellStyle name="Обычный 4 2 3 2 2 2" xfId="356"/>
    <cellStyle name="Обычный 4 2 3 2 2 3" xfId="357"/>
    <cellStyle name="Обычный 4 2 3 2 3" xfId="358"/>
    <cellStyle name="Обычный 4 2 3 2 4" xfId="359"/>
    <cellStyle name="Обычный 4 2 3 3" xfId="360"/>
    <cellStyle name="Обычный 4 2 3 3 2" xfId="361"/>
    <cellStyle name="Обычный 4 2 3 3 3" xfId="362"/>
    <cellStyle name="Обычный 4 2 3 4" xfId="363"/>
    <cellStyle name="Обычный 4 2 3 5" xfId="364"/>
    <cellStyle name="Обычный 4 2 3 6" xfId="365"/>
    <cellStyle name="Обычный 4 2 3 7" xfId="366"/>
    <cellStyle name="Обычный 4 2 4" xfId="367"/>
    <cellStyle name="Обычный 4 2 4 2" xfId="368"/>
    <cellStyle name="Обычный 4 2 4 2 2" xfId="369"/>
    <cellStyle name="Обычный 4 2 4 2 3" xfId="370"/>
    <cellStyle name="Обычный 4 2 4 3" xfId="371"/>
    <cellStyle name="Обычный 4 2 4 4" xfId="372"/>
    <cellStyle name="Обычный 4 2 4 5" xfId="373"/>
    <cellStyle name="Обычный 4 2 4 6" xfId="374"/>
    <cellStyle name="Обычный 4 2 5" xfId="375"/>
    <cellStyle name="Обычный 4 2 5 2" xfId="376"/>
    <cellStyle name="Обычный 4 2 5 3" xfId="377"/>
    <cellStyle name="Обычный 4 2 5 4" xfId="378"/>
    <cellStyle name="Обычный 4 2 6" xfId="379"/>
    <cellStyle name="Обычный 4 2 6 2" xfId="380"/>
    <cellStyle name="Обычный 4 2 7" xfId="381"/>
    <cellStyle name="Обычный 4 2 7 2" xfId="382"/>
    <cellStyle name="Обычный 4 2 8" xfId="383"/>
    <cellStyle name="Обычный 4 2 9" xfId="384"/>
    <cellStyle name="Обычный 4 3" xfId="385"/>
    <cellStyle name="Обычный 4 3 2" xfId="386"/>
    <cellStyle name="Обычный 4 3 2 2" xfId="387"/>
    <cellStyle name="Обычный 4 3 2 2 2" xfId="388"/>
    <cellStyle name="Обычный 4 3 2 2 2 2" xfId="389"/>
    <cellStyle name="Обычный 4 3 2 2 2 2 2" xfId="390"/>
    <cellStyle name="Обычный 4 3 2 2 2 2 3" xfId="391"/>
    <cellStyle name="Обычный 4 3 2 2 2 3" xfId="392"/>
    <cellStyle name="Обычный 4 3 2 2 2 4" xfId="393"/>
    <cellStyle name="Обычный 4 3 2 2 3" xfId="394"/>
    <cellStyle name="Обычный 4 3 2 2 3 2" xfId="395"/>
    <cellStyle name="Обычный 4 3 2 2 3 3" xfId="396"/>
    <cellStyle name="Обычный 4 3 2 2 4" xfId="397"/>
    <cellStyle name="Обычный 4 3 2 2 5" xfId="398"/>
    <cellStyle name="Обычный 4 3 2 2 6" xfId="399"/>
    <cellStyle name="Обычный 4 3 2 2 7" xfId="400"/>
    <cellStyle name="Обычный 4 3 2 3" xfId="401"/>
    <cellStyle name="Обычный 4 3 2 3 2" xfId="402"/>
    <cellStyle name="Обычный 4 3 2 3 2 2" xfId="403"/>
    <cellStyle name="Обычный 4 3 2 3 2 3" xfId="404"/>
    <cellStyle name="Обычный 4 3 2 3 3" xfId="405"/>
    <cellStyle name="Обычный 4 3 2 3 4" xfId="406"/>
    <cellStyle name="Обычный 4 3 2 3 5" xfId="407"/>
    <cellStyle name="Обычный 4 3 2 3 6" xfId="408"/>
    <cellStyle name="Обычный 4 3 2 4" xfId="409"/>
    <cellStyle name="Обычный 4 3 2 4 2" xfId="410"/>
    <cellStyle name="Обычный 4 3 2 4 3" xfId="411"/>
    <cellStyle name="Обычный 4 3 2 4 4" xfId="412"/>
    <cellStyle name="Обычный 4 3 2 5" xfId="413"/>
    <cellStyle name="Обычный 4 3 2 5 2" xfId="414"/>
    <cellStyle name="Обычный 4 3 2 6" xfId="415"/>
    <cellStyle name="Обычный 4 3 2 6 2" xfId="416"/>
    <cellStyle name="Обычный 4 3 2 7" xfId="417"/>
    <cellStyle name="Обычный 4 3 2 8" xfId="418"/>
    <cellStyle name="Обычный 4 3 3" xfId="419"/>
    <cellStyle name="Обычный 4 3 3 2" xfId="420"/>
    <cellStyle name="Обычный 4 3 3 2 2" xfId="421"/>
    <cellStyle name="Обычный 4 3 3 2 2 2" xfId="422"/>
    <cellStyle name="Обычный 4 3 3 2 2 3" xfId="423"/>
    <cellStyle name="Обычный 4 3 3 2 3" xfId="424"/>
    <cellStyle name="Обычный 4 3 3 2 4" xfId="425"/>
    <cellStyle name="Обычный 4 3 3 3" xfId="426"/>
    <cellStyle name="Обычный 4 3 3 3 2" xfId="427"/>
    <cellStyle name="Обычный 4 3 3 3 3" xfId="428"/>
    <cellStyle name="Обычный 4 3 3 4" xfId="429"/>
    <cellStyle name="Обычный 4 3 3 5" xfId="430"/>
    <cellStyle name="Обычный 4 3 3 6" xfId="431"/>
    <cellStyle name="Обычный 4 3 3 7" xfId="432"/>
    <cellStyle name="Обычный 4 3 4" xfId="433"/>
    <cellStyle name="Обычный 4 3 4 2" xfId="434"/>
    <cellStyle name="Обычный 4 3 4 2 2" xfId="435"/>
    <cellStyle name="Обычный 4 3 4 2 3" xfId="436"/>
    <cellStyle name="Обычный 4 3 4 3" xfId="437"/>
    <cellStyle name="Обычный 4 3 4 4" xfId="438"/>
    <cellStyle name="Обычный 4 3 4 5" xfId="439"/>
    <cellStyle name="Обычный 4 3 4 6" xfId="440"/>
    <cellStyle name="Обычный 4 3 5" xfId="441"/>
    <cellStyle name="Обычный 4 3 5 2" xfId="442"/>
    <cellStyle name="Обычный 4 3 5 3" xfId="443"/>
    <cellStyle name="Обычный 4 3 5 4" xfId="444"/>
    <cellStyle name="Обычный 4 3 6" xfId="445"/>
    <cellStyle name="Обычный 4 3 6 2" xfId="446"/>
    <cellStyle name="Обычный 4 3 7" xfId="447"/>
    <cellStyle name="Обычный 4 3 7 2" xfId="448"/>
    <cellStyle name="Обычный 4 3 8" xfId="449"/>
    <cellStyle name="Обычный 4 3 9" xfId="450"/>
    <cellStyle name="Обычный 4 4" xfId="451"/>
    <cellStyle name="Обычный 4 4 2" xfId="452"/>
    <cellStyle name="Обычный 4 4 2 2" xfId="453"/>
    <cellStyle name="Обычный 4 4 2 2 2" xfId="454"/>
    <cellStyle name="Обычный 4 4 2 2 2 2" xfId="455"/>
    <cellStyle name="Обычный 4 4 2 2 2 3" xfId="456"/>
    <cellStyle name="Обычный 4 4 2 2 3" xfId="457"/>
    <cellStyle name="Обычный 4 4 2 2 4" xfId="458"/>
    <cellStyle name="Обычный 4 4 2 3" xfId="459"/>
    <cellStyle name="Обычный 4 4 2 3 2" xfId="460"/>
    <cellStyle name="Обычный 4 4 2 3 3" xfId="461"/>
    <cellStyle name="Обычный 4 4 2 4" xfId="462"/>
    <cellStyle name="Обычный 4 4 2 5" xfId="463"/>
    <cellStyle name="Обычный 4 4 2 6" xfId="464"/>
    <cellStyle name="Обычный 4 4 2 7" xfId="465"/>
    <cellStyle name="Обычный 4 4 3" xfId="466"/>
    <cellStyle name="Обычный 4 4 3 2" xfId="467"/>
    <cellStyle name="Обычный 4 4 3 2 2" xfId="468"/>
    <cellStyle name="Обычный 4 4 3 2 3" xfId="469"/>
    <cellStyle name="Обычный 4 4 3 3" xfId="470"/>
    <cellStyle name="Обычный 4 4 3 4" xfId="471"/>
    <cellStyle name="Обычный 4 4 3 5" xfId="472"/>
    <cellStyle name="Обычный 4 4 3 6" xfId="473"/>
    <cellStyle name="Обычный 4 4 4" xfId="474"/>
    <cellStyle name="Обычный 4 4 4 2" xfId="475"/>
    <cellStyle name="Обычный 4 4 4 3" xfId="476"/>
    <cellStyle name="Обычный 4 4 4 4" xfId="477"/>
    <cellStyle name="Обычный 4 4 5" xfId="478"/>
    <cellStyle name="Обычный 4 4 5 2" xfId="479"/>
    <cellStyle name="Обычный 4 4 6" xfId="480"/>
    <cellStyle name="Обычный 4 4 6 2" xfId="481"/>
    <cellStyle name="Обычный 4 4 7" xfId="482"/>
    <cellStyle name="Обычный 4 4 8" xfId="483"/>
    <cellStyle name="Обычный 4 5" xfId="484"/>
    <cellStyle name="Обычный 4 5 2" xfId="485"/>
    <cellStyle name="Обычный 4 5 2 2" xfId="486"/>
    <cellStyle name="Обычный 4 5 2 2 2" xfId="487"/>
    <cellStyle name="Обычный 4 5 2 2 2 2" xfId="488"/>
    <cellStyle name="Обычный 4 5 2 2 2 3" xfId="489"/>
    <cellStyle name="Обычный 4 5 2 2 3" xfId="490"/>
    <cellStyle name="Обычный 4 5 2 2 4" xfId="491"/>
    <cellStyle name="Обычный 4 5 2 3" xfId="492"/>
    <cellStyle name="Обычный 4 5 2 3 2" xfId="493"/>
    <cellStyle name="Обычный 4 5 2 3 3" xfId="494"/>
    <cellStyle name="Обычный 4 5 2 4" xfId="495"/>
    <cellStyle name="Обычный 4 5 2 5" xfId="496"/>
    <cellStyle name="Обычный 4 5 2 6" xfId="497"/>
    <cellStyle name="Обычный 4 5 2 7" xfId="498"/>
    <cellStyle name="Обычный 4 5 3" xfId="499"/>
    <cellStyle name="Обычный 4 5 3 2" xfId="500"/>
    <cellStyle name="Обычный 4 5 3 2 2" xfId="501"/>
    <cellStyle name="Обычный 4 5 3 2 3" xfId="502"/>
    <cellStyle name="Обычный 4 5 3 3" xfId="503"/>
    <cellStyle name="Обычный 4 5 3 4" xfId="504"/>
    <cellStyle name="Обычный 4 5 3 5" xfId="505"/>
    <cellStyle name="Обычный 4 5 3 6" xfId="506"/>
    <cellStyle name="Обычный 4 5 4" xfId="507"/>
    <cellStyle name="Обычный 4 5 4 2" xfId="508"/>
    <cellStyle name="Обычный 4 5 4 3" xfId="509"/>
    <cellStyle name="Обычный 4 5 4 4" xfId="510"/>
    <cellStyle name="Обычный 4 5 5" xfId="511"/>
    <cellStyle name="Обычный 4 5 5 2" xfId="512"/>
    <cellStyle name="Обычный 4 5 6" xfId="513"/>
    <cellStyle name="Обычный 4 5 6 2" xfId="514"/>
    <cellStyle name="Обычный 4 5 7" xfId="515"/>
    <cellStyle name="Обычный 4 5 8" xfId="516"/>
    <cellStyle name="Обычный 4 6" xfId="517"/>
    <cellStyle name="Обычный 4 6 2" xfId="518"/>
    <cellStyle name="Обычный 4 6 2 2" xfId="519"/>
    <cellStyle name="Обычный 4 6 2 2 2" xfId="520"/>
    <cellStyle name="Обычный 4 6 2 2 3" xfId="521"/>
    <cellStyle name="Обычный 4 6 2 3" xfId="522"/>
    <cellStyle name="Обычный 4 6 2 4" xfId="523"/>
    <cellStyle name="Обычный 4 6 3" xfId="524"/>
    <cellStyle name="Обычный 4 6 3 2" xfId="525"/>
    <cellStyle name="Обычный 4 6 3 3" xfId="526"/>
    <cellStyle name="Обычный 4 6 4" xfId="527"/>
    <cellStyle name="Обычный 4 6 5" xfId="528"/>
    <cellStyle name="Обычный 4 6 6" xfId="529"/>
    <cellStyle name="Обычный 4 6 7" xfId="530"/>
    <cellStyle name="Обычный 4 7" xfId="531"/>
    <cellStyle name="Обычный 4 7 2" xfId="532"/>
    <cellStyle name="Обычный 4 7 2 2" xfId="533"/>
    <cellStyle name="Обычный 4 7 2 3" xfId="534"/>
    <cellStyle name="Обычный 4 7 3" xfId="535"/>
    <cellStyle name="Обычный 4 7 4" xfId="536"/>
    <cellStyle name="Обычный 4 7 5" xfId="537"/>
    <cellStyle name="Обычный 4 7 6" xfId="538"/>
    <cellStyle name="Обычный 4 8" xfId="539"/>
    <cellStyle name="Обычный 4 8 2" xfId="540"/>
    <cellStyle name="Обычный 4 8 3" xfId="541"/>
    <cellStyle name="Обычный 4 8 4" xfId="542"/>
    <cellStyle name="Обычный 4 9" xfId="543"/>
    <cellStyle name="Обычный 4 9 2" xfId="544"/>
    <cellStyle name="Процентный 2" xfId="545"/>
    <cellStyle name="Процентный 2 2" xfId="546"/>
    <cellStyle name="Процентный 3" xfId="547"/>
    <cellStyle name="Процентный 4" xfId="548"/>
    <cellStyle name="Финансовый" xfId="1" builtinId="3"/>
    <cellStyle name="Финансовый 2" xfId="549"/>
    <cellStyle name="Финансовый 2 2" xfId="4"/>
    <cellStyle name="Финансовый 2 3" xfId="550"/>
    <cellStyle name="Финансовый 3" xfId="551"/>
    <cellStyle name="Финансовый 3 2" xfId="552"/>
    <cellStyle name="Финансовый 3 2 2" xfId="553"/>
    <cellStyle name="Финансовый 3 3" xfId="554"/>
    <cellStyle name="Финансовый 4" xfId="555"/>
    <cellStyle name="Финансовый 5" xfId="556"/>
    <cellStyle name="Финансовый 6" xfId="55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60"/>
  <sheetViews>
    <sheetView tabSelected="1" view="pageBreakPreview" zoomScale="30" zoomScaleNormal="30" zoomScaleSheetLayoutView="30" workbookViewId="0">
      <selection activeCell="AK9" sqref="AK9:AL9"/>
    </sheetView>
  </sheetViews>
  <sheetFormatPr defaultRowHeight="26.25" x14ac:dyDescent="0.4"/>
  <cols>
    <col min="1" max="1" width="10.140625" style="1" customWidth="1"/>
    <col min="2" max="2" width="42.5703125" customWidth="1"/>
    <col min="3" max="3" width="30.28515625" style="2" customWidth="1"/>
    <col min="4" max="4" width="21.85546875" customWidth="1"/>
    <col min="5" max="5" width="44.140625" customWidth="1"/>
    <col min="6" max="6" width="44.28515625" customWidth="1"/>
    <col min="7" max="7" width="38.28515625" customWidth="1"/>
    <col min="8" max="8" width="40.5703125" customWidth="1"/>
    <col min="9" max="9" width="38.5703125" customWidth="1"/>
    <col min="10" max="10" width="34.5703125" customWidth="1"/>
    <col min="11" max="11" width="32.5703125" customWidth="1"/>
    <col min="12" max="12" width="34.42578125" customWidth="1"/>
    <col min="13" max="13" width="32.85546875" customWidth="1"/>
    <col min="14" max="14" width="26.42578125" hidden="1" customWidth="1"/>
    <col min="15" max="15" width="30.85546875" customWidth="1"/>
    <col min="16" max="16" width="43.85546875" customWidth="1"/>
  </cols>
  <sheetData>
    <row r="1" spans="1:25" ht="23.45" customHeight="1" x14ac:dyDescent="0.4">
      <c r="P1" s="3"/>
      <c r="Q1" s="4"/>
      <c r="R1" s="4"/>
      <c r="S1" s="4"/>
      <c r="T1" s="4"/>
      <c r="U1" s="4"/>
      <c r="V1" s="4"/>
      <c r="W1" s="4"/>
      <c r="X1" s="4"/>
      <c r="Y1" s="4"/>
    </row>
    <row r="2" spans="1:25" ht="40.5" customHeight="1" x14ac:dyDescent="0.6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Q2" s="4"/>
      <c r="R2" s="4"/>
      <c r="S2" s="4"/>
      <c r="T2" s="4"/>
      <c r="U2" s="4"/>
      <c r="V2" s="4"/>
      <c r="W2" s="4"/>
      <c r="X2" s="4"/>
      <c r="Y2" s="4"/>
    </row>
    <row r="3" spans="1:25" ht="23.45" customHeight="1" x14ac:dyDescent="0.4">
      <c r="Q3" s="4"/>
      <c r="R3" s="4"/>
      <c r="S3" s="4"/>
      <c r="T3" s="4"/>
      <c r="U3" s="4"/>
      <c r="V3" s="4"/>
      <c r="W3" s="4"/>
      <c r="X3" s="4"/>
      <c r="Y3" s="4"/>
    </row>
    <row r="4" spans="1:25" s="11" customFormat="1" ht="45.6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7"/>
      <c r="G4" s="7"/>
      <c r="H4" s="7"/>
      <c r="I4" s="7"/>
      <c r="J4" s="7"/>
      <c r="K4" s="7"/>
      <c r="L4" s="7"/>
      <c r="M4" s="7"/>
      <c r="N4" s="8" t="s">
        <v>6</v>
      </c>
      <c r="O4" s="9" t="s">
        <v>7</v>
      </c>
      <c r="P4" s="6" t="s">
        <v>8</v>
      </c>
      <c r="Q4" s="10"/>
      <c r="R4" s="10"/>
      <c r="S4" s="10"/>
      <c r="T4" s="10"/>
      <c r="U4" s="10"/>
      <c r="V4" s="10"/>
      <c r="W4" s="10"/>
      <c r="X4" s="10"/>
      <c r="Y4" s="10"/>
    </row>
    <row r="5" spans="1:25" s="11" customFormat="1" ht="249" customHeight="1" x14ac:dyDescent="0.25">
      <c r="A5" s="6"/>
      <c r="B5" s="6"/>
      <c r="C5" s="6"/>
      <c r="D5" s="6"/>
      <c r="E5" s="12" t="s">
        <v>9</v>
      </c>
      <c r="F5" s="12" t="s">
        <v>10</v>
      </c>
      <c r="G5" s="13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8"/>
      <c r="O5" s="9"/>
      <c r="P5" s="6"/>
      <c r="Q5" s="10"/>
      <c r="R5" s="10"/>
      <c r="S5" s="10"/>
      <c r="T5" s="10"/>
      <c r="U5" s="10"/>
      <c r="V5" s="10"/>
      <c r="W5" s="10"/>
      <c r="X5" s="10"/>
      <c r="Y5" s="10"/>
    </row>
    <row r="6" spans="1:25" s="19" customFormat="1" ht="146.25" customHeight="1" x14ac:dyDescent="0.4">
      <c r="A6" s="14">
        <v>1</v>
      </c>
      <c r="B6" s="14">
        <v>2</v>
      </c>
      <c r="C6" s="14">
        <v>3</v>
      </c>
      <c r="D6" s="14">
        <v>4</v>
      </c>
      <c r="E6" s="12">
        <v>5</v>
      </c>
      <c r="F6" s="12">
        <v>6</v>
      </c>
      <c r="G6" s="13">
        <v>7</v>
      </c>
      <c r="H6" s="12">
        <v>8</v>
      </c>
      <c r="I6" s="12">
        <v>9</v>
      </c>
      <c r="J6" s="12">
        <v>10</v>
      </c>
      <c r="K6" s="15" t="s">
        <v>18</v>
      </c>
      <c r="L6" s="15" t="s">
        <v>19</v>
      </c>
      <c r="M6" s="15" t="s">
        <v>20</v>
      </c>
      <c r="N6" s="16" t="s">
        <v>21</v>
      </c>
      <c r="O6" s="17">
        <v>14</v>
      </c>
      <c r="P6" s="14">
        <v>15</v>
      </c>
      <c r="Q6" s="18"/>
      <c r="R6" s="18"/>
      <c r="S6" s="18"/>
      <c r="T6" s="18"/>
      <c r="U6" s="18"/>
      <c r="V6" s="18"/>
      <c r="W6" s="18"/>
      <c r="X6" s="18"/>
      <c r="Y6" s="18"/>
    </row>
    <row r="7" spans="1:25" s="27" customFormat="1" ht="137.25" customHeight="1" x14ac:dyDescent="0.25">
      <c r="A7" s="20"/>
      <c r="B7" s="21" t="s">
        <v>22</v>
      </c>
      <c r="C7" s="22">
        <f>C14+C21+C28+C35+C42+C49+C56+C63+C70+C77+C84+C91+C98+C105+C112+C119+C126++C133+C140+C147+C154</f>
        <v>224</v>
      </c>
      <c r="D7" s="23" t="s">
        <v>23</v>
      </c>
      <c r="E7" s="24">
        <f>E8+E9+E10+E11+E12</f>
        <v>6158827.1371600013</v>
      </c>
      <c r="F7" s="24">
        <f>F8+F9+F10+F11+F12</f>
        <v>6334313.9712399999</v>
      </c>
      <c r="G7" s="24">
        <f t="shared" ref="G7:H7" si="0">G8+G9+G10+G11+G12</f>
        <v>3508836.5394200003</v>
      </c>
      <c r="H7" s="24">
        <f t="shared" si="0"/>
        <v>3630793.8586600004</v>
      </c>
      <c r="I7" s="24">
        <f>I8+I9+I10+I11+I12</f>
        <v>3293585.61154</v>
      </c>
      <c r="J7" s="25">
        <f>I7-G7</f>
        <v>-215250.92788000032</v>
      </c>
      <c r="K7" s="24">
        <f>IF(I7=0, ,I7/H7*100)</f>
        <v>90.712547716921279</v>
      </c>
      <c r="L7" s="24">
        <f t="shared" ref="L7:L69" si="1">IF(I7=0,0,I7/G7*100)</f>
        <v>93.865461515184151</v>
      </c>
      <c r="M7" s="24">
        <f t="shared" ref="M7:M70" si="2">IF(I7=0,0,I7/F7*100)</f>
        <v>51.995932416581027</v>
      </c>
      <c r="N7" s="26"/>
      <c r="O7" s="9" t="s">
        <v>24</v>
      </c>
      <c r="P7" s="20"/>
      <c r="Q7" s="10"/>
      <c r="R7" s="10"/>
      <c r="S7" s="10"/>
      <c r="T7" s="10"/>
      <c r="U7" s="10"/>
      <c r="V7" s="10"/>
      <c r="W7" s="10"/>
      <c r="X7" s="10"/>
      <c r="Y7" s="10"/>
    </row>
    <row r="8" spans="1:25" s="27" customFormat="1" ht="117" customHeight="1" x14ac:dyDescent="0.25">
      <c r="A8" s="20"/>
      <c r="B8" s="21"/>
      <c r="C8" s="28"/>
      <c r="D8" s="29" t="s">
        <v>25</v>
      </c>
      <c r="E8" s="30">
        <f>E15+E22+E29+E36+E43+E50+E57+E64+E71+E78+E85+E92+E99+E106+E113+E120+E127+E134+E141+E148+E155</f>
        <v>12847.400000000001</v>
      </c>
      <c r="F8" s="30">
        <f>F15+F22+F29+F36+F43+F50+F57+F64+F71+F78+F85+F92+F99+F106+F113+F120+F127+F134+F141+F148+F155</f>
        <v>13122.277000000002</v>
      </c>
      <c r="G8" s="30">
        <f>G15+G22+G29+G36+G43+G50+G57+G64+G71+G78+G85+G92+G99+G106+G113+G120+G127+G134+G141+G148+G155</f>
        <v>7568.8659800000005</v>
      </c>
      <c r="H8" s="30">
        <f t="shared" ref="H8:I8" si="3">H15+H22+H29+H36+H43+H50+H57+H64+H71+H78+H85+H92+H99+H106+H113+H120+H127+H134+H141+H148+H155</f>
        <v>12167.077000000001</v>
      </c>
      <c r="I8" s="30">
        <f t="shared" si="3"/>
        <v>6549.65524</v>
      </c>
      <c r="J8" s="31">
        <f>I8-G8</f>
        <v>-1019.2107400000004</v>
      </c>
      <c r="K8" s="30">
        <f t="shared" ref="K8:K71" si="4">IF(I8=0, ,I8/H8*100)</f>
        <v>53.830967289842903</v>
      </c>
      <c r="L8" s="30">
        <f t="shared" si="1"/>
        <v>86.534168491116546</v>
      </c>
      <c r="M8" s="30">
        <f t="shared" si="2"/>
        <v>49.912490339900607</v>
      </c>
      <c r="N8" s="26"/>
      <c r="O8" s="9"/>
      <c r="P8" s="20"/>
      <c r="Q8" s="10"/>
      <c r="R8" s="10"/>
      <c r="S8" s="10"/>
      <c r="T8" s="10"/>
      <c r="U8" s="10"/>
      <c r="V8" s="10"/>
      <c r="W8" s="10"/>
      <c r="X8" s="10"/>
      <c r="Y8" s="10"/>
    </row>
    <row r="9" spans="1:25" s="27" customFormat="1" ht="109.5" customHeight="1" x14ac:dyDescent="0.25">
      <c r="A9" s="20"/>
      <c r="B9" s="21"/>
      <c r="C9" s="28"/>
      <c r="D9" s="29" t="s">
        <v>26</v>
      </c>
      <c r="E9" s="30">
        <f t="shared" ref="E9:I13" si="5">E16+E23+E30+E37+E44+E51+E58+E65+E72+E79+E86+E93+E100+E107+E114+E121+E128+E135+E142+E149+E156</f>
        <v>1635108.4095000003</v>
      </c>
      <c r="F9" s="30">
        <f t="shared" si="5"/>
        <v>2105866.6949700001</v>
      </c>
      <c r="G9" s="30">
        <f t="shared" si="5"/>
        <v>1529208.1296999999</v>
      </c>
      <c r="H9" s="30">
        <f t="shared" si="5"/>
        <v>1458548.76768</v>
      </c>
      <c r="I9" s="30">
        <f t="shared" si="5"/>
        <v>1450456.69294</v>
      </c>
      <c r="J9" s="31">
        <f t="shared" ref="J9:J13" si="6">I9-G9</f>
        <v>-78751.436759999953</v>
      </c>
      <c r="K9" s="30">
        <f t="shared" si="4"/>
        <v>99.445196834050904</v>
      </c>
      <c r="L9" s="30">
        <f t="shared" si="1"/>
        <v>94.850181918961582</v>
      </c>
      <c r="M9" s="30">
        <f t="shared" si="2"/>
        <v>68.876947263780295</v>
      </c>
      <c r="N9" s="26"/>
      <c r="O9" s="9"/>
      <c r="P9" s="20"/>
      <c r="Q9" s="10"/>
      <c r="R9" s="10"/>
      <c r="S9" s="10"/>
      <c r="T9" s="10"/>
      <c r="U9" s="10"/>
      <c r="V9" s="10"/>
      <c r="W9" s="10"/>
      <c r="X9" s="10"/>
      <c r="Y9" s="10"/>
    </row>
    <row r="10" spans="1:25" s="27" customFormat="1" ht="117" customHeight="1" x14ac:dyDescent="0.25">
      <c r="A10" s="20"/>
      <c r="B10" s="21"/>
      <c r="C10" s="28"/>
      <c r="D10" s="29" t="s">
        <v>27</v>
      </c>
      <c r="E10" s="30">
        <f t="shared" si="5"/>
        <v>1434471.0589600001</v>
      </c>
      <c r="F10" s="30">
        <f t="shared" si="5"/>
        <v>3135164.9234199999</v>
      </c>
      <c r="G10" s="30">
        <f t="shared" si="5"/>
        <v>1954732.7697400004</v>
      </c>
      <c r="H10" s="30">
        <f t="shared" si="5"/>
        <v>2143164.8689800003</v>
      </c>
      <c r="I10" s="30">
        <f t="shared" si="5"/>
        <v>1814567.5263400001</v>
      </c>
      <c r="J10" s="31">
        <f t="shared" si="6"/>
        <v>-140165.24340000027</v>
      </c>
      <c r="K10" s="30">
        <f t="shared" si="4"/>
        <v>84.667659152308232</v>
      </c>
      <c r="L10" s="30">
        <f t="shared" si="1"/>
        <v>92.829442184128126</v>
      </c>
      <c r="M10" s="30">
        <f t="shared" si="2"/>
        <v>57.877897037728275</v>
      </c>
      <c r="N10" s="26"/>
      <c r="O10" s="9"/>
      <c r="P10" s="2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7" customFormat="1" ht="137.25" customHeight="1" x14ac:dyDescent="0.25">
      <c r="A11" s="20"/>
      <c r="B11" s="21"/>
      <c r="C11" s="28"/>
      <c r="D11" s="32" t="s">
        <v>28</v>
      </c>
      <c r="E11" s="30">
        <f>E18+E25+E32+E39+E46+E53+E60+E67+E74+E81+E88+E95+E102+E109+E116+E123+E130+E137+E144+E151+E158</f>
        <v>526.447</v>
      </c>
      <c r="F11" s="30">
        <f>F18+F25+F32+F39+F46+F53+F60+F67+F74+F81+F88+F95+F102+F109+F116+F123+F130+F137+F144+F151+F158</f>
        <v>23017.311000000002</v>
      </c>
      <c r="G11" s="30">
        <f t="shared" si="5"/>
        <v>17326.774000000001</v>
      </c>
      <c r="H11" s="30">
        <f t="shared" si="5"/>
        <v>16913.145</v>
      </c>
      <c r="I11" s="30">
        <f t="shared" si="5"/>
        <v>16913.145</v>
      </c>
      <c r="J11" s="33">
        <f t="shared" si="6"/>
        <v>-413.62900000000081</v>
      </c>
      <c r="K11" s="30">
        <f t="shared" si="4"/>
        <v>100</v>
      </c>
      <c r="L11" s="30">
        <f t="shared" si="1"/>
        <v>97.612775465300118</v>
      </c>
      <c r="M11" s="30">
        <f t="shared" si="2"/>
        <v>73.480108080392185</v>
      </c>
      <c r="N11" s="26"/>
      <c r="O11" s="9"/>
      <c r="P11" s="2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27" customFormat="1" ht="112.5" customHeight="1" x14ac:dyDescent="0.25">
      <c r="A12" s="20"/>
      <c r="B12" s="21"/>
      <c r="C12" s="28"/>
      <c r="D12" s="34" t="s">
        <v>29</v>
      </c>
      <c r="E12" s="30">
        <f>E19+E26+E33+E40+E47+E54+E61+E68+E75+E82+E89+E96+E103+E110+E117+E124+E131+E138+E145+E152+E159</f>
        <v>3075873.8217000002</v>
      </c>
      <c r="F12" s="30">
        <f>F19+F26+F33+F40+F47+F54+F61+F68+F75+F82+F89+F96+F103+F110+F117+F124+F131+F138+F145+F152+F159</f>
        <v>1057142.7648499999</v>
      </c>
      <c r="G12" s="30">
        <f t="shared" si="5"/>
        <v>0</v>
      </c>
      <c r="H12" s="30">
        <f t="shared" si="5"/>
        <v>0</v>
      </c>
      <c r="I12" s="30">
        <f t="shared" si="5"/>
        <v>5098.59202</v>
      </c>
      <c r="J12" s="35">
        <v>0</v>
      </c>
      <c r="K12" s="30">
        <v>0</v>
      </c>
      <c r="L12" s="30">
        <v>0</v>
      </c>
      <c r="M12" s="30">
        <f t="shared" si="2"/>
        <v>0.4822992872418182</v>
      </c>
      <c r="N12" s="26"/>
      <c r="O12" s="9"/>
      <c r="P12" s="2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27" customFormat="1" ht="137.25" customHeight="1" x14ac:dyDescent="0.25">
      <c r="A13" s="20"/>
      <c r="B13" s="21"/>
      <c r="C13" s="36"/>
      <c r="D13" s="37" t="s">
        <v>30</v>
      </c>
      <c r="E13" s="30">
        <f>E20+E27+E34+E41+E48+E55+E62+E69+E76+E83+E90+E97+E104+E111+E118+E125+E132+E139+E146+E153+E160</f>
        <v>211000</v>
      </c>
      <c r="F13" s="30">
        <f t="shared" ref="F13:G13" si="7">F20+F27+F34+F41+F48+F55+F62+F69+F76+F83+F90+F97+F104+F111+F118+F125+F132+F139+F146+F153+F160</f>
        <v>22469.943299999999</v>
      </c>
      <c r="G13" s="30">
        <f t="shared" si="7"/>
        <v>0</v>
      </c>
      <c r="H13" s="30">
        <f t="shared" si="5"/>
        <v>0</v>
      </c>
      <c r="I13" s="30">
        <f t="shared" si="5"/>
        <v>0</v>
      </c>
      <c r="J13" s="35">
        <f t="shared" si="6"/>
        <v>0</v>
      </c>
      <c r="K13" s="30">
        <f t="shared" si="4"/>
        <v>0</v>
      </c>
      <c r="L13" s="30">
        <f t="shared" si="1"/>
        <v>0</v>
      </c>
      <c r="M13" s="30">
        <f t="shared" si="2"/>
        <v>0</v>
      </c>
      <c r="N13" s="26"/>
      <c r="O13" s="9"/>
      <c r="P13" s="2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4" customFormat="1" ht="137.25" customHeight="1" x14ac:dyDescent="0.25">
      <c r="A14" s="38">
        <v>1</v>
      </c>
      <c r="B14" s="39" t="s">
        <v>31</v>
      </c>
      <c r="C14" s="40">
        <v>25</v>
      </c>
      <c r="D14" s="23" t="s">
        <v>23</v>
      </c>
      <c r="E14" s="24">
        <f>E15+E16+E17+E19</f>
        <v>1787527.6500000001</v>
      </c>
      <c r="F14" s="24">
        <f>F15+F16+F17+F19</f>
        <v>1734002.3789999997</v>
      </c>
      <c r="G14" s="24">
        <f t="shared" ref="G14:I14" si="8">G15+G16+G17+G19</f>
        <v>1169099.51505</v>
      </c>
      <c r="H14" s="24">
        <f t="shared" si="8"/>
        <v>1150058.4140000001</v>
      </c>
      <c r="I14" s="24">
        <f t="shared" si="8"/>
        <v>1148877.1881600001</v>
      </c>
      <c r="J14" s="25">
        <f>I14-G14</f>
        <v>-20222.326889999909</v>
      </c>
      <c r="K14" s="24">
        <f t="shared" si="4"/>
        <v>99.897289926701063</v>
      </c>
      <c r="L14" s="24">
        <f t="shared" si="1"/>
        <v>98.270264709746712</v>
      </c>
      <c r="M14" s="41">
        <f>IF(I14=0,0,I14/F14*100)</f>
        <v>66.255802303025575</v>
      </c>
      <c r="N14" s="42"/>
      <c r="O14" s="9" t="s">
        <v>32</v>
      </c>
      <c r="P14" s="43" t="s">
        <v>33</v>
      </c>
    </row>
    <row r="15" spans="1:25" s="4" customFormat="1" ht="113.25" customHeight="1" x14ac:dyDescent="0.25">
      <c r="A15" s="38"/>
      <c r="B15" s="39"/>
      <c r="C15" s="40"/>
      <c r="D15" s="29" t="s">
        <v>25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5">
        <f t="shared" ref="J15:J20" si="9">I15-G15</f>
        <v>0</v>
      </c>
      <c r="K15" s="46">
        <f t="shared" si="4"/>
        <v>0</v>
      </c>
      <c r="L15" s="46">
        <f t="shared" si="1"/>
        <v>0</v>
      </c>
      <c r="M15" s="47">
        <f t="shared" si="2"/>
        <v>0</v>
      </c>
      <c r="N15" s="42"/>
      <c r="O15" s="9"/>
      <c r="P15" s="48"/>
    </row>
    <row r="16" spans="1:25" s="4" customFormat="1" ht="124.5" customHeight="1" x14ac:dyDescent="0.25">
      <c r="A16" s="38"/>
      <c r="B16" s="39"/>
      <c r="C16" s="40"/>
      <c r="D16" s="29" t="s">
        <v>26</v>
      </c>
      <c r="E16" s="44">
        <v>1173580.3</v>
      </c>
      <c r="F16" s="44">
        <v>1284642.4399999997</v>
      </c>
      <c r="G16" s="44">
        <v>856301.93200000003</v>
      </c>
      <c r="H16" s="44">
        <v>839041.2498600001</v>
      </c>
      <c r="I16" s="44">
        <v>838250.27812999999</v>
      </c>
      <c r="J16" s="49">
        <v>-752</v>
      </c>
      <c r="K16" s="46">
        <f t="shared" si="4"/>
        <v>99.905729100907479</v>
      </c>
      <c r="L16" s="46">
        <f t="shared" si="1"/>
        <v>97.891905507227079</v>
      </c>
      <c r="M16" s="50">
        <f t="shared" si="2"/>
        <v>65.251641392915545</v>
      </c>
      <c r="N16" s="42"/>
      <c r="O16" s="9"/>
      <c r="P16" s="48"/>
    </row>
    <row r="17" spans="1:25" s="4" customFormat="1" ht="99.75" customHeight="1" x14ac:dyDescent="0.25">
      <c r="A17" s="38"/>
      <c r="B17" s="39"/>
      <c r="C17" s="40"/>
      <c r="D17" s="29" t="s">
        <v>27</v>
      </c>
      <c r="E17" s="44">
        <v>234489.05</v>
      </c>
      <c r="F17" s="44">
        <v>430924.93900000001</v>
      </c>
      <c r="G17" s="44">
        <v>312797.58305000002</v>
      </c>
      <c r="H17" s="44">
        <v>311017.16414000001</v>
      </c>
      <c r="I17" s="44">
        <v>305528.31801000005</v>
      </c>
      <c r="J17" s="45">
        <v>-5347.0750400000024</v>
      </c>
      <c r="K17" s="46">
        <f t="shared" si="4"/>
        <v>98.235195107261276</v>
      </c>
      <c r="L17" s="46">
        <f t="shared" si="1"/>
        <v>97.676048206920456</v>
      </c>
      <c r="M17" s="50">
        <f t="shared" si="2"/>
        <v>70.90058856166597</v>
      </c>
      <c r="N17" s="42"/>
      <c r="O17" s="9"/>
      <c r="P17" s="48"/>
    </row>
    <row r="18" spans="1:25" s="4" customFormat="1" ht="102" customHeight="1" x14ac:dyDescent="0.25">
      <c r="A18" s="38"/>
      <c r="B18" s="39"/>
      <c r="C18" s="40"/>
      <c r="D18" s="32" t="s">
        <v>28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5">
        <v>0</v>
      </c>
      <c r="K18" s="46">
        <f t="shared" si="4"/>
        <v>0</v>
      </c>
      <c r="L18" s="46">
        <f t="shared" si="1"/>
        <v>0</v>
      </c>
      <c r="M18" s="46">
        <f t="shared" si="2"/>
        <v>0</v>
      </c>
      <c r="N18" s="42"/>
      <c r="O18" s="9"/>
      <c r="P18" s="48"/>
    </row>
    <row r="19" spans="1:25" s="4" customFormat="1" ht="137.25" customHeight="1" x14ac:dyDescent="0.25">
      <c r="A19" s="38"/>
      <c r="B19" s="39"/>
      <c r="C19" s="40"/>
      <c r="D19" s="34" t="s">
        <v>29</v>
      </c>
      <c r="E19" s="44">
        <v>379458.3</v>
      </c>
      <c r="F19" s="51">
        <v>18435</v>
      </c>
      <c r="G19" s="44">
        <v>0</v>
      </c>
      <c r="H19" s="44">
        <v>0</v>
      </c>
      <c r="I19" s="44">
        <v>5098.59202</v>
      </c>
      <c r="J19" s="45">
        <v>0</v>
      </c>
      <c r="K19" s="46">
        <v>0</v>
      </c>
      <c r="L19" s="46">
        <v>0</v>
      </c>
      <c r="M19" s="47">
        <f t="shared" si="2"/>
        <v>27.657130566856523</v>
      </c>
      <c r="N19" s="42"/>
      <c r="O19" s="9"/>
      <c r="P19" s="48"/>
    </row>
    <row r="20" spans="1:25" s="4" customFormat="1" ht="137.25" customHeight="1" x14ac:dyDescent="0.25">
      <c r="A20" s="38"/>
      <c r="B20" s="39"/>
      <c r="C20" s="40"/>
      <c r="D20" s="37" t="s">
        <v>30</v>
      </c>
      <c r="E20" s="44">
        <v>200000</v>
      </c>
      <c r="F20" s="51">
        <v>15727.6433</v>
      </c>
      <c r="G20" s="44">
        <v>0</v>
      </c>
      <c r="H20" s="44">
        <v>0</v>
      </c>
      <c r="I20" s="44">
        <v>0</v>
      </c>
      <c r="J20" s="45">
        <f t="shared" si="9"/>
        <v>0</v>
      </c>
      <c r="K20" s="46">
        <f t="shared" si="4"/>
        <v>0</v>
      </c>
      <c r="L20" s="46">
        <f t="shared" si="1"/>
        <v>0</v>
      </c>
      <c r="M20" s="47">
        <f t="shared" si="2"/>
        <v>0</v>
      </c>
      <c r="N20" s="42"/>
      <c r="O20" s="9"/>
      <c r="P20" s="48"/>
    </row>
    <row r="21" spans="1:25" ht="147" customHeight="1" x14ac:dyDescent="0.25">
      <c r="A21" s="38">
        <v>2</v>
      </c>
      <c r="B21" s="39" t="s">
        <v>34</v>
      </c>
      <c r="C21" s="40">
        <v>8</v>
      </c>
      <c r="D21" s="23" t="s">
        <v>23</v>
      </c>
      <c r="E21" s="24">
        <f>E22+E23+E24+E26</f>
        <v>2639.2000000000003</v>
      </c>
      <c r="F21" s="24">
        <v>2639</v>
      </c>
      <c r="G21" s="24">
        <f t="shared" ref="G21:I21" si="10">G22+G23+G24+G26</f>
        <v>2136.6800000000003</v>
      </c>
      <c r="H21" s="24">
        <f t="shared" si="10"/>
        <v>2136.7000000000003</v>
      </c>
      <c r="I21" s="24">
        <f t="shared" si="10"/>
        <v>1785.9759999999999</v>
      </c>
      <c r="J21" s="25">
        <f>I21-G21</f>
        <v>-350.70400000000041</v>
      </c>
      <c r="K21" s="24">
        <f t="shared" si="4"/>
        <v>83.585716291477496</v>
      </c>
      <c r="L21" s="24">
        <f t="shared" si="1"/>
        <v>83.586498680195433</v>
      </c>
      <c r="M21" s="41">
        <f t="shared" si="2"/>
        <v>67.676241000378923</v>
      </c>
      <c r="N21" s="42"/>
      <c r="O21" s="9" t="s">
        <v>35</v>
      </c>
      <c r="P21" s="52" t="s">
        <v>36</v>
      </c>
      <c r="Q21" s="4"/>
      <c r="R21" s="4"/>
      <c r="S21" s="4"/>
      <c r="T21" s="4"/>
      <c r="U21" s="4"/>
      <c r="V21" s="4"/>
      <c r="W21" s="4"/>
      <c r="X21" s="4"/>
      <c r="Y21" s="4"/>
    </row>
    <row r="22" spans="1:25" ht="126.75" customHeight="1" x14ac:dyDescent="0.25">
      <c r="A22" s="38"/>
      <c r="B22" s="39"/>
      <c r="C22" s="40"/>
      <c r="D22" s="29" t="s">
        <v>25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5">
        <f t="shared" ref="J22:J83" si="11">I22-G22</f>
        <v>0</v>
      </c>
      <c r="K22" s="46">
        <f t="shared" si="4"/>
        <v>0</v>
      </c>
      <c r="L22" s="46">
        <f t="shared" si="1"/>
        <v>0</v>
      </c>
      <c r="M22" s="47">
        <f t="shared" si="2"/>
        <v>0</v>
      </c>
      <c r="N22" s="42"/>
      <c r="O22" s="9"/>
      <c r="P22" s="53"/>
      <c r="Q22" s="4"/>
      <c r="R22" s="4"/>
      <c r="S22" s="4"/>
      <c r="T22" s="4"/>
      <c r="U22" s="4"/>
      <c r="V22" s="4"/>
      <c r="W22" s="4"/>
      <c r="X22" s="4"/>
      <c r="Y22" s="4"/>
    </row>
    <row r="23" spans="1:25" ht="129.75" customHeight="1" x14ac:dyDescent="0.25">
      <c r="A23" s="38"/>
      <c r="B23" s="39"/>
      <c r="C23" s="40"/>
      <c r="D23" s="29" t="s">
        <v>26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5">
        <f t="shared" si="11"/>
        <v>0</v>
      </c>
      <c r="K23" s="46">
        <f t="shared" si="4"/>
        <v>0</v>
      </c>
      <c r="L23" s="46">
        <f t="shared" si="1"/>
        <v>0</v>
      </c>
      <c r="M23" s="50">
        <f t="shared" si="2"/>
        <v>0</v>
      </c>
      <c r="N23" s="42"/>
      <c r="O23" s="9"/>
      <c r="P23" s="53"/>
      <c r="Q23" s="4"/>
      <c r="R23" s="4"/>
      <c r="S23" s="4"/>
      <c r="T23" s="4"/>
      <c r="U23" s="4"/>
      <c r="V23" s="4"/>
      <c r="W23" s="4"/>
      <c r="X23" s="4"/>
      <c r="Y23" s="4"/>
    </row>
    <row r="24" spans="1:25" ht="119.25" customHeight="1" x14ac:dyDescent="0.25">
      <c r="A24" s="38"/>
      <c r="B24" s="39"/>
      <c r="C24" s="40"/>
      <c r="D24" s="29" t="s">
        <v>27</v>
      </c>
      <c r="E24" s="44">
        <v>475</v>
      </c>
      <c r="F24" s="44">
        <v>2639</v>
      </c>
      <c r="G24" s="44">
        <v>2136.6800000000003</v>
      </c>
      <c r="H24" s="44">
        <v>2136.7000000000003</v>
      </c>
      <c r="I24" s="44">
        <v>1785.9759999999999</v>
      </c>
      <c r="J24" s="54">
        <f t="shared" si="11"/>
        <v>-350.70400000000041</v>
      </c>
      <c r="K24" s="46">
        <f t="shared" si="4"/>
        <v>83.585716291477496</v>
      </c>
      <c r="L24" s="46">
        <f>IF(I24=0,0,I24/G24*100)</f>
        <v>83.586498680195433</v>
      </c>
      <c r="M24" s="50">
        <f t="shared" si="2"/>
        <v>67.676241000378923</v>
      </c>
      <c r="N24" s="42"/>
      <c r="O24" s="9"/>
      <c r="P24" s="53"/>
      <c r="Q24" s="4"/>
      <c r="R24" s="4"/>
      <c r="S24" s="4"/>
      <c r="T24" s="4"/>
      <c r="U24" s="4"/>
      <c r="V24" s="4"/>
      <c r="W24" s="4"/>
      <c r="X24" s="4"/>
      <c r="Y24" s="4"/>
    </row>
    <row r="25" spans="1:25" ht="117" customHeight="1" x14ac:dyDescent="0.25">
      <c r="A25" s="38"/>
      <c r="B25" s="39"/>
      <c r="C25" s="40"/>
      <c r="D25" s="32" t="s">
        <v>28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5">
        <f t="shared" si="11"/>
        <v>0</v>
      </c>
      <c r="K25" s="46">
        <f t="shared" si="4"/>
        <v>0</v>
      </c>
      <c r="L25" s="46">
        <f t="shared" si="1"/>
        <v>0</v>
      </c>
      <c r="M25" s="46">
        <f t="shared" si="2"/>
        <v>0</v>
      </c>
      <c r="N25" s="42"/>
      <c r="O25" s="9"/>
      <c r="P25" s="53"/>
      <c r="Q25" s="4"/>
      <c r="R25" s="4"/>
      <c r="S25" s="4"/>
      <c r="T25" s="4"/>
      <c r="U25" s="4"/>
      <c r="V25" s="4"/>
      <c r="W25" s="4"/>
      <c r="X25" s="4"/>
      <c r="Y25" s="4"/>
    </row>
    <row r="26" spans="1:25" ht="107.25" customHeight="1" x14ac:dyDescent="0.25">
      <c r="A26" s="38"/>
      <c r="B26" s="39"/>
      <c r="C26" s="40"/>
      <c r="D26" s="34" t="s">
        <v>29</v>
      </c>
      <c r="E26" s="44">
        <v>2164.2000000000003</v>
      </c>
      <c r="F26" s="51">
        <v>0</v>
      </c>
      <c r="G26" s="44">
        <v>0</v>
      </c>
      <c r="H26" s="44">
        <v>0</v>
      </c>
      <c r="I26" s="44">
        <v>0</v>
      </c>
      <c r="J26" s="45">
        <f t="shared" si="11"/>
        <v>0</v>
      </c>
      <c r="K26" s="46">
        <f t="shared" si="4"/>
        <v>0</v>
      </c>
      <c r="L26" s="46">
        <f t="shared" si="1"/>
        <v>0</v>
      </c>
      <c r="M26" s="47">
        <f t="shared" si="2"/>
        <v>0</v>
      </c>
      <c r="N26" s="42"/>
      <c r="O26" s="9"/>
      <c r="P26" s="53"/>
      <c r="Q26" s="4"/>
      <c r="R26" s="4"/>
      <c r="S26" s="4"/>
      <c r="T26" s="4"/>
      <c r="U26" s="4"/>
      <c r="V26" s="4"/>
      <c r="W26" s="4"/>
      <c r="X26" s="4"/>
      <c r="Y26" s="4"/>
    </row>
    <row r="27" spans="1:25" ht="122.25" customHeight="1" x14ac:dyDescent="0.25">
      <c r="A27" s="38"/>
      <c r="B27" s="39"/>
      <c r="C27" s="40"/>
      <c r="D27" s="37" t="s">
        <v>30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5">
        <f t="shared" si="11"/>
        <v>0</v>
      </c>
      <c r="K27" s="46">
        <f t="shared" si="4"/>
        <v>0</v>
      </c>
      <c r="L27" s="46">
        <f t="shared" si="1"/>
        <v>0</v>
      </c>
      <c r="M27" s="47">
        <f t="shared" si="2"/>
        <v>0</v>
      </c>
      <c r="N27" s="42"/>
      <c r="O27" s="9"/>
      <c r="P27" s="53"/>
      <c r="Q27" s="4"/>
      <c r="R27" s="4"/>
      <c r="S27" s="4"/>
      <c r="T27" s="4"/>
      <c r="U27" s="4"/>
      <c r="V27" s="4"/>
      <c r="W27" s="4"/>
      <c r="X27" s="4"/>
      <c r="Y27" s="4"/>
    </row>
    <row r="28" spans="1:25" ht="147" customHeight="1" x14ac:dyDescent="0.25">
      <c r="A28" s="38">
        <v>3</v>
      </c>
      <c r="B28" s="39" t="s">
        <v>37</v>
      </c>
      <c r="C28" s="40">
        <v>15</v>
      </c>
      <c r="D28" s="23" t="s">
        <v>23</v>
      </c>
      <c r="E28" s="24">
        <f>E29+E30+E31+E32+E33</f>
        <v>428343.82635000005</v>
      </c>
      <c r="F28" s="24">
        <f>F29+F30+F31+F32+F33</f>
        <v>628043.69755000004</v>
      </c>
      <c r="G28" s="24">
        <f t="shared" ref="G28:I28" si="12">G29+G30+G31+G32+G33</f>
        <v>284020.70438999997</v>
      </c>
      <c r="H28" s="24">
        <f t="shared" si="12"/>
        <v>335124.10348999995</v>
      </c>
      <c r="I28" s="24">
        <f t="shared" si="12"/>
        <v>278195.94468000007</v>
      </c>
      <c r="J28" s="25">
        <f>I28-G28</f>
        <v>-5824.7597099998966</v>
      </c>
      <c r="K28" s="24">
        <f t="shared" si="4"/>
        <v>83.012812800646969</v>
      </c>
      <c r="L28" s="24">
        <f t="shared" si="1"/>
        <v>97.949177781771255</v>
      </c>
      <c r="M28" s="41">
        <f>IF(I28=0,0,I28/F28*100)</f>
        <v>44.295635123040498</v>
      </c>
      <c r="N28" s="42"/>
      <c r="O28" s="9" t="s">
        <v>38</v>
      </c>
      <c r="P28" s="55" t="s">
        <v>39</v>
      </c>
      <c r="Q28" s="4"/>
      <c r="R28" s="4"/>
      <c r="S28" s="4"/>
      <c r="T28" s="4"/>
      <c r="U28" s="4"/>
      <c r="V28" s="4"/>
      <c r="W28" s="4"/>
      <c r="X28" s="4"/>
      <c r="Y28" s="4"/>
    </row>
    <row r="29" spans="1:25" ht="124.5" customHeight="1" x14ac:dyDescent="0.25">
      <c r="A29" s="38"/>
      <c r="B29" s="39"/>
      <c r="C29" s="40"/>
      <c r="D29" s="29" t="s">
        <v>25</v>
      </c>
      <c r="E29" s="44">
        <v>13.2</v>
      </c>
      <c r="F29" s="56">
        <v>11.3</v>
      </c>
      <c r="G29" s="44">
        <v>11.3</v>
      </c>
      <c r="H29" s="44">
        <v>11.3</v>
      </c>
      <c r="I29" s="44">
        <v>11.3</v>
      </c>
      <c r="J29" s="45">
        <f t="shared" si="11"/>
        <v>0</v>
      </c>
      <c r="K29" s="46">
        <f t="shared" si="4"/>
        <v>100</v>
      </c>
      <c r="L29" s="46">
        <f t="shared" si="1"/>
        <v>100</v>
      </c>
      <c r="M29" s="47">
        <f t="shared" si="2"/>
        <v>100</v>
      </c>
      <c r="N29" s="42"/>
      <c r="O29" s="9"/>
      <c r="P29" s="57"/>
      <c r="Q29" s="4"/>
      <c r="R29" s="4"/>
      <c r="S29" s="4"/>
      <c r="T29" s="4"/>
      <c r="U29" s="4"/>
      <c r="V29" s="4"/>
      <c r="W29" s="4"/>
      <c r="X29" s="4"/>
      <c r="Y29" s="4"/>
    </row>
    <row r="30" spans="1:25" ht="111.75" customHeight="1" x14ac:dyDescent="0.25">
      <c r="A30" s="38"/>
      <c r="B30" s="39"/>
      <c r="C30" s="40"/>
      <c r="D30" s="29" t="s">
        <v>26</v>
      </c>
      <c r="E30" s="44">
        <v>30257.91</v>
      </c>
      <c r="F30" s="56">
        <v>33038.74</v>
      </c>
      <c r="G30" s="44">
        <v>24851.98</v>
      </c>
      <c r="H30" s="44">
        <v>25373.119999999999</v>
      </c>
      <c r="I30" s="44">
        <v>24851.98</v>
      </c>
      <c r="J30" s="45">
        <f t="shared" si="11"/>
        <v>0</v>
      </c>
      <c r="K30" s="46">
        <f t="shared" si="4"/>
        <v>97.946094134264925</v>
      </c>
      <c r="L30" s="46">
        <f t="shared" si="1"/>
        <v>100</v>
      </c>
      <c r="M30" s="50">
        <f t="shared" si="2"/>
        <v>75.220725729855317</v>
      </c>
      <c r="N30" s="42"/>
      <c r="O30" s="9"/>
      <c r="P30" s="57"/>
      <c r="Q30" s="4"/>
      <c r="R30" s="4"/>
      <c r="S30" s="4"/>
      <c r="T30" s="4"/>
      <c r="U30" s="4"/>
      <c r="V30" s="4"/>
      <c r="W30" s="4"/>
      <c r="X30" s="4"/>
      <c r="Y30" s="4"/>
    </row>
    <row r="31" spans="1:25" ht="102" customHeight="1" x14ac:dyDescent="0.25">
      <c r="A31" s="38"/>
      <c r="B31" s="39"/>
      <c r="C31" s="40"/>
      <c r="D31" s="29" t="s">
        <v>27</v>
      </c>
      <c r="E31" s="44">
        <v>173010.31635000001</v>
      </c>
      <c r="F31" s="56">
        <v>582624.53711000003</v>
      </c>
      <c r="G31" s="44">
        <v>258977.42439</v>
      </c>
      <c r="H31" s="44">
        <v>309559.68348999997</v>
      </c>
      <c r="I31" s="44">
        <v>253152.66468000005</v>
      </c>
      <c r="J31" s="45">
        <f t="shared" si="11"/>
        <v>-5824.7597099999548</v>
      </c>
      <c r="K31" s="46">
        <f t="shared" si="4"/>
        <v>81.778305826500784</v>
      </c>
      <c r="L31" s="46">
        <f t="shared" si="1"/>
        <v>97.75086198199719</v>
      </c>
      <c r="M31" s="50">
        <f t="shared" si="2"/>
        <v>43.450395332767215</v>
      </c>
      <c r="N31" s="42"/>
      <c r="O31" s="9"/>
      <c r="P31" s="57"/>
      <c r="Q31" s="4"/>
      <c r="R31" s="4"/>
      <c r="S31" s="4"/>
      <c r="T31" s="4"/>
      <c r="U31" s="4"/>
      <c r="V31" s="4"/>
      <c r="W31" s="4"/>
      <c r="X31" s="4"/>
      <c r="Y31" s="4"/>
    </row>
    <row r="32" spans="1:25" ht="147" customHeight="1" x14ac:dyDescent="0.25">
      <c r="A32" s="38"/>
      <c r="B32" s="39"/>
      <c r="C32" s="40"/>
      <c r="D32" s="32" t="s">
        <v>28</v>
      </c>
      <c r="E32" s="44">
        <v>0</v>
      </c>
      <c r="F32" s="56">
        <v>180</v>
      </c>
      <c r="G32" s="44">
        <v>180</v>
      </c>
      <c r="H32" s="44">
        <v>180</v>
      </c>
      <c r="I32" s="44">
        <v>180</v>
      </c>
      <c r="J32" s="45">
        <f t="shared" si="11"/>
        <v>0</v>
      </c>
      <c r="K32" s="46">
        <f t="shared" si="4"/>
        <v>100</v>
      </c>
      <c r="L32" s="46">
        <f t="shared" si="1"/>
        <v>100</v>
      </c>
      <c r="M32" s="46">
        <f t="shared" si="2"/>
        <v>100</v>
      </c>
      <c r="N32" s="42"/>
      <c r="O32" s="9"/>
      <c r="P32" s="57"/>
      <c r="Q32" s="4"/>
      <c r="R32" s="4"/>
      <c r="S32" s="4"/>
      <c r="T32" s="4"/>
      <c r="U32" s="4"/>
      <c r="V32" s="4"/>
      <c r="W32" s="4"/>
      <c r="X32" s="4"/>
      <c r="Y32" s="4"/>
    </row>
    <row r="33" spans="1:25" ht="147" customHeight="1" x14ac:dyDescent="0.25">
      <c r="A33" s="38"/>
      <c r="B33" s="39"/>
      <c r="C33" s="40"/>
      <c r="D33" s="34" t="s">
        <v>29</v>
      </c>
      <c r="E33" s="44">
        <v>225062.40000000002</v>
      </c>
      <c r="F33" s="58">
        <v>12189.120440000001</v>
      </c>
      <c r="G33" s="44">
        <v>0</v>
      </c>
      <c r="H33" s="44">
        <v>0</v>
      </c>
      <c r="I33" s="44">
        <v>0</v>
      </c>
      <c r="J33" s="45">
        <f t="shared" si="11"/>
        <v>0</v>
      </c>
      <c r="K33" s="46">
        <f t="shared" si="4"/>
        <v>0</v>
      </c>
      <c r="L33" s="46">
        <f t="shared" si="1"/>
        <v>0</v>
      </c>
      <c r="M33" s="47">
        <f t="shared" si="2"/>
        <v>0</v>
      </c>
      <c r="N33" s="42"/>
      <c r="O33" s="9"/>
      <c r="P33" s="57"/>
      <c r="Q33" s="4"/>
      <c r="R33" s="4"/>
      <c r="S33" s="4"/>
      <c r="T33" s="4"/>
      <c r="U33" s="4"/>
      <c r="V33" s="4"/>
      <c r="W33" s="4"/>
      <c r="X33" s="4"/>
      <c r="Y33" s="4"/>
    </row>
    <row r="34" spans="1:25" ht="147" customHeight="1" x14ac:dyDescent="0.25">
      <c r="A34" s="38"/>
      <c r="B34" s="39"/>
      <c r="C34" s="40"/>
      <c r="D34" s="37" t="s">
        <v>30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5">
        <f t="shared" si="11"/>
        <v>0</v>
      </c>
      <c r="K34" s="46">
        <f t="shared" si="4"/>
        <v>0</v>
      </c>
      <c r="L34" s="46">
        <f t="shared" si="1"/>
        <v>0</v>
      </c>
      <c r="M34" s="47">
        <f t="shared" si="2"/>
        <v>0</v>
      </c>
      <c r="N34" s="42"/>
      <c r="O34" s="9"/>
      <c r="P34" s="57"/>
      <c r="Q34" s="4"/>
      <c r="R34" s="4"/>
      <c r="S34" s="4"/>
      <c r="T34" s="4"/>
      <c r="U34" s="4"/>
      <c r="V34" s="4"/>
      <c r="W34" s="4"/>
      <c r="X34" s="4"/>
      <c r="Y34" s="4"/>
    </row>
    <row r="35" spans="1:25" ht="120.75" customHeight="1" x14ac:dyDescent="0.25">
      <c r="A35" s="48">
        <v>4</v>
      </c>
      <c r="B35" s="39" t="s">
        <v>40</v>
      </c>
      <c r="C35" s="40">
        <v>4</v>
      </c>
      <c r="D35" s="23" t="s">
        <v>23</v>
      </c>
      <c r="E35" s="24">
        <f>E36+E37+E38+E40</f>
        <v>12156</v>
      </c>
      <c r="F35" s="24">
        <f t="shared" ref="F35:I35" si="13">F36+F37+F38+F40</f>
        <v>13246.67</v>
      </c>
      <c r="G35" s="24">
        <f t="shared" si="13"/>
        <v>5942.4</v>
      </c>
      <c r="H35" s="24">
        <f t="shared" si="13"/>
        <v>5942.4</v>
      </c>
      <c r="I35" s="24">
        <f t="shared" si="13"/>
        <v>4424.2999999999993</v>
      </c>
      <c r="J35" s="25">
        <f>I35-G35</f>
        <v>-1518.1000000000004</v>
      </c>
      <c r="K35" s="24">
        <f t="shared" si="4"/>
        <v>74.453082929456102</v>
      </c>
      <c r="L35" s="24">
        <f t="shared" si="1"/>
        <v>74.453082929456102</v>
      </c>
      <c r="M35" s="24">
        <f t="shared" si="2"/>
        <v>33.399337342894476</v>
      </c>
      <c r="N35" s="42"/>
      <c r="O35" s="9" t="s">
        <v>41</v>
      </c>
      <c r="P35" s="59" t="s">
        <v>42</v>
      </c>
      <c r="Q35" s="4"/>
      <c r="R35" s="4"/>
      <c r="S35" s="4"/>
      <c r="T35" s="4"/>
      <c r="U35" s="4"/>
      <c r="V35" s="4"/>
      <c r="W35" s="4"/>
      <c r="X35" s="4"/>
      <c r="Y35" s="4"/>
    </row>
    <row r="36" spans="1:25" ht="120.75" customHeight="1" x14ac:dyDescent="0.25">
      <c r="A36" s="48"/>
      <c r="B36" s="39"/>
      <c r="C36" s="40"/>
      <c r="D36" s="29" t="s">
        <v>25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5">
        <f t="shared" si="11"/>
        <v>0</v>
      </c>
      <c r="K36" s="46">
        <f t="shared" si="4"/>
        <v>0</v>
      </c>
      <c r="L36" s="46">
        <f t="shared" si="1"/>
        <v>0</v>
      </c>
      <c r="M36" s="46">
        <f t="shared" si="2"/>
        <v>0</v>
      </c>
      <c r="N36" s="42"/>
      <c r="O36" s="9"/>
      <c r="P36" s="20"/>
      <c r="Q36" s="4"/>
      <c r="R36" s="4"/>
      <c r="S36" s="4"/>
      <c r="T36" s="4"/>
      <c r="U36" s="4"/>
      <c r="V36" s="4"/>
      <c r="W36" s="4"/>
      <c r="X36" s="4"/>
      <c r="Y36" s="4"/>
    </row>
    <row r="37" spans="1:25" ht="120.75" customHeight="1" x14ac:dyDescent="0.25">
      <c r="A37" s="48"/>
      <c r="B37" s="39"/>
      <c r="C37" s="40"/>
      <c r="D37" s="29" t="s">
        <v>26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5">
        <f t="shared" si="11"/>
        <v>0</v>
      </c>
      <c r="K37" s="46">
        <f t="shared" si="4"/>
        <v>0</v>
      </c>
      <c r="L37" s="46">
        <f t="shared" si="1"/>
        <v>0</v>
      </c>
      <c r="M37" s="46">
        <f t="shared" si="2"/>
        <v>0</v>
      </c>
      <c r="N37" s="42"/>
      <c r="O37" s="9"/>
      <c r="P37" s="20"/>
      <c r="Q37" s="4"/>
      <c r="R37" s="4"/>
      <c r="S37" s="4"/>
      <c r="T37" s="4"/>
      <c r="U37" s="4"/>
      <c r="V37" s="4"/>
      <c r="W37" s="4"/>
      <c r="X37" s="4"/>
      <c r="Y37" s="4"/>
    </row>
    <row r="38" spans="1:25" ht="120.75" customHeight="1" x14ac:dyDescent="0.25">
      <c r="A38" s="48"/>
      <c r="B38" s="39"/>
      <c r="C38" s="40"/>
      <c r="D38" s="29" t="s">
        <v>27</v>
      </c>
      <c r="E38" s="44">
        <v>4156</v>
      </c>
      <c r="F38" s="44">
        <v>11058.07</v>
      </c>
      <c r="G38" s="44">
        <v>5942.4</v>
      </c>
      <c r="H38" s="44">
        <v>5942.4</v>
      </c>
      <c r="I38" s="44">
        <v>4424.2999999999993</v>
      </c>
      <c r="J38" s="54">
        <f t="shared" si="11"/>
        <v>-1518.1000000000004</v>
      </c>
      <c r="K38" s="46">
        <f t="shared" si="4"/>
        <v>74.453082929456102</v>
      </c>
      <c r="L38" s="46">
        <f t="shared" si="1"/>
        <v>74.453082929456102</v>
      </c>
      <c r="M38" s="46">
        <f t="shared" si="2"/>
        <v>40.009694277572841</v>
      </c>
      <c r="N38" s="42"/>
      <c r="O38" s="9"/>
      <c r="P38" s="20"/>
      <c r="Q38" s="4"/>
      <c r="R38" s="4"/>
      <c r="S38" s="4"/>
      <c r="T38" s="4"/>
      <c r="U38" s="4"/>
      <c r="V38" s="4"/>
      <c r="W38" s="4"/>
      <c r="X38" s="4"/>
      <c r="Y38" s="4"/>
    </row>
    <row r="39" spans="1:25" ht="120.75" customHeight="1" x14ac:dyDescent="0.25">
      <c r="A39" s="48"/>
      <c r="B39" s="39"/>
      <c r="C39" s="40"/>
      <c r="D39" s="32" t="s">
        <v>28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5">
        <f t="shared" si="11"/>
        <v>0</v>
      </c>
      <c r="K39" s="46">
        <f t="shared" si="4"/>
        <v>0</v>
      </c>
      <c r="L39" s="46">
        <f t="shared" si="1"/>
        <v>0</v>
      </c>
      <c r="M39" s="46">
        <f t="shared" si="2"/>
        <v>0</v>
      </c>
      <c r="N39" s="42"/>
      <c r="O39" s="9"/>
      <c r="P39" s="20"/>
      <c r="Q39" s="4"/>
      <c r="R39" s="4"/>
      <c r="S39" s="4"/>
      <c r="T39" s="4"/>
      <c r="U39" s="4"/>
      <c r="V39" s="4"/>
      <c r="W39" s="4"/>
      <c r="X39" s="4"/>
      <c r="Y39" s="4"/>
    </row>
    <row r="40" spans="1:25" ht="120.75" customHeight="1" x14ac:dyDescent="0.25">
      <c r="A40" s="48"/>
      <c r="B40" s="39"/>
      <c r="C40" s="40"/>
      <c r="D40" s="34" t="s">
        <v>29</v>
      </c>
      <c r="E40" s="51">
        <v>8000</v>
      </c>
      <c r="F40" s="51">
        <v>2188.6</v>
      </c>
      <c r="G40" s="44">
        <v>0</v>
      </c>
      <c r="H40" s="44">
        <v>0</v>
      </c>
      <c r="I40" s="44">
        <v>0</v>
      </c>
      <c r="J40" s="45">
        <f t="shared" si="11"/>
        <v>0</v>
      </c>
      <c r="K40" s="46">
        <f t="shared" si="4"/>
        <v>0</v>
      </c>
      <c r="L40" s="46">
        <f t="shared" si="1"/>
        <v>0</v>
      </c>
      <c r="M40" s="46">
        <f t="shared" si="2"/>
        <v>0</v>
      </c>
      <c r="N40" s="42"/>
      <c r="O40" s="9"/>
      <c r="P40" s="20"/>
      <c r="Q40" s="4"/>
      <c r="R40" s="4"/>
      <c r="S40" s="4"/>
      <c r="T40" s="4"/>
      <c r="U40" s="4"/>
      <c r="V40" s="4"/>
      <c r="W40" s="4"/>
      <c r="X40" s="4"/>
      <c r="Y40" s="4"/>
    </row>
    <row r="41" spans="1:25" ht="120.75" customHeight="1" x14ac:dyDescent="0.25">
      <c r="A41" s="48"/>
      <c r="B41" s="39"/>
      <c r="C41" s="40"/>
      <c r="D41" s="37" t="s">
        <v>30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5">
        <f t="shared" si="11"/>
        <v>0</v>
      </c>
      <c r="K41" s="46">
        <f t="shared" si="4"/>
        <v>0</v>
      </c>
      <c r="L41" s="46">
        <f t="shared" si="1"/>
        <v>0</v>
      </c>
      <c r="M41" s="46">
        <f t="shared" si="2"/>
        <v>0</v>
      </c>
      <c r="N41" s="42"/>
      <c r="O41" s="9"/>
      <c r="P41" s="20"/>
      <c r="Q41" s="4"/>
      <c r="R41" s="4"/>
      <c r="S41" s="4"/>
      <c r="T41" s="4"/>
      <c r="U41" s="4"/>
      <c r="V41" s="4"/>
      <c r="W41" s="4"/>
      <c r="X41" s="4"/>
      <c r="Y41" s="4"/>
    </row>
    <row r="42" spans="1:25" s="4" customFormat="1" ht="120.75" customHeight="1" x14ac:dyDescent="0.25">
      <c r="A42" s="48">
        <v>5</v>
      </c>
      <c r="B42" s="39" t="s">
        <v>43</v>
      </c>
      <c r="C42" s="40">
        <v>7</v>
      </c>
      <c r="D42" s="23" t="s">
        <v>23</v>
      </c>
      <c r="E42" s="24">
        <f>E43+E44+E45+E47</f>
        <v>125006.45210999998</v>
      </c>
      <c r="F42" s="24">
        <f t="shared" ref="F42:I42" si="14">F43+F44+F45+F47</f>
        <v>202396.09200999999</v>
      </c>
      <c r="G42" s="24">
        <f t="shared" si="14"/>
        <v>126246.22093000001</v>
      </c>
      <c r="H42" s="24">
        <f t="shared" si="14"/>
        <v>178590.33992999999</v>
      </c>
      <c r="I42" s="24">
        <f t="shared" si="14"/>
        <v>126991.72006000002</v>
      </c>
      <c r="J42" s="25">
        <f>I42-G42</f>
        <v>745.49913000001106</v>
      </c>
      <c r="K42" s="24">
        <f t="shared" si="4"/>
        <v>71.107832657564515</v>
      </c>
      <c r="L42" s="24">
        <f t="shared" si="1"/>
        <v>100.5905120363273</v>
      </c>
      <c r="M42" s="24">
        <f t="shared" si="2"/>
        <v>62.744156173591335</v>
      </c>
      <c r="N42" s="42"/>
      <c r="O42" s="9" t="s">
        <v>41</v>
      </c>
      <c r="P42" s="43" t="s">
        <v>44</v>
      </c>
    </row>
    <row r="43" spans="1:25" s="4" customFormat="1" ht="120.75" customHeight="1" x14ac:dyDescent="0.25">
      <c r="A43" s="48"/>
      <c r="B43" s="39"/>
      <c r="C43" s="40"/>
      <c r="D43" s="29" t="s">
        <v>25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60">
        <f t="shared" si="11"/>
        <v>0</v>
      </c>
      <c r="K43" s="46">
        <f t="shared" si="4"/>
        <v>0</v>
      </c>
      <c r="L43" s="46">
        <f t="shared" si="1"/>
        <v>0</v>
      </c>
      <c r="M43" s="46">
        <f t="shared" si="2"/>
        <v>0</v>
      </c>
      <c r="N43" s="42"/>
      <c r="O43" s="9"/>
      <c r="P43" s="48"/>
    </row>
    <row r="44" spans="1:25" s="4" customFormat="1" ht="120.75" customHeight="1" x14ac:dyDescent="0.25">
      <c r="A44" s="48"/>
      <c r="B44" s="39"/>
      <c r="C44" s="40"/>
      <c r="D44" s="29" t="s">
        <v>26</v>
      </c>
      <c r="E44" s="44">
        <v>230.51</v>
      </c>
      <c r="F44" s="44">
        <v>1513.6100000000001</v>
      </c>
      <c r="G44" s="44">
        <v>809.55099999999993</v>
      </c>
      <c r="H44" s="44">
        <v>1309.58</v>
      </c>
      <c r="I44" s="44">
        <v>809.55099999999993</v>
      </c>
      <c r="J44" s="60">
        <f t="shared" si="11"/>
        <v>0</v>
      </c>
      <c r="K44" s="46">
        <f t="shared" si="4"/>
        <v>61.817605644557794</v>
      </c>
      <c r="L44" s="46">
        <f t="shared" si="1"/>
        <v>100</v>
      </c>
      <c r="M44" s="46">
        <f>IF(I44=0,0,I44/F44*100)</f>
        <v>53.484781416613259</v>
      </c>
      <c r="N44" s="42"/>
      <c r="O44" s="9"/>
      <c r="P44" s="48"/>
    </row>
    <row r="45" spans="1:25" s="4" customFormat="1" ht="120.75" customHeight="1" x14ac:dyDescent="0.25">
      <c r="A45" s="48"/>
      <c r="B45" s="39"/>
      <c r="C45" s="40"/>
      <c r="D45" s="29" t="s">
        <v>27</v>
      </c>
      <c r="E45" s="44">
        <v>75847.442110000004</v>
      </c>
      <c r="F45" s="44">
        <v>199467.38201</v>
      </c>
      <c r="G45" s="44">
        <v>125436.66993</v>
      </c>
      <c r="H45" s="44">
        <v>177280.75993</v>
      </c>
      <c r="I45" s="44">
        <v>126182.16906000001</v>
      </c>
      <c r="J45" s="54">
        <f t="shared" si="11"/>
        <v>745.49913000001106</v>
      </c>
      <c r="K45" s="46">
        <f t="shared" si="4"/>
        <v>71.176459932721144</v>
      </c>
      <c r="L45" s="46">
        <f t="shared" si="1"/>
        <v>100.59432311971932</v>
      </c>
      <c r="M45" s="46">
        <f>IF(I45=0,0,I45/F45*100)</f>
        <v>63.259550402919537</v>
      </c>
      <c r="N45" s="42"/>
      <c r="O45" s="9"/>
      <c r="P45" s="48"/>
    </row>
    <row r="46" spans="1:25" s="4" customFormat="1" ht="120.75" customHeight="1" x14ac:dyDescent="0.25">
      <c r="A46" s="48"/>
      <c r="B46" s="39"/>
      <c r="C46" s="40"/>
      <c r="D46" s="32" t="s">
        <v>28</v>
      </c>
      <c r="E46" s="61">
        <v>0</v>
      </c>
      <c r="F46" s="62">
        <v>0</v>
      </c>
      <c r="G46" s="51">
        <v>0</v>
      </c>
      <c r="H46" s="51">
        <v>0</v>
      </c>
      <c r="I46" s="51">
        <v>0</v>
      </c>
      <c r="J46" s="63">
        <f t="shared" si="11"/>
        <v>0</v>
      </c>
      <c r="K46" s="64">
        <f t="shared" si="4"/>
        <v>0</v>
      </c>
      <c r="L46" s="64">
        <f t="shared" si="1"/>
        <v>0</v>
      </c>
      <c r="M46" s="46">
        <f t="shared" si="2"/>
        <v>0</v>
      </c>
      <c r="N46" s="42"/>
      <c r="O46" s="9"/>
      <c r="P46" s="48"/>
    </row>
    <row r="47" spans="1:25" s="4" customFormat="1" ht="120.75" customHeight="1" x14ac:dyDescent="0.25">
      <c r="A47" s="48"/>
      <c r="B47" s="39"/>
      <c r="C47" s="40"/>
      <c r="D47" s="34" t="s">
        <v>29</v>
      </c>
      <c r="E47" s="44">
        <v>48928.499999999993</v>
      </c>
      <c r="F47" s="51">
        <v>1415.1</v>
      </c>
      <c r="G47" s="44">
        <v>0</v>
      </c>
      <c r="H47" s="51">
        <v>0</v>
      </c>
      <c r="I47" s="51">
        <v>0</v>
      </c>
      <c r="J47" s="63">
        <f t="shared" si="11"/>
        <v>0</v>
      </c>
      <c r="K47" s="64">
        <f t="shared" si="4"/>
        <v>0</v>
      </c>
      <c r="L47" s="64">
        <f t="shared" si="1"/>
        <v>0</v>
      </c>
      <c r="M47" s="46">
        <f t="shared" si="2"/>
        <v>0</v>
      </c>
      <c r="N47" s="42"/>
      <c r="O47" s="9"/>
      <c r="P47" s="48"/>
    </row>
    <row r="48" spans="1:25" ht="120.75" customHeight="1" x14ac:dyDescent="0.25">
      <c r="A48" s="48"/>
      <c r="B48" s="39"/>
      <c r="C48" s="40"/>
      <c r="D48" s="37" t="s">
        <v>30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63">
        <f t="shared" si="11"/>
        <v>0</v>
      </c>
      <c r="K48" s="46">
        <f t="shared" si="4"/>
        <v>0</v>
      </c>
      <c r="L48" s="46">
        <f t="shared" si="1"/>
        <v>0</v>
      </c>
      <c r="M48" s="46">
        <f t="shared" si="2"/>
        <v>0</v>
      </c>
      <c r="N48" s="42"/>
      <c r="O48" s="9"/>
      <c r="P48" s="48"/>
      <c r="Q48" s="4"/>
      <c r="R48" s="4"/>
      <c r="S48" s="4"/>
      <c r="T48" s="4"/>
      <c r="U48" s="4"/>
      <c r="V48" s="4"/>
      <c r="W48" s="4"/>
      <c r="X48" s="4"/>
      <c r="Y48" s="4"/>
    </row>
    <row r="49" spans="1:25" ht="125.25" customHeight="1" x14ac:dyDescent="0.25">
      <c r="A49" s="48">
        <v>6</v>
      </c>
      <c r="B49" s="39" t="s">
        <v>45</v>
      </c>
      <c r="C49" s="40">
        <v>10</v>
      </c>
      <c r="D49" s="23" t="s">
        <v>23</v>
      </c>
      <c r="E49" s="24">
        <f>E50+E51+E52+E54</f>
        <v>105384.6</v>
      </c>
      <c r="F49" s="24">
        <f t="shared" ref="F49:I49" si="15">F50+F51+F52+F54</f>
        <v>108215.47099999999</v>
      </c>
      <c r="G49" s="24">
        <f t="shared" si="15"/>
        <v>84285.909889999981</v>
      </c>
      <c r="H49" s="24">
        <f t="shared" si="15"/>
        <v>76228.121599999999</v>
      </c>
      <c r="I49" s="24">
        <f t="shared" si="15"/>
        <v>75703.803580000007</v>
      </c>
      <c r="J49" s="25">
        <f>I49-G49</f>
        <v>-8582.1063099999737</v>
      </c>
      <c r="K49" s="24">
        <f t="shared" si="4"/>
        <v>99.312172451590371</v>
      </c>
      <c r="L49" s="24">
        <f t="shared" si="1"/>
        <v>89.817863601163793</v>
      </c>
      <c r="M49" s="24">
        <f t="shared" si="2"/>
        <v>69.956543995451455</v>
      </c>
      <c r="N49" s="42"/>
      <c r="O49" s="9" t="s">
        <v>46</v>
      </c>
      <c r="P49" s="43" t="s">
        <v>47</v>
      </c>
      <c r="Q49" s="4"/>
      <c r="R49" s="4"/>
      <c r="S49" s="4"/>
      <c r="T49" s="4"/>
      <c r="U49" s="4"/>
      <c r="V49" s="4"/>
      <c r="W49" s="4"/>
      <c r="X49" s="4"/>
      <c r="Y49" s="4"/>
    </row>
    <row r="50" spans="1:25" ht="125.25" customHeight="1" x14ac:dyDescent="0.25">
      <c r="A50" s="48"/>
      <c r="B50" s="39"/>
      <c r="C50" s="40"/>
      <c r="D50" s="29" t="s">
        <v>25</v>
      </c>
      <c r="E50" s="44">
        <v>0</v>
      </c>
      <c r="F50" s="51">
        <v>1581.4570000000001</v>
      </c>
      <c r="G50" s="44">
        <v>1581.4570000000001</v>
      </c>
      <c r="H50" s="44">
        <v>1400.6569999999999</v>
      </c>
      <c r="I50" s="44">
        <v>1400.6569999999999</v>
      </c>
      <c r="J50" s="49">
        <f t="shared" si="11"/>
        <v>-180.80000000000018</v>
      </c>
      <c r="K50" s="46">
        <f t="shared" si="4"/>
        <v>100</v>
      </c>
      <c r="L50" s="46">
        <f t="shared" si="1"/>
        <v>88.567504522728086</v>
      </c>
      <c r="M50" s="46">
        <f t="shared" si="2"/>
        <v>88.567504522728086</v>
      </c>
      <c r="N50" s="42"/>
      <c r="O50" s="9"/>
      <c r="P50" s="48"/>
      <c r="Q50" s="4"/>
      <c r="R50" s="4"/>
      <c r="S50" s="4"/>
      <c r="T50" s="4"/>
      <c r="U50" s="4"/>
      <c r="V50" s="4"/>
      <c r="W50" s="4"/>
      <c r="X50" s="4"/>
      <c r="Y50" s="4"/>
    </row>
    <row r="51" spans="1:25" ht="125.25" customHeight="1" x14ac:dyDescent="0.25">
      <c r="A51" s="48"/>
      <c r="B51" s="39"/>
      <c r="C51" s="40"/>
      <c r="D51" s="29" t="s">
        <v>26</v>
      </c>
      <c r="E51" s="44">
        <v>54599</v>
      </c>
      <c r="F51" s="51">
        <v>85485.614000000001</v>
      </c>
      <c r="G51" s="44">
        <v>70796.738889999993</v>
      </c>
      <c r="H51" s="44">
        <v>62919.726999999999</v>
      </c>
      <c r="I51" s="44">
        <v>62919.726890000005</v>
      </c>
      <c r="J51" s="54">
        <f t="shared" si="11"/>
        <v>-7877.0119999999879</v>
      </c>
      <c r="K51" s="46">
        <f t="shared" si="4"/>
        <v>99.999999825174086</v>
      </c>
      <c r="L51" s="46">
        <f t="shared" si="1"/>
        <v>88.873764352000947</v>
      </c>
      <c r="M51" s="46">
        <f t="shared" si="2"/>
        <v>73.602708041612715</v>
      </c>
      <c r="N51" s="42"/>
      <c r="O51" s="9"/>
      <c r="P51" s="48"/>
      <c r="Q51" s="4"/>
      <c r="R51" s="4"/>
      <c r="S51" s="4"/>
      <c r="T51" s="4"/>
      <c r="U51" s="4"/>
      <c r="V51" s="4"/>
      <c r="W51" s="4"/>
      <c r="X51" s="4"/>
      <c r="Y51" s="4"/>
    </row>
    <row r="52" spans="1:25" ht="125.25" customHeight="1" x14ac:dyDescent="0.25">
      <c r="A52" s="48"/>
      <c r="B52" s="39"/>
      <c r="C52" s="40"/>
      <c r="D52" s="29" t="s">
        <v>27</v>
      </c>
      <c r="E52" s="44">
        <v>10500</v>
      </c>
      <c r="F52" s="51">
        <v>11907.7376</v>
      </c>
      <c r="G52" s="44">
        <v>11907.714</v>
      </c>
      <c r="H52" s="51">
        <v>11907.7376</v>
      </c>
      <c r="I52" s="51">
        <v>11383.419690000001</v>
      </c>
      <c r="J52" s="54">
        <f t="shared" si="11"/>
        <v>-524.29430999999931</v>
      </c>
      <c r="K52" s="46">
        <f t="shared" si="4"/>
        <v>95.596830165286818</v>
      </c>
      <c r="L52" s="46">
        <f t="shared" si="1"/>
        <v>95.597019629460362</v>
      </c>
      <c r="M52" s="46">
        <f t="shared" si="2"/>
        <v>95.596830165286818</v>
      </c>
      <c r="N52" s="42"/>
      <c r="O52" s="9"/>
      <c r="P52" s="48"/>
      <c r="Q52" s="4"/>
      <c r="R52" s="4"/>
      <c r="S52" s="4"/>
      <c r="T52" s="4"/>
      <c r="U52" s="4"/>
      <c r="V52" s="4"/>
      <c r="W52" s="4"/>
      <c r="X52" s="4"/>
      <c r="Y52" s="4"/>
    </row>
    <row r="53" spans="1:25" ht="125.25" customHeight="1" x14ac:dyDescent="0.25">
      <c r="A53" s="48"/>
      <c r="B53" s="39"/>
      <c r="C53" s="40"/>
      <c r="D53" s="32" t="s">
        <v>28</v>
      </c>
      <c r="E53" s="44">
        <v>0</v>
      </c>
      <c r="F53" s="44">
        <v>0</v>
      </c>
      <c r="G53" s="44">
        <v>0</v>
      </c>
      <c r="H53" s="51">
        <v>0</v>
      </c>
      <c r="I53" s="51">
        <v>0</v>
      </c>
      <c r="J53" s="45">
        <f t="shared" si="11"/>
        <v>0</v>
      </c>
      <c r="K53" s="46">
        <f t="shared" si="4"/>
        <v>0</v>
      </c>
      <c r="L53" s="46">
        <f t="shared" si="1"/>
        <v>0</v>
      </c>
      <c r="M53" s="46">
        <f t="shared" si="2"/>
        <v>0</v>
      </c>
      <c r="N53" s="42"/>
      <c r="O53" s="9"/>
      <c r="P53" s="48"/>
      <c r="Q53" s="4"/>
      <c r="R53" s="4"/>
      <c r="S53" s="4"/>
      <c r="T53" s="4"/>
      <c r="U53" s="4"/>
      <c r="V53" s="4"/>
      <c r="W53" s="4"/>
      <c r="X53" s="4"/>
      <c r="Y53" s="4"/>
    </row>
    <row r="54" spans="1:25" ht="125.25" customHeight="1" x14ac:dyDescent="0.25">
      <c r="A54" s="48"/>
      <c r="B54" s="39"/>
      <c r="C54" s="40"/>
      <c r="D54" s="34" t="s">
        <v>29</v>
      </c>
      <c r="E54" s="44">
        <v>40285.599999999999</v>
      </c>
      <c r="F54" s="51">
        <v>9240.6624000000011</v>
      </c>
      <c r="G54" s="51">
        <v>0</v>
      </c>
      <c r="H54" s="44">
        <v>0</v>
      </c>
      <c r="I54" s="44">
        <v>0</v>
      </c>
      <c r="J54" s="45">
        <f t="shared" si="11"/>
        <v>0</v>
      </c>
      <c r="K54" s="46">
        <v>0</v>
      </c>
      <c r="L54" s="46">
        <f t="shared" si="1"/>
        <v>0</v>
      </c>
      <c r="M54" s="46">
        <f t="shared" si="2"/>
        <v>0</v>
      </c>
      <c r="N54" s="42"/>
      <c r="O54" s="9"/>
      <c r="P54" s="48"/>
      <c r="Q54" s="4"/>
      <c r="R54" s="4"/>
      <c r="S54" s="4"/>
      <c r="T54" s="4"/>
      <c r="U54" s="4"/>
      <c r="V54" s="4"/>
      <c r="W54" s="4"/>
      <c r="X54" s="4"/>
      <c r="Y54" s="4"/>
    </row>
    <row r="55" spans="1:25" ht="125.25" customHeight="1" x14ac:dyDescent="0.25">
      <c r="A55" s="48"/>
      <c r="B55" s="39"/>
      <c r="C55" s="40"/>
      <c r="D55" s="37" t="s">
        <v>30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5">
        <f t="shared" si="11"/>
        <v>0</v>
      </c>
      <c r="K55" s="46">
        <f t="shared" si="4"/>
        <v>0</v>
      </c>
      <c r="L55" s="46">
        <f t="shared" si="1"/>
        <v>0</v>
      </c>
      <c r="M55" s="46">
        <f t="shared" si="2"/>
        <v>0</v>
      </c>
      <c r="N55" s="42"/>
      <c r="O55" s="9"/>
      <c r="P55" s="48"/>
      <c r="Q55" s="4"/>
      <c r="R55" s="4"/>
      <c r="S55" s="4"/>
      <c r="T55" s="4"/>
      <c r="U55" s="4"/>
      <c r="V55" s="4"/>
      <c r="W55" s="4"/>
      <c r="X55" s="4"/>
      <c r="Y55" s="4"/>
    </row>
    <row r="56" spans="1:25" s="4" customFormat="1" ht="125.25" customHeight="1" x14ac:dyDescent="0.25">
      <c r="A56" s="48">
        <v>7</v>
      </c>
      <c r="B56" s="39" t="s">
        <v>48</v>
      </c>
      <c r="C56" s="40">
        <v>12</v>
      </c>
      <c r="D56" s="23" t="s">
        <v>23</v>
      </c>
      <c r="E56" s="24">
        <f>E57+E58+E59+E60+E61</f>
        <v>6882.8</v>
      </c>
      <c r="F56" s="24">
        <f t="shared" ref="F56:I56" si="16">F57+F58+F59+F60+F61</f>
        <v>9682.8367999999991</v>
      </c>
      <c r="G56" s="24">
        <f t="shared" si="16"/>
        <v>3755.8775000000001</v>
      </c>
      <c r="H56" s="24">
        <f t="shared" si="16"/>
        <v>3505.8775000000001</v>
      </c>
      <c r="I56" s="24">
        <f t="shared" si="16"/>
        <v>3329.8775000000001</v>
      </c>
      <c r="J56" s="65">
        <f>I56-G56</f>
        <v>-426</v>
      </c>
      <c r="K56" s="24">
        <f t="shared" si="4"/>
        <v>94.979858822791158</v>
      </c>
      <c r="L56" s="24">
        <f t="shared" si="1"/>
        <v>88.657777044112862</v>
      </c>
      <c r="M56" s="24">
        <f t="shared" si="2"/>
        <v>34.389482842466165</v>
      </c>
      <c r="N56" s="42"/>
      <c r="O56" s="9" t="s">
        <v>41</v>
      </c>
      <c r="P56" s="66" t="s">
        <v>49</v>
      </c>
    </row>
    <row r="57" spans="1:25" s="4" customFormat="1" ht="125.25" customHeight="1" x14ac:dyDescent="0.25">
      <c r="A57" s="48"/>
      <c r="B57" s="39"/>
      <c r="C57" s="40"/>
      <c r="D57" s="29" t="s">
        <v>25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5">
        <f t="shared" si="11"/>
        <v>0</v>
      </c>
      <c r="K57" s="46">
        <f t="shared" si="4"/>
        <v>0</v>
      </c>
      <c r="L57" s="46">
        <f t="shared" si="1"/>
        <v>0</v>
      </c>
      <c r="M57" s="46">
        <f t="shared" si="2"/>
        <v>0</v>
      </c>
      <c r="N57" s="42"/>
      <c r="O57" s="9"/>
      <c r="P57" s="67"/>
    </row>
    <row r="58" spans="1:25" s="4" customFormat="1" ht="125.25" customHeight="1" x14ac:dyDescent="0.25">
      <c r="A58" s="48"/>
      <c r="B58" s="39"/>
      <c r="C58" s="40"/>
      <c r="D58" s="29" t="s">
        <v>26</v>
      </c>
      <c r="E58" s="61">
        <v>780.8</v>
      </c>
      <c r="F58" s="62">
        <v>780.8</v>
      </c>
      <c r="G58" s="61">
        <v>203.79750000000001</v>
      </c>
      <c r="H58" s="61">
        <v>203.79750000000001</v>
      </c>
      <c r="I58" s="61">
        <v>203.79750000000001</v>
      </c>
      <c r="J58" s="68">
        <f t="shared" si="11"/>
        <v>0</v>
      </c>
      <c r="K58" s="46">
        <f t="shared" si="4"/>
        <v>100</v>
      </c>
      <c r="L58" s="46">
        <f t="shared" si="1"/>
        <v>100</v>
      </c>
      <c r="M58" s="46">
        <f t="shared" si="2"/>
        <v>26.10111424180328</v>
      </c>
      <c r="N58" s="42"/>
      <c r="O58" s="9"/>
      <c r="P58" s="67"/>
    </row>
    <row r="59" spans="1:25" s="4" customFormat="1" ht="125.25" customHeight="1" x14ac:dyDescent="0.25">
      <c r="A59" s="48"/>
      <c r="B59" s="39"/>
      <c r="C59" s="40"/>
      <c r="D59" s="29" t="s">
        <v>27</v>
      </c>
      <c r="E59" s="61">
        <v>1802</v>
      </c>
      <c r="F59" s="61">
        <v>8902.0367999999999</v>
      </c>
      <c r="G59" s="61">
        <v>3552.08</v>
      </c>
      <c r="H59" s="61">
        <v>3302.08</v>
      </c>
      <c r="I59" s="61">
        <v>3126.08</v>
      </c>
      <c r="J59" s="69">
        <f t="shared" si="11"/>
        <v>-426</v>
      </c>
      <c r="K59" s="46">
        <f t="shared" si="4"/>
        <v>94.670026165326092</v>
      </c>
      <c r="L59" s="46">
        <f t="shared" si="1"/>
        <v>88.007026868764214</v>
      </c>
      <c r="M59" s="46">
        <f t="shared" si="2"/>
        <v>35.116457842546779</v>
      </c>
      <c r="N59" s="42"/>
      <c r="O59" s="9"/>
      <c r="P59" s="67"/>
    </row>
    <row r="60" spans="1:25" s="4" customFormat="1" ht="125.25" customHeight="1" x14ac:dyDescent="0.25">
      <c r="A60" s="48"/>
      <c r="B60" s="39"/>
      <c r="C60" s="40"/>
      <c r="D60" s="32" t="s">
        <v>28</v>
      </c>
      <c r="E60" s="61">
        <v>0</v>
      </c>
      <c r="F60" s="70">
        <v>0</v>
      </c>
      <c r="G60" s="61">
        <v>0</v>
      </c>
      <c r="H60" s="61">
        <v>0</v>
      </c>
      <c r="I60" s="61">
        <v>0</v>
      </c>
      <c r="J60" s="45">
        <v>0</v>
      </c>
      <c r="K60" s="46">
        <f t="shared" si="4"/>
        <v>0</v>
      </c>
      <c r="L60" s="46">
        <f t="shared" si="1"/>
        <v>0</v>
      </c>
      <c r="M60" s="46">
        <f t="shared" si="2"/>
        <v>0</v>
      </c>
      <c r="N60" s="42"/>
      <c r="O60" s="9"/>
      <c r="P60" s="67"/>
    </row>
    <row r="61" spans="1:25" s="4" customFormat="1" ht="125.25" customHeight="1" x14ac:dyDescent="0.25">
      <c r="A61" s="48"/>
      <c r="B61" s="39"/>
      <c r="C61" s="40"/>
      <c r="D61" s="34" t="s">
        <v>29</v>
      </c>
      <c r="E61" s="61">
        <v>4300</v>
      </c>
      <c r="F61" s="51">
        <v>0</v>
      </c>
      <c r="G61" s="44">
        <v>0</v>
      </c>
      <c r="H61" s="44">
        <v>0</v>
      </c>
      <c r="I61" s="44">
        <v>0</v>
      </c>
      <c r="J61" s="45">
        <f t="shared" si="11"/>
        <v>0</v>
      </c>
      <c r="K61" s="46">
        <f t="shared" si="4"/>
        <v>0</v>
      </c>
      <c r="L61" s="46">
        <f t="shared" si="1"/>
        <v>0</v>
      </c>
      <c r="M61" s="46">
        <f t="shared" si="2"/>
        <v>0</v>
      </c>
      <c r="N61" s="42"/>
      <c r="O61" s="9"/>
      <c r="P61" s="67"/>
    </row>
    <row r="62" spans="1:25" s="4" customFormat="1" ht="125.25" customHeight="1" x14ac:dyDescent="0.25">
      <c r="A62" s="48"/>
      <c r="B62" s="39"/>
      <c r="C62" s="40"/>
      <c r="D62" s="37" t="s">
        <v>30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5">
        <f t="shared" si="11"/>
        <v>0</v>
      </c>
      <c r="K62" s="46">
        <f t="shared" si="4"/>
        <v>0</v>
      </c>
      <c r="L62" s="46">
        <f t="shared" si="1"/>
        <v>0</v>
      </c>
      <c r="M62" s="46">
        <f t="shared" si="2"/>
        <v>0</v>
      </c>
      <c r="N62" s="42"/>
      <c r="O62" s="9"/>
      <c r="P62" s="67"/>
    </row>
    <row r="63" spans="1:25" s="4" customFormat="1" ht="119.25" customHeight="1" x14ac:dyDescent="0.25">
      <c r="A63" s="48">
        <v>8</v>
      </c>
      <c r="B63" s="39" t="s">
        <v>50</v>
      </c>
      <c r="C63" s="40">
        <v>24</v>
      </c>
      <c r="D63" s="23" t="s">
        <v>23</v>
      </c>
      <c r="E63" s="24">
        <f>E64+E65+E66+E67+E68</f>
        <v>1430658.6</v>
      </c>
      <c r="F63" s="24">
        <f t="shared" ref="F63:H63" si="17">F64+F65+F66+F67+F68</f>
        <v>1394170.4871499999</v>
      </c>
      <c r="G63" s="24">
        <f t="shared" si="17"/>
        <v>436314.05518999987</v>
      </c>
      <c r="H63" s="24">
        <f t="shared" si="17"/>
        <v>490662.08082999993</v>
      </c>
      <c r="I63" s="24">
        <f>I64+I65+I66+I67+I68</f>
        <v>430168.16479999997</v>
      </c>
      <c r="J63" s="25">
        <f>I63-G63</f>
        <v>-6145.8903899998986</v>
      </c>
      <c r="K63" s="24">
        <f t="shared" si="4"/>
        <v>87.670961667209141</v>
      </c>
      <c r="L63" s="24">
        <f t="shared" si="1"/>
        <v>98.591406736296037</v>
      </c>
      <c r="M63" s="24">
        <f t="shared" si="2"/>
        <v>30.854774847469415</v>
      </c>
      <c r="N63" s="42"/>
      <c r="O63" s="9" t="s">
        <v>51</v>
      </c>
      <c r="P63" s="59" t="s">
        <v>52</v>
      </c>
    </row>
    <row r="64" spans="1:25" s="4" customFormat="1" ht="119.25" customHeight="1" x14ac:dyDescent="0.25">
      <c r="A64" s="48"/>
      <c r="B64" s="39"/>
      <c r="C64" s="40"/>
      <c r="D64" s="29" t="s">
        <v>25</v>
      </c>
      <c r="E64" s="61">
        <v>8901.4</v>
      </c>
      <c r="F64" s="62">
        <v>7596.72</v>
      </c>
      <c r="G64" s="62">
        <v>2279</v>
      </c>
      <c r="H64" s="62">
        <v>7596.72</v>
      </c>
      <c r="I64" s="62">
        <v>2279</v>
      </c>
      <c r="J64" s="45">
        <f t="shared" si="11"/>
        <v>0</v>
      </c>
      <c r="K64" s="46">
        <f t="shared" si="4"/>
        <v>29.999789382786251</v>
      </c>
      <c r="L64" s="64">
        <f t="shared" si="1"/>
        <v>100</v>
      </c>
      <c r="M64" s="46">
        <f t="shared" si="2"/>
        <v>29.999789382786251</v>
      </c>
      <c r="N64" s="42"/>
      <c r="O64" s="9"/>
      <c r="P64" s="20"/>
    </row>
    <row r="65" spans="1:25" s="4" customFormat="1" ht="119.25" customHeight="1" x14ac:dyDescent="0.25">
      <c r="A65" s="48"/>
      <c r="B65" s="39"/>
      <c r="C65" s="40"/>
      <c r="D65" s="29" t="s">
        <v>26</v>
      </c>
      <c r="E65" s="61">
        <v>104633.60000000001</v>
      </c>
      <c r="F65" s="62">
        <v>368264.9</v>
      </c>
      <c r="G65" s="62">
        <v>283661.21247999993</v>
      </c>
      <c r="H65" s="62">
        <v>282931.91057999997</v>
      </c>
      <c r="I65" s="62">
        <v>279971.33247999998</v>
      </c>
      <c r="J65" s="54">
        <f t="shared" si="11"/>
        <v>-3689.8799999999464</v>
      </c>
      <c r="K65" s="46">
        <f t="shared" si="4"/>
        <v>98.953607568007826</v>
      </c>
      <c r="L65" s="46">
        <f t="shared" si="1"/>
        <v>98.699194730312271</v>
      </c>
      <c r="M65" s="46">
        <f t="shared" si="2"/>
        <v>76.024441232384603</v>
      </c>
      <c r="N65" s="42"/>
      <c r="O65" s="9"/>
      <c r="P65" s="20"/>
    </row>
    <row r="66" spans="1:25" s="4" customFormat="1" ht="119.25" customHeight="1" x14ac:dyDescent="0.25">
      <c r="A66" s="48"/>
      <c r="B66" s="39"/>
      <c r="C66" s="40"/>
      <c r="D66" s="29" t="s">
        <v>27</v>
      </c>
      <c r="E66" s="61">
        <v>69439.399999999994</v>
      </c>
      <c r="F66" s="62">
        <v>349010.2</v>
      </c>
      <c r="G66" s="62">
        <v>150373.84270999997</v>
      </c>
      <c r="H66" s="62">
        <v>200133.45024999999</v>
      </c>
      <c r="I66" s="62">
        <v>147917.83231999999</v>
      </c>
      <c r="J66" s="54">
        <f t="shared" si="11"/>
        <v>-2456.0103899999813</v>
      </c>
      <c r="K66" s="46">
        <f t="shared" si="4"/>
        <v>73.909599887088334</v>
      </c>
      <c r="L66" s="46">
        <f t="shared" si="1"/>
        <v>98.366730313106075</v>
      </c>
      <c r="M66" s="46">
        <f t="shared" si="2"/>
        <v>42.382094368588653</v>
      </c>
      <c r="N66" s="42"/>
      <c r="O66" s="9"/>
      <c r="P66" s="20"/>
    </row>
    <row r="67" spans="1:25" s="4" customFormat="1" ht="119.25" customHeight="1" x14ac:dyDescent="0.25">
      <c r="A67" s="48"/>
      <c r="B67" s="39"/>
      <c r="C67" s="40"/>
      <c r="D67" s="32" t="s">
        <v>28</v>
      </c>
      <c r="E67" s="61">
        <v>0</v>
      </c>
      <c r="F67" s="61">
        <v>0</v>
      </c>
      <c r="G67" s="62">
        <v>0</v>
      </c>
      <c r="H67" s="62">
        <v>0</v>
      </c>
      <c r="I67" s="62">
        <v>0</v>
      </c>
      <c r="J67" s="45">
        <f t="shared" si="11"/>
        <v>0</v>
      </c>
      <c r="K67" s="46">
        <f t="shared" si="4"/>
        <v>0</v>
      </c>
      <c r="L67" s="46">
        <f t="shared" si="1"/>
        <v>0</v>
      </c>
      <c r="M67" s="46">
        <f t="shared" si="2"/>
        <v>0</v>
      </c>
      <c r="N67" s="42"/>
      <c r="O67" s="9"/>
      <c r="P67" s="20"/>
    </row>
    <row r="68" spans="1:25" s="4" customFormat="1" ht="119.25" customHeight="1" x14ac:dyDescent="0.25">
      <c r="A68" s="48"/>
      <c r="B68" s="39"/>
      <c r="C68" s="40"/>
      <c r="D68" s="34" t="s">
        <v>29</v>
      </c>
      <c r="E68" s="61">
        <v>1247684.2000000002</v>
      </c>
      <c r="F68" s="51">
        <v>669298.66714999999</v>
      </c>
      <c r="G68" s="51">
        <v>0</v>
      </c>
      <c r="H68" s="51">
        <v>0</v>
      </c>
      <c r="I68" s="51">
        <v>0</v>
      </c>
      <c r="J68" s="45">
        <f t="shared" si="11"/>
        <v>0</v>
      </c>
      <c r="K68" s="46">
        <f t="shared" si="4"/>
        <v>0</v>
      </c>
      <c r="L68" s="46">
        <f t="shared" si="1"/>
        <v>0</v>
      </c>
      <c r="M68" s="46">
        <f t="shared" si="2"/>
        <v>0</v>
      </c>
      <c r="N68" s="42"/>
      <c r="O68" s="9"/>
      <c r="P68" s="20"/>
    </row>
    <row r="69" spans="1:25" s="4" customFormat="1" ht="119.25" customHeight="1" x14ac:dyDescent="0.25">
      <c r="A69" s="48"/>
      <c r="B69" s="39"/>
      <c r="C69" s="40"/>
      <c r="D69" s="37" t="s">
        <v>30</v>
      </c>
      <c r="E69" s="44">
        <v>0</v>
      </c>
      <c r="F69" s="44">
        <v>0</v>
      </c>
      <c r="G69" s="51">
        <v>0</v>
      </c>
      <c r="H69" s="51">
        <v>0</v>
      </c>
      <c r="I69" s="51">
        <v>0</v>
      </c>
      <c r="J69" s="45">
        <f t="shared" si="11"/>
        <v>0</v>
      </c>
      <c r="K69" s="46">
        <f t="shared" si="4"/>
        <v>0</v>
      </c>
      <c r="L69" s="46">
        <f t="shared" si="1"/>
        <v>0</v>
      </c>
      <c r="M69" s="46">
        <f t="shared" si="2"/>
        <v>0</v>
      </c>
      <c r="N69" s="42"/>
      <c r="O69" s="9"/>
      <c r="P69" s="20"/>
    </row>
    <row r="70" spans="1:25" ht="119.25" customHeight="1" x14ac:dyDescent="0.25">
      <c r="A70" s="48">
        <v>9</v>
      </c>
      <c r="B70" s="39" t="s">
        <v>53</v>
      </c>
      <c r="C70" s="40">
        <v>16</v>
      </c>
      <c r="D70" s="23" t="s">
        <v>23</v>
      </c>
      <c r="E70" s="24">
        <f t="shared" ref="E70:I70" si="18">E71+E72+E73+E74+E75</f>
        <v>733668.07670000009</v>
      </c>
      <c r="F70" s="24">
        <f>F71+F72+F73+F74+F75</f>
        <v>421122.25991999998</v>
      </c>
      <c r="G70" s="24">
        <f>G71+G72+G73+G74+G75</f>
        <v>241856.39936000004</v>
      </c>
      <c r="H70" s="24">
        <f t="shared" si="18"/>
        <v>246821.36379999999</v>
      </c>
      <c r="I70" s="24">
        <f t="shared" si="18"/>
        <v>151808.91839000001</v>
      </c>
      <c r="J70" s="25">
        <f>I70-G70</f>
        <v>-90047.480970000033</v>
      </c>
      <c r="K70" s="24">
        <f t="shared" si="4"/>
        <v>61.505582844526849</v>
      </c>
      <c r="L70" s="24">
        <f>IF(I70=0,0,I70/G70*100)</f>
        <v>62.768204104467152</v>
      </c>
      <c r="M70" s="24">
        <f t="shared" si="2"/>
        <v>36.0486568482129</v>
      </c>
      <c r="N70" s="42"/>
      <c r="O70" s="71" t="s">
        <v>54</v>
      </c>
      <c r="P70" s="59" t="s">
        <v>55</v>
      </c>
      <c r="Q70" s="4"/>
      <c r="R70" s="4"/>
      <c r="S70" s="4"/>
      <c r="T70" s="4"/>
      <c r="U70" s="4"/>
      <c r="V70" s="4"/>
      <c r="W70" s="4"/>
      <c r="X70" s="4"/>
      <c r="Y70" s="4"/>
    </row>
    <row r="71" spans="1:25" ht="119.25" customHeight="1" x14ac:dyDescent="0.25">
      <c r="A71" s="48"/>
      <c r="B71" s="39"/>
      <c r="C71" s="40"/>
      <c r="D71" s="29" t="s">
        <v>25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5">
        <v>0</v>
      </c>
      <c r="K71" s="46">
        <f t="shared" si="4"/>
        <v>0</v>
      </c>
      <c r="L71" s="46">
        <f t="shared" ref="L71:L134" si="19">IF(I71=0,0,I71/G71*100)</f>
        <v>0</v>
      </c>
      <c r="M71" s="46">
        <f t="shared" ref="M71:M134" si="20">IF(I71=0,0,I71/F71*100)</f>
        <v>0</v>
      </c>
      <c r="N71" s="42"/>
      <c r="O71" s="71"/>
      <c r="P71" s="20"/>
      <c r="Q71" s="4"/>
      <c r="R71" s="4"/>
      <c r="S71" s="4"/>
      <c r="T71" s="4"/>
      <c r="U71" s="4"/>
      <c r="V71" s="4"/>
      <c r="W71" s="4"/>
      <c r="X71" s="4"/>
      <c r="Y71" s="4"/>
    </row>
    <row r="72" spans="1:25" ht="119.25" customHeight="1" x14ac:dyDescent="0.25">
      <c r="A72" s="48"/>
      <c r="B72" s="39"/>
      <c r="C72" s="40"/>
      <c r="D72" s="29" t="s">
        <v>26</v>
      </c>
      <c r="E72" s="61">
        <v>42526.139499999997</v>
      </c>
      <c r="F72" s="61">
        <v>68056.21639999999</v>
      </c>
      <c r="G72" s="61">
        <v>66755.416400000002</v>
      </c>
      <c r="H72" s="61">
        <v>44103.178039999999</v>
      </c>
      <c r="I72" s="61">
        <v>42071.994550000003</v>
      </c>
      <c r="J72" s="54">
        <f t="shared" si="11"/>
        <v>-24683.421849999999</v>
      </c>
      <c r="K72" s="46">
        <f t="shared" ref="K72:K135" si="21">IF(I72=0, ,I72/H72*100)</f>
        <v>95.394473640521355</v>
      </c>
      <c r="L72" s="46">
        <f t="shared" si="19"/>
        <v>63.024091255612333</v>
      </c>
      <c r="M72" s="46">
        <f t="shared" si="20"/>
        <v>61.819473334694528</v>
      </c>
      <c r="N72" s="42"/>
      <c r="O72" s="71"/>
      <c r="P72" s="20"/>
      <c r="Q72" s="4"/>
      <c r="R72" s="4"/>
      <c r="S72" s="4"/>
      <c r="T72" s="4"/>
      <c r="U72" s="4"/>
      <c r="V72" s="4"/>
      <c r="W72" s="4"/>
      <c r="X72" s="4"/>
      <c r="Y72" s="4"/>
    </row>
    <row r="73" spans="1:25" ht="119.25" customHeight="1" x14ac:dyDescent="0.25">
      <c r="A73" s="48"/>
      <c r="B73" s="39"/>
      <c r="C73" s="40"/>
      <c r="D73" s="29" t="s">
        <v>27</v>
      </c>
      <c r="E73" s="61">
        <v>95701.780500000008</v>
      </c>
      <c r="F73" s="61">
        <v>307524.04391000001</v>
      </c>
      <c r="G73" s="61">
        <v>175100.98296000002</v>
      </c>
      <c r="H73" s="61">
        <v>202718.18575999999</v>
      </c>
      <c r="I73" s="61">
        <v>109736.92384000002</v>
      </c>
      <c r="J73" s="54">
        <f t="shared" si="11"/>
        <v>-65364.059120000005</v>
      </c>
      <c r="K73" s="46">
        <f t="shared" si="21"/>
        <v>54.132747601598318</v>
      </c>
      <c r="L73" s="46">
        <f t="shared" si="19"/>
        <v>62.670649807299064</v>
      </c>
      <c r="M73" s="46">
        <f t="shared" si="20"/>
        <v>35.684014311451897</v>
      </c>
      <c r="N73" s="42"/>
      <c r="O73" s="71"/>
      <c r="P73" s="20"/>
      <c r="Q73" s="4"/>
      <c r="R73" s="4"/>
      <c r="S73" s="4"/>
      <c r="T73" s="4"/>
      <c r="U73" s="4"/>
      <c r="V73" s="4"/>
      <c r="W73" s="4"/>
      <c r="X73" s="4"/>
      <c r="Y73" s="4"/>
    </row>
    <row r="74" spans="1:25" ht="119.25" customHeight="1" x14ac:dyDescent="0.25">
      <c r="A74" s="48"/>
      <c r="B74" s="39"/>
      <c r="C74" s="40"/>
      <c r="D74" s="32" t="s">
        <v>28</v>
      </c>
      <c r="E74" s="61">
        <v>0</v>
      </c>
      <c r="F74" s="61">
        <v>2100</v>
      </c>
      <c r="G74" s="61">
        <v>0</v>
      </c>
      <c r="H74" s="61">
        <v>0</v>
      </c>
      <c r="I74" s="61">
        <v>0</v>
      </c>
      <c r="J74" s="45">
        <v>0</v>
      </c>
      <c r="K74" s="46">
        <f t="shared" si="21"/>
        <v>0</v>
      </c>
      <c r="L74" s="46">
        <f t="shared" si="19"/>
        <v>0</v>
      </c>
      <c r="M74" s="46">
        <f t="shared" si="20"/>
        <v>0</v>
      </c>
      <c r="N74" s="42"/>
      <c r="O74" s="71"/>
      <c r="P74" s="20"/>
      <c r="Q74" s="4"/>
      <c r="R74" s="4"/>
      <c r="S74" s="4"/>
      <c r="T74" s="4"/>
      <c r="U74" s="4"/>
      <c r="V74" s="4"/>
      <c r="W74" s="4"/>
      <c r="X74" s="4"/>
      <c r="Y74" s="4"/>
    </row>
    <row r="75" spans="1:25" ht="119.25" customHeight="1" x14ac:dyDescent="0.25">
      <c r="A75" s="48"/>
      <c r="B75" s="39"/>
      <c r="C75" s="40"/>
      <c r="D75" s="34" t="s">
        <v>29</v>
      </c>
      <c r="E75" s="61">
        <v>595440.15670000005</v>
      </c>
      <c r="F75" s="51">
        <v>43441.999609999999</v>
      </c>
      <c r="G75" s="44">
        <v>0</v>
      </c>
      <c r="H75" s="44">
        <v>0</v>
      </c>
      <c r="I75" s="44">
        <v>0</v>
      </c>
      <c r="J75" s="45">
        <v>0</v>
      </c>
      <c r="K75" s="46">
        <v>0</v>
      </c>
      <c r="L75" s="46">
        <f t="shared" si="19"/>
        <v>0</v>
      </c>
      <c r="M75" s="46">
        <f t="shared" si="20"/>
        <v>0</v>
      </c>
      <c r="N75" s="42"/>
      <c r="O75" s="71"/>
      <c r="P75" s="20"/>
      <c r="Q75" s="4"/>
      <c r="R75" s="4"/>
      <c r="S75" s="4"/>
      <c r="T75" s="4"/>
      <c r="U75" s="4"/>
      <c r="V75" s="4"/>
      <c r="W75" s="4"/>
      <c r="X75" s="4"/>
      <c r="Y75" s="4"/>
    </row>
    <row r="76" spans="1:25" ht="119.25" customHeight="1" x14ac:dyDescent="0.25">
      <c r="A76" s="48"/>
      <c r="B76" s="39"/>
      <c r="C76" s="40"/>
      <c r="D76" s="37" t="s">
        <v>30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5">
        <v>0</v>
      </c>
      <c r="K76" s="46">
        <f t="shared" si="21"/>
        <v>0</v>
      </c>
      <c r="L76" s="46">
        <f t="shared" si="19"/>
        <v>0</v>
      </c>
      <c r="M76" s="46">
        <f t="shared" si="20"/>
        <v>0</v>
      </c>
      <c r="N76" s="42"/>
      <c r="O76" s="71"/>
      <c r="P76" s="20"/>
      <c r="Q76" s="4"/>
      <c r="R76" s="4"/>
      <c r="S76" s="4"/>
      <c r="T76" s="4"/>
      <c r="U76" s="4"/>
      <c r="V76" s="4"/>
      <c r="W76" s="4"/>
      <c r="X76" s="4"/>
      <c r="Y76" s="4"/>
    </row>
    <row r="77" spans="1:25" s="4" customFormat="1" ht="123.75" customHeight="1" x14ac:dyDescent="0.25">
      <c r="A77" s="48">
        <v>10</v>
      </c>
      <c r="B77" s="59" t="s">
        <v>56</v>
      </c>
      <c r="C77" s="72">
        <v>8</v>
      </c>
      <c r="D77" s="23" t="s">
        <v>23</v>
      </c>
      <c r="E77" s="24">
        <f>E78+E79+E80+E82</f>
        <v>24414.355</v>
      </c>
      <c r="F77" s="24">
        <f t="shared" ref="F77:I77" si="22">F78+F79+F80+F82</f>
        <v>16298.026000000002</v>
      </c>
      <c r="G77" s="24">
        <f t="shared" si="22"/>
        <v>1959.6790000000001</v>
      </c>
      <c r="H77" s="24">
        <f t="shared" si="22"/>
        <v>1910.9</v>
      </c>
      <c r="I77" s="24">
        <f t="shared" si="22"/>
        <v>1894.4</v>
      </c>
      <c r="J77" s="25">
        <f>I77-G77</f>
        <v>-65.278999999999996</v>
      </c>
      <c r="K77" s="24">
        <f t="shared" si="21"/>
        <v>99.136532523941597</v>
      </c>
      <c r="L77" s="24">
        <f t="shared" si="19"/>
        <v>96.668893221798058</v>
      </c>
      <c r="M77" s="24">
        <f t="shared" si="20"/>
        <v>11.623493544555641</v>
      </c>
      <c r="N77" s="73"/>
      <c r="O77" s="71" t="s">
        <v>57</v>
      </c>
      <c r="P77" s="59" t="s">
        <v>58</v>
      </c>
    </row>
    <row r="78" spans="1:25" s="4" customFormat="1" ht="123.75" customHeight="1" x14ac:dyDescent="0.25">
      <c r="A78" s="48"/>
      <c r="B78" s="59"/>
      <c r="C78" s="72"/>
      <c r="D78" s="29" t="s">
        <v>25</v>
      </c>
      <c r="E78" s="61">
        <v>24.7</v>
      </c>
      <c r="F78" s="61">
        <v>24.7</v>
      </c>
      <c r="G78" s="44">
        <v>15.2</v>
      </c>
      <c r="H78" s="44">
        <v>24.7</v>
      </c>
      <c r="I78" s="44">
        <v>15.2</v>
      </c>
      <c r="J78" s="45">
        <f t="shared" si="11"/>
        <v>0</v>
      </c>
      <c r="K78" s="46">
        <f t="shared" si="21"/>
        <v>61.53846153846154</v>
      </c>
      <c r="L78" s="46">
        <f t="shared" si="19"/>
        <v>100</v>
      </c>
      <c r="M78" s="46">
        <f t="shared" si="20"/>
        <v>61.53846153846154</v>
      </c>
      <c r="N78" s="42"/>
      <c r="O78" s="71"/>
      <c r="P78" s="20"/>
    </row>
    <row r="79" spans="1:25" s="4" customFormat="1" ht="123.75" customHeight="1" x14ac:dyDescent="0.25">
      <c r="A79" s="48"/>
      <c r="B79" s="59"/>
      <c r="C79" s="72"/>
      <c r="D79" s="29" t="s">
        <v>26</v>
      </c>
      <c r="E79" s="61">
        <v>1756.7</v>
      </c>
      <c r="F79" s="61">
        <v>1806.6950000000002</v>
      </c>
      <c r="G79" s="61">
        <v>1335.7</v>
      </c>
      <c r="H79" s="61">
        <v>1277.4000000000001</v>
      </c>
      <c r="I79" s="61">
        <v>1277.4000000000001</v>
      </c>
      <c r="J79" s="54">
        <f t="shared" si="11"/>
        <v>-58.299999999999955</v>
      </c>
      <c r="K79" s="46">
        <f t="shared" si="21"/>
        <v>100</v>
      </c>
      <c r="L79" s="46">
        <f t="shared" si="19"/>
        <v>95.635247435801446</v>
      </c>
      <c r="M79" s="46">
        <f t="shared" si="20"/>
        <v>70.703688226291646</v>
      </c>
      <c r="N79" s="42"/>
      <c r="O79" s="71"/>
      <c r="P79" s="20"/>
    </row>
    <row r="80" spans="1:25" s="4" customFormat="1" ht="123.75" customHeight="1" x14ac:dyDescent="0.25">
      <c r="A80" s="48"/>
      <c r="B80" s="59"/>
      <c r="C80" s="72"/>
      <c r="D80" s="29" t="s">
        <v>27</v>
      </c>
      <c r="E80" s="61">
        <v>406.8</v>
      </c>
      <c r="F80" s="61">
        <v>832.976</v>
      </c>
      <c r="G80" s="61">
        <v>608.779</v>
      </c>
      <c r="H80" s="61">
        <v>608.79999999999995</v>
      </c>
      <c r="I80" s="61">
        <v>601.79999999999995</v>
      </c>
      <c r="J80" s="54">
        <f t="shared" si="11"/>
        <v>-6.9790000000000418</v>
      </c>
      <c r="K80" s="46">
        <f t="shared" si="21"/>
        <v>98.850197109067011</v>
      </c>
      <c r="L80" s="46">
        <f t="shared" si="19"/>
        <v>98.853606973959344</v>
      </c>
      <c r="M80" s="46">
        <f t="shared" si="20"/>
        <v>72.246979504811662</v>
      </c>
      <c r="N80" s="42"/>
      <c r="O80" s="71"/>
      <c r="P80" s="20"/>
    </row>
    <row r="81" spans="1:16" s="4" customFormat="1" ht="123.75" customHeight="1" x14ac:dyDescent="0.25">
      <c r="A81" s="48"/>
      <c r="B81" s="59"/>
      <c r="C81" s="72"/>
      <c r="D81" s="32" t="s">
        <v>28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45">
        <f t="shared" si="11"/>
        <v>0</v>
      </c>
      <c r="K81" s="46">
        <f t="shared" si="21"/>
        <v>0</v>
      </c>
      <c r="L81" s="46">
        <f t="shared" si="19"/>
        <v>0</v>
      </c>
      <c r="M81" s="46">
        <f t="shared" si="20"/>
        <v>0</v>
      </c>
      <c r="N81" s="42"/>
      <c r="O81" s="71"/>
      <c r="P81" s="20"/>
    </row>
    <row r="82" spans="1:16" s="4" customFormat="1" ht="123.75" customHeight="1" x14ac:dyDescent="0.25">
      <c r="A82" s="48"/>
      <c r="B82" s="59"/>
      <c r="C82" s="72"/>
      <c r="D82" s="34" t="s">
        <v>29</v>
      </c>
      <c r="E82" s="61">
        <v>22226.154999999999</v>
      </c>
      <c r="F82" s="61">
        <v>13633.655000000001</v>
      </c>
      <c r="G82" s="44">
        <v>0</v>
      </c>
      <c r="H82" s="44">
        <v>0</v>
      </c>
      <c r="I82" s="44">
        <v>0</v>
      </c>
      <c r="J82" s="45">
        <f t="shared" si="11"/>
        <v>0</v>
      </c>
      <c r="K82" s="46">
        <f t="shared" si="21"/>
        <v>0</v>
      </c>
      <c r="L82" s="46">
        <f t="shared" si="19"/>
        <v>0</v>
      </c>
      <c r="M82" s="46">
        <f t="shared" si="20"/>
        <v>0</v>
      </c>
      <c r="N82" s="42"/>
      <c r="O82" s="71"/>
      <c r="P82" s="20"/>
    </row>
    <row r="83" spans="1:16" s="4" customFormat="1" ht="123.75" customHeight="1" x14ac:dyDescent="0.25">
      <c r="A83" s="48"/>
      <c r="B83" s="59"/>
      <c r="C83" s="72"/>
      <c r="D83" s="37" t="s">
        <v>30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5">
        <f t="shared" si="11"/>
        <v>0</v>
      </c>
      <c r="K83" s="46">
        <f t="shared" si="21"/>
        <v>0</v>
      </c>
      <c r="L83" s="46">
        <f t="shared" si="19"/>
        <v>0</v>
      </c>
      <c r="M83" s="46">
        <f t="shared" si="20"/>
        <v>0</v>
      </c>
      <c r="N83" s="42"/>
      <c r="O83" s="71"/>
      <c r="P83" s="20"/>
    </row>
    <row r="84" spans="1:16" s="4" customFormat="1" ht="123.75" customHeight="1" x14ac:dyDescent="0.25">
      <c r="A84" s="48">
        <v>11</v>
      </c>
      <c r="B84" s="59" t="s">
        <v>59</v>
      </c>
      <c r="C84" s="72">
        <v>11</v>
      </c>
      <c r="D84" s="23" t="s">
        <v>23</v>
      </c>
      <c r="E84" s="24">
        <f>E85+E86+E87+E89</f>
        <v>41076.399999999994</v>
      </c>
      <c r="F84" s="24">
        <f t="shared" ref="F84:I84" si="23">F85+F86+F87+F89</f>
        <v>73943.4139</v>
      </c>
      <c r="G84" s="24">
        <f t="shared" si="23"/>
        <v>44712.273580000001</v>
      </c>
      <c r="H84" s="24">
        <f t="shared" si="23"/>
        <v>43927.762690000003</v>
      </c>
      <c r="I84" s="24">
        <f t="shared" si="23"/>
        <v>35434.086790000001</v>
      </c>
      <c r="J84" s="25">
        <f>I84-G84</f>
        <v>-9278.1867899999997</v>
      </c>
      <c r="K84" s="24">
        <f t="shared" si="21"/>
        <v>80.664446855761312</v>
      </c>
      <c r="L84" s="24">
        <f t="shared" si="19"/>
        <v>79.249127706737383</v>
      </c>
      <c r="M84" s="24">
        <f t="shared" si="20"/>
        <v>47.920544807304331</v>
      </c>
      <c r="N84" s="74"/>
      <c r="O84" s="71" t="s">
        <v>60</v>
      </c>
      <c r="P84" s="75" t="s">
        <v>61</v>
      </c>
    </row>
    <row r="85" spans="1:16" s="4" customFormat="1" ht="123.75" customHeight="1" x14ac:dyDescent="0.25">
      <c r="A85" s="48"/>
      <c r="B85" s="59"/>
      <c r="C85" s="72"/>
      <c r="D85" s="29" t="s">
        <v>25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5">
        <f t="shared" ref="J85:J90" si="24">I85-G85</f>
        <v>0</v>
      </c>
      <c r="K85" s="46">
        <f t="shared" si="21"/>
        <v>0</v>
      </c>
      <c r="L85" s="46">
        <f t="shared" si="19"/>
        <v>0</v>
      </c>
      <c r="M85" s="46">
        <f t="shared" si="20"/>
        <v>0</v>
      </c>
      <c r="N85" s="74"/>
      <c r="O85" s="71"/>
      <c r="P85" s="76"/>
    </row>
    <row r="86" spans="1:16" s="4" customFormat="1" ht="123.75" customHeight="1" x14ac:dyDescent="0.25">
      <c r="A86" s="48"/>
      <c r="B86" s="59"/>
      <c r="C86" s="72"/>
      <c r="D86" s="29" t="s">
        <v>26</v>
      </c>
      <c r="E86" s="61">
        <v>0</v>
      </c>
      <c r="F86" s="61">
        <v>0</v>
      </c>
      <c r="G86" s="61">
        <v>0</v>
      </c>
      <c r="H86" s="77">
        <v>0</v>
      </c>
      <c r="I86" s="44">
        <v>0</v>
      </c>
      <c r="J86" s="45">
        <f t="shared" si="24"/>
        <v>0</v>
      </c>
      <c r="K86" s="46">
        <f t="shared" si="21"/>
        <v>0</v>
      </c>
      <c r="L86" s="46">
        <f t="shared" si="19"/>
        <v>0</v>
      </c>
      <c r="M86" s="46">
        <f t="shared" si="20"/>
        <v>0</v>
      </c>
      <c r="N86" s="74"/>
      <c r="O86" s="71"/>
      <c r="P86" s="76"/>
    </row>
    <row r="87" spans="1:16" s="4" customFormat="1" ht="123.75" customHeight="1" x14ac:dyDescent="0.25">
      <c r="A87" s="48"/>
      <c r="B87" s="59"/>
      <c r="C87" s="72"/>
      <c r="D87" s="29" t="s">
        <v>27</v>
      </c>
      <c r="E87" s="61">
        <v>30381.199999999997</v>
      </c>
      <c r="F87" s="61">
        <v>62562.613900000004</v>
      </c>
      <c r="G87" s="61">
        <v>44712.273580000001</v>
      </c>
      <c r="H87" s="61">
        <v>43927.762690000003</v>
      </c>
      <c r="I87" s="61">
        <v>35434.086790000001</v>
      </c>
      <c r="J87" s="54">
        <f t="shared" si="24"/>
        <v>-9278.1867899999997</v>
      </c>
      <c r="K87" s="46">
        <f t="shared" si="21"/>
        <v>80.664446855761312</v>
      </c>
      <c r="L87" s="46">
        <f t="shared" si="19"/>
        <v>79.249127706737383</v>
      </c>
      <c r="M87" s="46">
        <f t="shared" si="20"/>
        <v>56.63779784942777</v>
      </c>
      <c r="N87" s="74"/>
      <c r="O87" s="71"/>
      <c r="P87" s="76"/>
    </row>
    <row r="88" spans="1:16" s="4" customFormat="1" ht="123.75" customHeight="1" x14ac:dyDescent="0.25">
      <c r="A88" s="48"/>
      <c r="B88" s="59"/>
      <c r="C88" s="72"/>
      <c r="D88" s="32" t="s">
        <v>28</v>
      </c>
      <c r="E88" s="61">
        <v>0</v>
      </c>
      <c r="F88" s="61">
        <v>0</v>
      </c>
      <c r="G88" s="44">
        <v>0</v>
      </c>
      <c r="H88" s="44">
        <v>0</v>
      </c>
      <c r="I88" s="44">
        <v>0</v>
      </c>
      <c r="J88" s="45">
        <f t="shared" si="24"/>
        <v>0</v>
      </c>
      <c r="K88" s="46">
        <f t="shared" si="21"/>
        <v>0</v>
      </c>
      <c r="L88" s="46">
        <f t="shared" si="19"/>
        <v>0</v>
      </c>
      <c r="M88" s="46">
        <f t="shared" si="20"/>
        <v>0</v>
      </c>
      <c r="N88" s="74"/>
      <c r="O88" s="71"/>
      <c r="P88" s="76"/>
    </row>
    <row r="89" spans="1:16" s="4" customFormat="1" ht="123.75" customHeight="1" x14ac:dyDescent="0.25">
      <c r="A89" s="48"/>
      <c r="B89" s="59"/>
      <c r="C89" s="72"/>
      <c r="D89" s="34" t="s">
        <v>29</v>
      </c>
      <c r="E89" s="61">
        <v>10695.199999999999</v>
      </c>
      <c r="F89" s="51">
        <v>11380.8</v>
      </c>
      <c r="G89" s="44">
        <v>0</v>
      </c>
      <c r="H89" s="44">
        <v>0</v>
      </c>
      <c r="I89" s="44">
        <v>0</v>
      </c>
      <c r="J89" s="45">
        <f t="shared" si="24"/>
        <v>0</v>
      </c>
      <c r="K89" s="46">
        <f t="shared" si="21"/>
        <v>0</v>
      </c>
      <c r="L89" s="46">
        <f t="shared" si="19"/>
        <v>0</v>
      </c>
      <c r="M89" s="46">
        <f t="shared" si="20"/>
        <v>0</v>
      </c>
      <c r="N89" s="74"/>
      <c r="O89" s="71"/>
      <c r="P89" s="76"/>
    </row>
    <row r="90" spans="1:16" s="4" customFormat="1" ht="123.75" customHeight="1" x14ac:dyDescent="0.25">
      <c r="A90" s="48"/>
      <c r="B90" s="59"/>
      <c r="C90" s="72"/>
      <c r="D90" s="37" t="s">
        <v>30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5">
        <f t="shared" si="24"/>
        <v>0</v>
      </c>
      <c r="K90" s="46">
        <f t="shared" si="21"/>
        <v>0</v>
      </c>
      <c r="L90" s="46">
        <f t="shared" si="19"/>
        <v>0</v>
      </c>
      <c r="M90" s="46">
        <f t="shared" si="20"/>
        <v>0</v>
      </c>
      <c r="N90" s="74"/>
      <c r="O90" s="71"/>
      <c r="P90" s="76"/>
    </row>
    <row r="91" spans="1:16" s="4" customFormat="1" ht="111.75" customHeight="1" x14ac:dyDescent="0.25">
      <c r="A91" s="48">
        <v>12</v>
      </c>
      <c r="B91" s="39" t="s">
        <v>62</v>
      </c>
      <c r="C91" s="40">
        <v>8</v>
      </c>
      <c r="D91" s="23" t="s">
        <v>23</v>
      </c>
      <c r="E91" s="24">
        <f>E92+E93+E94+E96+E95</f>
        <v>320331.68</v>
      </c>
      <c r="F91" s="24">
        <f t="shared" ref="F91:I91" si="25">F92+F93+F94+F96+F95</f>
        <v>347411.98161999998</v>
      </c>
      <c r="G91" s="24">
        <f t="shared" si="25"/>
        <v>26386.614790000003</v>
      </c>
      <c r="H91" s="24">
        <f t="shared" si="25"/>
        <v>30888.414790000003</v>
      </c>
      <c r="I91" s="24">
        <f t="shared" si="25"/>
        <v>26242.014790000001</v>
      </c>
      <c r="J91" s="25">
        <f>I91-G91</f>
        <v>-144.60000000000218</v>
      </c>
      <c r="K91" s="24">
        <f t="shared" si="21"/>
        <v>84.957466961029496</v>
      </c>
      <c r="L91" s="24">
        <f t="shared" si="19"/>
        <v>99.451994880166268</v>
      </c>
      <c r="M91" s="24">
        <f t="shared" si="20"/>
        <v>7.5535721789536829</v>
      </c>
      <c r="N91" s="42"/>
      <c r="O91" s="71" t="s">
        <v>63</v>
      </c>
      <c r="P91" s="66" t="s">
        <v>49</v>
      </c>
    </row>
    <row r="92" spans="1:16" s="4" customFormat="1" ht="111.75" customHeight="1" x14ac:dyDescent="0.25">
      <c r="A92" s="48"/>
      <c r="B92" s="39"/>
      <c r="C92" s="40"/>
      <c r="D92" s="29" t="s">
        <v>25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5">
        <f t="shared" ref="J92:J97" si="26">I92-G92</f>
        <v>0</v>
      </c>
      <c r="K92" s="46">
        <f t="shared" si="21"/>
        <v>0</v>
      </c>
      <c r="L92" s="46">
        <f t="shared" si="19"/>
        <v>0</v>
      </c>
      <c r="M92" s="64">
        <f t="shared" si="20"/>
        <v>0</v>
      </c>
      <c r="N92" s="42"/>
      <c r="O92" s="71"/>
      <c r="P92" s="67"/>
    </row>
    <row r="93" spans="1:16" s="4" customFormat="1" ht="111.75" customHeight="1" x14ac:dyDescent="0.25">
      <c r="A93" s="48"/>
      <c r="B93" s="39"/>
      <c r="C93" s="40"/>
      <c r="D93" s="29" t="s">
        <v>26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5">
        <f t="shared" si="26"/>
        <v>0</v>
      </c>
      <c r="K93" s="46">
        <f t="shared" si="21"/>
        <v>0</v>
      </c>
      <c r="L93" s="46">
        <f t="shared" si="19"/>
        <v>0</v>
      </c>
      <c r="M93" s="64">
        <f t="shared" si="20"/>
        <v>0</v>
      </c>
      <c r="N93" s="42"/>
      <c r="O93" s="71"/>
      <c r="P93" s="67"/>
    </row>
    <row r="94" spans="1:16" s="4" customFormat="1" ht="111.75" customHeight="1" x14ac:dyDescent="0.25">
      <c r="A94" s="48"/>
      <c r="B94" s="39"/>
      <c r="C94" s="40"/>
      <c r="D94" s="29" t="s">
        <v>27</v>
      </c>
      <c r="E94" s="61">
        <v>16606.07</v>
      </c>
      <c r="F94" s="44">
        <v>105756.04734999999</v>
      </c>
      <c r="G94" s="44">
        <v>26386.614790000003</v>
      </c>
      <c r="H94" s="44">
        <v>30888.414790000003</v>
      </c>
      <c r="I94" s="44">
        <v>26242.014790000001</v>
      </c>
      <c r="J94" s="54">
        <f t="shared" si="26"/>
        <v>-144.60000000000218</v>
      </c>
      <c r="K94" s="46">
        <f t="shared" si="21"/>
        <v>84.957466961029496</v>
      </c>
      <c r="L94" s="46">
        <f t="shared" si="19"/>
        <v>99.451994880166268</v>
      </c>
      <c r="M94" s="64">
        <f t="shared" si="20"/>
        <v>24.813725028084647</v>
      </c>
      <c r="N94" s="42"/>
      <c r="O94" s="71"/>
      <c r="P94" s="67"/>
    </row>
    <row r="95" spans="1:16" s="4" customFormat="1" ht="111.75" customHeight="1" x14ac:dyDescent="0.25">
      <c r="A95" s="48"/>
      <c r="B95" s="39"/>
      <c r="C95" s="40"/>
      <c r="D95" s="32" t="s">
        <v>28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5">
        <f t="shared" si="26"/>
        <v>0</v>
      </c>
      <c r="K95" s="46">
        <f t="shared" si="21"/>
        <v>0</v>
      </c>
      <c r="L95" s="46">
        <f t="shared" si="19"/>
        <v>0</v>
      </c>
      <c r="M95" s="64">
        <f t="shared" si="20"/>
        <v>0</v>
      </c>
      <c r="N95" s="42"/>
      <c r="O95" s="71"/>
      <c r="P95" s="67"/>
    </row>
    <row r="96" spans="1:16" s="4" customFormat="1" ht="111.75" customHeight="1" x14ac:dyDescent="0.25">
      <c r="A96" s="48"/>
      <c r="B96" s="39"/>
      <c r="C96" s="40"/>
      <c r="D96" s="34" t="s">
        <v>29</v>
      </c>
      <c r="E96" s="61">
        <v>303725.61</v>
      </c>
      <c r="F96" s="44">
        <v>241655.93427</v>
      </c>
      <c r="G96" s="44">
        <v>0</v>
      </c>
      <c r="H96" s="44">
        <v>0</v>
      </c>
      <c r="I96" s="44">
        <v>0</v>
      </c>
      <c r="J96" s="45">
        <f t="shared" si="26"/>
        <v>0</v>
      </c>
      <c r="K96" s="46">
        <f t="shared" si="21"/>
        <v>0</v>
      </c>
      <c r="L96" s="46">
        <f t="shared" si="19"/>
        <v>0</v>
      </c>
      <c r="M96" s="64">
        <f t="shared" si="20"/>
        <v>0</v>
      </c>
      <c r="N96" s="42"/>
      <c r="O96" s="71"/>
      <c r="P96" s="67"/>
    </row>
    <row r="97" spans="1:25" s="4" customFormat="1" ht="111.75" customHeight="1" x14ac:dyDescent="0.25">
      <c r="A97" s="48"/>
      <c r="B97" s="39"/>
      <c r="C97" s="40"/>
      <c r="D97" s="37" t="s">
        <v>30</v>
      </c>
      <c r="E97" s="44">
        <v>11000</v>
      </c>
      <c r="F97" s="44">
        <v>6742.3</v>
      </c>
      <c r="G97" s="44">
        <v>0</v>
      </c>
      <c r="H97" s="44">
        <v>0</v>
      </c>
      <c r="I97" s="44">
        <v>0</v>
      </c>
      <c r="J97" s="45">
        <f t="shared" si="26"/>
        <v>0</v>
      </c>
      <c r="K97" s="46">
        <f t="shared" si="21"/>
        <v>0</v>
      </c>
      <c r="L97" s="46">
        <f t="shared" si="19"/>
        <v>0</v>
      </c>
      <c r="M97" s="64">
        <f t="shared" si="20"/>
        <v>0</v>
      </c>
      <c r="N97" s="42"/>
      <c r="O97" s="71"/>
      <c r="P97" s="67"/>
    </row>
    <row r="98" spans="1:25" ht="111.75" customHeight="1" x14ac:dyDescent="0.25">
      <c r="A98" s="48">
        <v>13</v>
      </c>
      <c r="B98" s="39" t="s">
        <v>64</v>
      </c>
      <c r="C98" s="40">
        <v>7</v>
      </c>
      <c r="D98" s="23" t="s">
        <v>23</v>
      </c>
      <c r="E98" s="24">
        <f>E99+E100+E101+E103</f>
        <v>44145.1</v>
      </c>
      <c r="F98" s="24">
        <f t="shared" ref="F98:I98" si="27">F99+F100+F101+F103</f>
        <v>52479.600700000003</v>
      </c>
      <c r="G98" s="24">
        <f t="shared" si="27"/>
        <v>43234.487500000003</v>
      </c>
      <c r="H98" s="24">
        <f t="shared" si="27"/>
        <v>43234.487500000003</v>
      </c>
      <c r="I98" s="24">
        <f t="shared" si="27"/>
        <v>42932.172879999998</v>
      </c>
      <c r="J98" s="25">
        <f>I98-G98</f>
        <v>-302.31462000000465</v>
      </c>
      <c r="K98" s="24">
        <f t="shared" si="21"/>
        <v>99.30075586070032</v>
      </c>
      <c r="L98" s="24">
        <f t="shared" si="19"/>
        <v>99.30075586070032</v>
      </c>
      <c r="M98" s="24">
        <f t="shared" si="20"/>
        <v>81.807354300239552</v>
      </c>
      <c r="N98" s="42"/>
      <c r="O98" s="71" t="s">
        <v>41</v>
      </c>
      <c r="P98" s="78" t="s">
        <v>65</v>
      </c>
      <c r="Q98" s="4"/>
      <c r="R98" s="4"/>
      <c r="S98" s="4"/>
      <c r="T98" s="4"/>
      <c r="U98" s="4"/>
      <c r="V98" s="4"/>
      <c r="W98" s="4"/>
      <c r="X98" s="4"/>
      <c r="Y98" s="4"/>
    </row>
    <row r="99" spans="1:25" ht="111.75" customHeight="1" x14ac:dyDescent="0.25">
      <c r="A99" s="48"/>
      <c r="B99" s="39"/>
      <c r="C99" s="40"/>
      <c r="D99" s="29" t="s">
        <v>25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5">
        <f t="shared" ref="J99:J104" si="28">I99-G99</f>
        <v>0</v>
      </c>
      <c r="K99" s="46">
        <f t="shared" si="21"/>
        <v>0</v>
      </c>
      <c r="L99" s="46">
        <f t="shared" si="19"/>
        <v>0</v>
      </c>
      <c r="M99" s="46">
        <f t="shared" si="20"/>
        <v>0</v>
      </c>
      <c r="N99" s="79"/>
      <c r="O99" s="71"/>
      <c r="P99" s="78"/>
      <c r="Q99" s="4"/>
      <c r="R99" s="4"/>
      <c r="S99" s="4"/>
      <c r="T99" s="4"/>
      <c r="U99" s="4"/>
      <c r="V99" s="4"/>
      <c r="W99" s="4"/>
      <c r="X99" s="4"/>
      <c r="Y99" s="4"/>
    </row>
    <row r="100" spans="1:25" ht="111.75" customHeight="1" x14ac:dyDescent="0.25">
      <c r="A100" s="48"/>
      <c r="B100" s="39"/>
      <c r="C100" s="40"/>
      <c r="D100" s="29" t="s">
        <v>26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5">
        <f t="shared" si="28"/>
        <v>0</v>
      </c>
      <c r="K100" s="46">
        <f t="shared" si="21"/>
        <v>0</v>
      </c>
      <c r="L100" s="46">
        <f t="shared" si="19"/>
        <v>0</v>
      </c>
      <c r="M100" s="46">
        <f t="shared" si="20"/>
        <v>0</v>
      </c>
      <c r="N100" s="79"/>
      <c r="O100" s="71"/>
      <c r="P100" s="78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11.75" customHeight="1" x14ac:dyDescent="0.25">
      <c r="A101" s="48"/>
      <c r="B101" s="39"/>
      <c r="C101" s="40"/>
      <c r="D101" s="29" t="s">
        <v>27</v>
      </c>
      <c r="E101" s="62">
        <v>34692.5</v>
      </c>
      <c r="F101" s="62">
        <v>52479.600700000003</v>
      </c>
      <c r="G101" s="61">
        <v>43234.487500000003</v>
      </c>
      <c r="H101" s="61">
        <v>43234.487500000003</v>
      </c>
      <c r="I101" s="61">
        <v>42932.172879999998</v>
      </c>
      <c r="J101" s="54">
        <f t="shared" si="28"/>
        <v>-302.31462000000465</v>
      </c>
      <c r="K101" s="46">
        <f t="shared" si="21"/>
        <v>99.30075586070032</v>
      </c>
      <c r="L101" s="46">
        <f t="shared" si="19"/>
        <v>99.30075586070032</v>
      </c>
      <c r="M101" s="46">
        <f t="shared" si="20"/>
        <v>81.807354300239552</v>
      </c>
      <c r="N101" s="79"/>
      <c r="O101" s="71"/>
      <c r="P101" s="78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11.75" customHeight="1" x14ac:dyDescent="0.25">
      <c r="A102" s="48"/>
      <c r="B102" s="39"/>
      <c r="C102" s="40"/>
      <c r="D102" s="32" t="s">
        <v>28</v>
      </c>
      <c r="E102" s="61">
        <v>0</v>
      </c>
      <c r="F102" s="61">
        <v>0</v>
      </c>
      <c r="G102" s="44">
        <v>0</v>
      </c>
      <c r="H102" s="44">
        <v>0</v>
      </c>
      <c r="I102" s="44">
        <v>0</v>
      </c>
      <c r="J102" s="45">
        <f t="shared" si="28"/>
        <v>0</v>
      </c>
      <c r="K102" s="46">
        <f t="shared" si="21"/>
        <v>0</v>
      </c>
      <c r="L102" s="46">
        <f t="shared" si="19"/>
        <v>0</v>
      </c>
      <c r="M102" s="46">
        <f t="shared" si="20"/>
        <v>0</v>
      </c>
      <c r="N102" s="79"/>
      <c r="O102" s="71"/>
      <c r="P102" s="78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11.75" customHeight="1" x14ac:dyDescent="0.25">
      <c r="A103" s="48"/>
      <c r="B103" s="39"/>
      <c r="C103" s="40"/>
      <c r="D103" s="34" t="s">
        <v>29</v>
      </c>
      <c r="E103" s="61">
        <v>9452.6</v>
      </c>
      <c r="F103" s="62">
        <v>0</v>
      </c>
      <c r="G103" s="44">
        <v>0</v>
      </c>
      <c r="H103" s="44">
        <v>0</v>
      </c>
      <c r="I103" s="44">
        <v>0</v>
      </c>
      <c r="J103" s="45">
        <f t="shared" si="28"/>
        <v>0</v>
      </c>
      <c r="K103" s="46">
        <f t="shared" si="21"/>
        <v>0</v>
      </c>
      <c r="L103" s="46">
        <f t="shared" si="19"/>
        <v>0</v>
      </c>
      <c r="M103" s="46">
        <f t="shared" si="20"/>
        <v>0</v>
      </c>
      <c r="N103" s="79"/>
      <c r="O103" s="71"/>
      <c r="P103" s="78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11.75" customHeight="1" x14ac:dyDescent="0.25">
      <c r="A104" s="48"/>
      <c r="B104" s="39"/>
      <c r="C104" s="40"/>
      <c r="D104" s="37" t="s">
        <v>30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5">
        <f t="shared" si="28"/>
        <v>0</v>
      </c>
      <c r="K104" s="46">
        <f t="shared" si="21"/>
        <v>0</v>
      </c>
      <c r="L104" s="46">
        <f t="shared" si="19"/>
        <v>0</v>
      </c>
      <c r="M104" s="46">
        <f t="shared" si="20"/>
        <v>0</v>
      </c>
      <c r="N104" s="79"/>
      <c r="O104" s="71"/>
      <c r="P104" s="78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3.75" customHeight="1" x14ac:dyDescent="0.25">
      <c r="A105" s="48">
        <v>14</v>
      </c>
      <c r="B105" s="39" t="s">
        <v>66</v>
      </c>
      <c r="C105" s="40">
        <v>13</v>
      </c>
      <c r="D105" s="23" t="s">
        <v>23</v>
      </c>
      <c r="E105" s="24">
        <f>E106+E107+E108+E110</f>
        <v>4565</v>
      </c>
      <c r="F105" s="24">
        <v>4112.8</v>
      </c>
      <c r="G105" s="24">
        <f t="shared" ref="G105:I105" si="29">G106+G107+G108+G110</f>
        <v>2198.7273599999999</v>
      </c>
      <c r="H105" s="24">
        <f t="shared" si="29"/>
        <v>1971.60816</v>
      </c>
      <c r="I105" s="24">
        <f t="shared" si="29"/>
        <v>1664.14066</v>
      </c>
      <c r="J105" s="25">
        <f>I105-G105</f>
        <v>-534.58669999999984</v>
      </c>
      <c r="K105" s="24">
        <f t="shared" si="21"/>
        <v>84.405243078320396</v>
      </c>
      <c r="L105" s="24">
        <f t="shared" si="19"/>
        <v>75.686539871864795</v>
      </c>
      <c r="M105" s="24">
        <f t="shared" si="20"/>
        <v>40.462474713090835</v>
      </c>
      <c r="N105" s="80"/>
      <c r="O105" s="71" t="s">
        <v>41</v>
      </c>
      <c r="P105" s="59" t="s">
        <v>67</v>
      </c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3.75" customHeight="1" x14ac:dyDescent="0.25">
      <c r="A106" s="48"/>
      <c r="B106" s="39"/>
      <c r="C106" s="40"/>
      <c r="D106" s="29" t="s">
        <v>25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5">
        <f t="shared" ref="J106:J111" si="30">I106-G106</f>
        <v>0</v>
      </c>
      <c r="K106" s="46">
        <f t="shared" si="21"/>
        <v>0</v>
      </c>
      <c r="L106" s="46">
        <f t="shared" si="19"/>
        <v>0</v>
      </c>
      <c r="M106" s="46">
        <f t="shared" si="20"/>
        <v>0</v>
      </c>
      <c r="N106" s="80"/>
      <c r="O106" s="71"/>
      <c r="P106" s="20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3.75" customHeight="1" x14ac:dyDescent="0.25">
      <c r="A107" s="48"/>
      <c r="B107" s="39"/>
      <c r="C107" s="40"/>
      <c r="D107" s="29" t="s">
        <v>26</v>
      </c>
      <c r="E107" s="61">
        <v>0</v>
      </c>
      <c r="F107" s="61">
        <v>3006.8</v>
      </c>
      <c r="G107" s="61">
        <v>1429.02736</v>
      </c>
      <c r="H107" s="61">
        <v>1201.90816</v>
      </c>
      <c r="I107" s="61">
        <v>1156.40066</v>
      </c>
      <c r="J107" s="54">
        <f t="shared" si="30"/>
        <v>-272.62670000000003</v>
      </c>
      <c r="K107" s="46">
        <f t="shared" si="21"/>
        <v>96.213729009045096</v>
      </c>
      <c r="L107" s="46">
        <f t="shared" si="19"/>
        <v>80.922219711734556</v>
      </c>
      <c r="M107" s="46">
        <f t="shared" si="20"/>
        <v>38.459513768790735</v>
      </c>
      <c r="N107" s="80"/>
      <c r="O107" s="71"/>
      <c r="P107" s="20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3.75" customHeight="1" x14ac:dyDescent="0.25">
      <c r="A108" s="48"/>
      <c r="B108" s="39"/>
      <c r="C108" s="40"/>
      <c r="D108" s="29" t="s">
        <v>27</v>
      </c>
      <c r="E108" s="61">
        <v>1106</v>
      </c>
      <c r="F108" s="61">
        <v>1106</v>
      </c>
      <c r="G108" s="61">
        <v>769.7</v>
      </c>
      <c r="H108" s="61">
        <v>769.7</v>
      </c>
      <c r="I108" s="61">
        <v>507.73999999999995</v>
      </c>
      <c r="J108" s="54">
        <f t="shared" si="30"/>
        <v>-261.96000000000009</v>
      </c>
      <c r="K108" s="46">
        <f t="shared" si="21"/>
        <v>65.965960763933992</v>
      </c>
      <c r="L108" s="46">
        <f t="shared" si="19"/>
        <v>65.965960763933992</v>
      </c>
      <c r="M108" s="46">
        <f t="shared" si="20"/>
        <v>45.907775768535259</v>
      </c>
      <c r="N108" s="80"/>
      <c r="O108" s="71"/>
      <c r="P108" s="20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3.75" customHeight="1" x14ac:dyDescent="0.25">
      <c r="A109" s="48"/>
      <c r="B109" s="39"/>
      <c r="C109" s="40"/>
      <c r="D109" s="32" t="s">
        <v>28</v>
      </c>
      <c r="E109" s="61">
        <v>0</v>
      </c>
      <c r="F109" s="61">
        <v>0</v>
      </c>
      <c r="G109" s="44">
        <v>0</v>
      </c>
      <c r="H109" s="44">
        <v>0</v>
      </c>
      <c r="I109" s="44">
        <v>0</v>
      </c>
      <c r="J109" s="45">
        <f t="shared" si="30"/>
        <v>0</v>
      </c>
      <c r="K109" s="46">
        <f t="shared" si="21"/>
        <v>0</v>
      </c>
      <c r="L109" s="46">
        <f t="shared" si="19"/>
        <v>0</v>
      </c>
      <c r="M109" s="46">
        <f t="shared" si="20"/>
        <v>0</v>
      </c>
      <c r="N109" s="80"/>
      <c r="O109" s="71"/>
      <c r="P109" s="20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3.75" customHeight="1" x14ac:dyDescent="0.25">
      <c r="A110" s="48"/>
      <c r="B110" s="39"/>
      <c r="C110" s="40"/>
      <c r="D110" s="34" t="s">
        <v>29</v>
      </c>
      <c r="E110" s="44">
        <v>3459</v>
      </c>
      <c r="F110" s="44">
        <v>0</v>
      </c>
      <c r="G110" s="44">
        <v>0</v>
      </c>
      <c r="H110" s="44">
        <v>0</v>
      </c>
      <c r="I110" s="44">
        <v>0</v>
      </c>
      <c r="J110" s="45">
        <f t="shared" si="30"/>
        <v>0</v>
      </c>
      <c r="K110" s="46">
        <f t="shared" si="21"/>
        <v>0</v>
      </c>
      <c r="L110" s="46">
        <f t="shared" si="19"/>
        <v>0</v>
      </c>
      <c r="M110" s="46">
        <f t="shared" si="20"/>
        <v>0</v>
      </c>
      <c r="N110" s="80"/>
      <c r="O110" s="71"/>
      <c r="P110" s="20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3.75" customHeight="1" x14ac:dyDescent="0.25">
      <c r="A111" s="48"/>
      <c r="B111" s="39"/>
      <c r="C111" s="40"/>
      <c r="D111" s="37" t="s">
        <v>30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5">
        <f t="shared" si="30"/>
        <v>0</v>
      </c>
      <c r="K111" s="46">
        <f t="shared" si="21"/>
        <v>0</v>
      </c>
      <c r="L111" s="46">
        <f t="shared" si="19"/>
        <v>0</v>
      </c>
      <c r="M111" s="46">
        <f t="shared" si="20"/>
        <v>0</v>
      </c>
      <c r="N111" s="80"/>
      <c r="O111" s="71"/>
      <c r="P111" s="20"/>
      <c r="Q111" s="4"/>
      <c r="R111" s="4"/>
      <c r="S111" s="4"/>
      <c r="T111" s="4"/>
      <c r="U111" s="4"/>
      <c r="V111" s="4"/>
      <c r="W111" s="4"/>
      <c r="X111" s="4"/>
      <c r="Y111" s="4"/>
    </row>
    <row r="112" spans="1:25" s="4" customFormat="1" ht="123.75" customHeight="1" x14ac:dyDescent="0.25">
      <c r="A112" s="48">
        <v>15</v>
      </c>
      <c r="B112" s="39" t="s">
        <v>68</v>
      </c>
      <c r="C112" s="40">
        <v>7</v>
      </c>
      <c r="D112" s="23" t="s">
        <v>23</v>
      </c>
      <c r="E112" s="24">
        <f>E113+E114+E115+E116+E117</f>
        <v>74620.7</v>
      </c>
      <c r="F112" s="24">
        <f>F113+F114+F115+F116+F117</f>
        <v>232906.61100000003</v>
      </c>
      <c r="G112" s="24">
        <f t="shared" ref="G112:I112" si="31">G113+G114+G115+G116+G117</f>
        <v>190338.43771</v>
      </c>
      <c r="H112" s="24">
        <f t="shared" si="31"/>
        <v>168922.67617999998</v>
      </c>
      <c r="I112" s="24">
        <f t="shared" si="31"/>
        <v>151338.39749999999</v>
      </c>
      <c r="J112" s="25">
        <f>I112-G112</f>
        <v>-39000.040210000006</v>
      </c>
      <c r="K112" s="24">
        <f t="shared" si="21"/>
        <v>89.590338563389437</v>
      </c>
      <c r="L112" s="24">
        <f t="shared" si="19"/>
        <v>79.51016059645265</v>
      </c>
      <c r="M112" s="24">
        <f t="shared" si="20"/>
        <v>64.978145897284108</v>
      </c>
      <c r="N112" s="42"/>
      <c r="O112" s="71" t="s">
        <v>69</v>
      </c>
      <c r="P112" s="75" t="s">
        <v>70</v>
      </c>
    </row>
    <row r="113" spans="1:25" s="4" customFormat="1" ht="123.75" customHeight="1" x14ac:dyDescent="0.25">
      <c r="A113" s="48"/>
      <c r="B113" s="39"/>
      <c r="C113" s="40"/>
      <c r="D113" s="29" t="s">
        <v>25</v>
      </c>
      <c r="E113" s="44">
        <v>0</v>
      </c>
      <c r="F113" s="44">
        <v>0</v>
      </c>
      <c r="G113" s="44">
        <v>0</v>
      </c>
      <c r="H113" s="44">
        <v>0</v>
      </c>
      <c r="I113" s="44">
        <v>0</v>
      </c>
      <c r="J113" s="45">
        <f t="shared" ref="J113:J118" si="32">I113-G113</f>
        <v>0</v>
      </c>
      <c r="K113" s="46">
        <f t="shared" si="21"/>
        <v>0</v>
      </c>
      <c r="L113" s="46">
        <f t="shared" si="19"/>
        <v>0</v>
      </c>
      <c r="M113" s="46">
        <f t="shared" si="20"/>
        <v>0</v>
      </c>
      <c r="N113" s="42"/>
      <c r="O113" s="71"/>
      <c r="P113" s="76"/>
    </row>
    <row r="114" spans="1:25" s="4" customFormat="1" ht="123.75" customHeight="1" x14ac:dyDescent="0.25">
      <c r="A114" s="48"/>
      <c r="B114" s="39"/>
      <c r="C114" s="40"/>
      <c r="D114" s="29" t="s">
        <v>26</v>
      </c>
      <c r="E114" s="61">
        <v>42613.599999999999</v>
      </c>
      <c r="F114" s="81">
        <v>42613.599999999999</v>
      </c>
      <c r="G114" s="61">
        <v>42613.599999999999</v>
      </c>
      <c r="H114" s="61">
        <v>20602.962469999999</v>
      </c>
      <c r="I114" s="61">
        <v>20602.962469999999</v>
      </c>
      <c r="J114" s="49">
        <f t="shared" si="32"/>
        <v>-22010.63753</v>
      </c>
      <c r="K114" s="46">
        <f t="shared" si="21"/>
        <v>100</v>
      </c>
      <c r="L114" s="46">
        <f t="shared" si="19"/>
        <v>48.348326520171966</v>
      </c>
      <c r="M114" s="46">
        <f t="shared" si="20"/>
        <v>48.348326520171966</v>
      </c>
      <c r="N114" s="42"/>
      <c r="O114" s="71"/>
      <c r="P114" s="76"/>
    </row>
    <row r="115" spans="1:25" s="4" customFormat="1" ht="123.75" customHeight="1" x14ac:dyDescent="0.25">
      <c r="A115" s="48"/>
      <c r="B115" s="39"/>
      <c r="C115" s="40"/>
      <c r="D115" s="29" t="s">
        <v>27</v>
      </c>
      <c r="E115" s="61">
        <v>25007.1</v>
      </c>
      <c r="F115" s="81">
        <v>162555.70000000001</v>
      </c>
      <c r="G115" s="61">
        <v>130578.06371</v>
      </c>
      <c r="H115" s="61">
        <v>131586.56870999999</v>
      </c>
      <c r="I115" s="61">
        <v>114002.29003</v>
      </c>
      <c r="J115" s="54">
        <f t="shared" si="32"/>
        <v>-16575.773679999998</v>
      </c>
      <c r="K115" s="46">
        <f t="shared" si="21"/>
        <v>86.636722233594</v>
      </c>
      <c r="L115" s="46">
        <f t="shared" si="19"/>
        <v>87.305851221064941</v>
      </c>
      <c r="M115" s="46">
        <f t="shared" si="20"/>
        <v>70.131216579916909</v>
      </c>
      <c r="N115" s="42"/>
      <c r="O115" s="71"/>
      <c r="P115" s="76"/>
    </row>
    <row r="116" spans="1:25" s="4" customFormat="1" ht="123.75" customHeight="1" x14ac:dyDescent="0.25">
      <c r="A116" s="48"/>
      <c r="B116" s="39"/>
      <c r="C116" s="40"/>
      <c r="D116" s="32" t="s">
        <v>28</v>
      </c>
      <c r="E116" s="61">
        <v>0</v>
      </c>
      <c r="F116" s="81">
        <v>20737.311000000002</v>
      </c>
      <c r="G116" s="44">
        <v>17146.774000000001</v>
      </c>
      <c r="H116" s="44">
        <v>16733.145</v>
      </c>
      <c r="I116" s="44">
        <v>16733.145</v>
      </c>
      <c r="J116" s="49">
        <f t="shared" si="32"/>
        <v>-413.62900000000081</v>
      </c>
      <c r="K116" s="46">
        <f t="shared" si="21"/>
        <v>100</v>
      </c>
      <c r="L116" s="46">
        <f t="shared" si="19"/>
        <v>97.587715333508214</v>
      </c>
      <c r="M116" s="46">
        <f t="shared" si="20"/>
        <v>80.691006659445861</v>
      </c>
      <c r="N116" s="42"/>
      <c r="O116" s="71"/>
      <c r="P116" s="76"/>
    </row>
    <row r="117" spans="1:25" s="4" customFormat="1" ht="123.75" customHeight="1" x14ac:dyDescent="0.25">
      <c r="A117" s="48"/>
      <c r="B117" s="39"/>
      <c r="C117" s="40"/>
      <c r="D117" s="34" t="s">
        <v>29</v>
      </c>
      <c r="E117" s="61">
        <v>7000</v>
      </c>
      <c r="F117" s="82">
        <v>7000</v>
      </c>
      <c r="G117" s="44">
        <v>0</v>
      </c>
      <c r="H117" s="44">
        <v>0</v>
      </c>
      <c r="I117" s="44">
        <v>0</v>
      </c>
      <c r="J117" s="45">
        <f t="shared" si="32"/>
        <v>0</v>
      </c>
      <c r="K117" s="46">
        <f t="shared" si="21"/>
        <v>0</v>
      </c>
      <c r="L117" s="46">
        <f t="shared" si="19"/>
        <v>0</v>
      </c>
      <c r="M117" s="46">
        <f t="shared" si="20"/>
        <v>0</v>
      </c>
      <c r="N117" s="42"/>
      <c r="O117" s="71"/>
      <c r="P117" s="76"/>
    </row>
    <row r="118" spans="1:25" s="4" customFormat="1" ht="123.75" customHeight="1" x14ac:dyDescent="0.25">
      <c r="A118" s="48"/>
      <c r="B118" s="39"/>
      <c r="C118" s="40"/>
      <c r="D118" s="37" t="s">
        <v>30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5">
        <f t="shared" si="32"/>
        <v>0</v>
      </c>
      <c r="K118" s="46">
        <f t="shared" si="21"/>
        <v>0</v>
      </c>
      <c r="L118" s="46">
        <f t="shared" si="19"/>
        <v>0</v>
      </c>
      <c r="M118" s="46">
        <f t="shared" si="20"/>
        <v>0</v>
      </c>
      <c r="N118" s="42"/>
      <c r="O118" s="71"/>
      <c r="P118" s="76"/>
    </row>
    <row r="119" spans="1:25" ht="123" customHeight="1" x14ac:dyDescent="0.25">
      <c r="A119" s="48">
        <v>16</v>
      </c>
      <c r="B119" s="39" t="s">
        <v>71</v>
      </c>
      <c r="C119" s="40">
        <v>5</v>
      </c>
      <c r="D119" s="23" t="s">
        <v>23</v>
      </c>
      <c r="E119" s="24">
        <f>E120+E121+E122+E124</f>
        <v>31250.5</v>
      </c>
      <c r="F119" s="24">
        <f t="shared" ref="F119:I119" si="33">F120+F121+F122+F124</f>
        <v>51429.8</v>
      </c>
      <c r="G119" s="24">
        <f t="shared" si="33"/>
        <v>34696.300000000003</v>
      </c>
      <c r="H119" s="24">
        <f t="shared" si="33"/>
        <v>40629.800000000003</v>
      </c>
      <c r="I119" s="24">
        <f t="shared" si="33"/>
        <v>33566.400000000001</v>
      </c>
      <c r="J119" s="25">
        <f>I119-G119</f>
        <v>-1129.9000000000015</v>
      </c>
      <c r="K119" s="24">
        <f t="shared" si="21"/>
        <v>82.615223308999802</v>
      </c>
      <c r="L119" s="24">
        <f t="shared" si="19"/>
        <v>96.743456795104947</v>
      </c>
      <c r="M119" s="24">
        <f t="shared" si="20"/>
        <v>65.266440857246195</v>
      </c>
      <c r="N119" s="83"/>
      <c r="O119" s="71" t="s">
        <v>38</v>
      </c>
      <c r="P119" s="9" t="s">
        <v>72</v>
      </c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3" customHeight="1" x14ac:dyDescent="0.25">
      <c r="A120" s="48"/>
      <c r="B120" s="39"/>
      <c r="C120" s="40"/>
      <c r="D120" s="29" t="s">
        <v>25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5">
        <f t="shared" ref="J120:J125" si="34">I120-G120</f>
        <v>0</v>
      </c>
      <c r="K120" s="46">
        <f t="shared" si="21"/>
        <v>0</v>
      </c>
      <c r="L120" s="46">
        <f t="shared" si="19"/>
        <v>0</v>
      </c>
      <c r="M120" s="46">
        <f t="shared" si="20"/>
        <v>0</v>
      </c>
      <c r="N120" s="84"/>
      <c r="O120" s="71"/>
      <c r="P120" s="9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3" customHeight="1" x14ac:dyDescent="0.25">
      <c r="A121" s="48"/>
      <c r="B121" s="39"/>
      <c r="C121" s="40"/>
      <c r="D121" s="29" t="s">
        <v>26</v>
      </c>
      <c r="E121" s="61">
        <v>0</v>
      </c>
      <c r="F121" s="61">
        <v>0</v>
      </c>
      <c r="G121" s="61">
        <v>0</v>
      </c>
      <c r="H121" s="61">
        <v>0</v>
      </c>
      <c r="I121" s="61">
        <v>0</v>
      </c>
      <c r="J121" s="45">
        <f t="shared" si="34"/>
        <v>0</v>
      </c>
      <c r="K121" s="46">
        <f t="shared" si="21"/>
        <v>0</v>
      </c>
      <c r="L121" s="46">
        <f t="shared" si="19"/>
        <v>0</v>
      </c>
      <c r="M121" s="46">
        <f t="shared" si="20"/>
        <v>0</v>
      </c>
      <c r="N121" s="84"/>
      <c r="O121" s="71"/>
      <c r="P121" s="9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3" customHeight="1" x14ac:dyDescent="0.25">
      <c r="A122" s="48"/>
      <c r="B122" s="39"/>
      <c r="C122" s="40"/>
      <c r="D122" s="29" t="s">
        <v>27</v>
      </c>
      <c r="E122" s="61">
        <v>31250.5</v>
      </c>
      <c r="F122" s="61">
        <v>51429.8</v>
      </c>
      <c r="G122" s="62">
        <v>34696.300000000003</v>
      </c>
      <c r="H122" s="62">
        <v>40629.800000000003</v>
      </c>
      <c r="I122" s="62">
        <v>33566.400000000001</v>
      </c>
      <c r="J122" s="54">
        <f t="shared" si="34"/>
        <v>-1129.9000000000015</v>
      </c>
      <c r="K122" s="46">
        <f t="shared" si="21"/>
        <v>82.615223308999802</v>
      </c>
      <c r="L122" s="46">
        <f t="shared" si="19"/>
        <v>96.743456795104947</v>
      </c>
      <c r="M122" s="46">
        <f t="shared" si="20"/>
        <v>65.266440857246195</v>
      </c>
      <c r="N122" s="84"/>
      <c r="O122" s="71"/>
      <c r="P122" s="9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3" customHeight="1" x14ac:dyDescent="0.25">
      <c r="A123" s="48"/>
      <c r="B123" s="39"/>
      <c r="C123" s="40"/>
      <c r="D123" s="32" t="s">
        <v>28</v>
      </c>
      <c r="E123" s="61">
        <v>0</v>
      </c>
      <c r="F123" s="61">
        <v>0</v>
      </c>
      <c r="G123" s="44">
        <v>0</v>
      </c>
      <c r="H123" s="44">
        <v>0</v>
      </c>
      <c r="I123" s="44">
        <v>0</v>
      </c>
      <c r="J123" s="45">
        <f t="shared" si="34"/>
        <v>0</v>
      </c>
      <c r="K123" s="46">
        <f t="shared" si="21"/>
        <v>0</v>
      </c>
      <c r="L123" s="46">
        <f t="shared" si="19"/>
        <v>0</v>
      </c>
      <c r="M123" s="46">
        <f t="shared" si="20"/>
        <v>0</v>
      </c>
      <c r="N123" s="84"/>
      <c r="O123" s="71"/>
      <c r="P123" s="9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3" customHeight="1" x14ac:dyDescent="0.25">
      <c r="A124" s="48"/>
      <c r="B124" s="39"/>
      <c r="C124" s="40"/>
      <c r="D124" s="34" t="s">
        <v>29</v>
      </c>
      <c r="E124" s="61">
        <v>0</v>
      </c>
      <c r="F124" s="44">
        <v>0</v>
      </c>
      <c r="G124" s="44">
        <v>0</v>
      </c>
      <c r="H124" s="44">
        <v>0</v>
      </c>
      <c r="I124" s="44">
        <v>0</v>
      </c>
      <c r="J124" s="45">
        <f t="shared" si="34"/>
        <v>0</v>
      </c>
      <c r="K124" s="46">
        <f t="shared" si="21"/>
        <v>0</v>
      </c>
      <c r="L124" s="46">
        <f t="shared" si="19"/>
        <v>0</v>
      </c>
      <c r="M124" s="46">
        <f t="shared" si="20"/>
        <v>0</v>
      </c>
      <c r="N124" s="84"/>
      <c r="O124" s="71"/>
      <c r="P124" s="9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3" customHeight="1" x14ac:dyDescent="0.25">
      <c r="A125" s="48"/>
      <c r="B125" s="39"/>
      <c r="C125" s="40"/>
      <c r="D125" s="37" t="s">
        <v>30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5">
        <f t="shared" si="34"/>
        <v>0</v>
      </c>
      <c r="K125" s="46">
        <f t="shared" si="21"/>
        <v>0</v>
      </c>
      <c r="L125" s="46">
        <f t="shared" si="19"/>
        <v>0</v>
      </c>
      <c r="M125" s="46">
        <f t="shared" si="20"/>
        <v>0</v>
      </c>
      <c r="N125" s="84"/>
      <c r="O125" s="71"/>
      <c r="P125" s="9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3" customHeight="1" x14ac:dyDescent="0.25">
      <c r="A126" s="48">
        <v>17</v>
      </c>
      <c r="B126" s="9" t="s">
        <v>73</v>
      </c>
      <c r="C126" s="40">
        <v>7</v>
      </c>
      <c r="D126" s="23" t="s">
        <v>23</v>
      </c>
      <c r="E126" s="24">
        <f>E127+E128+E129+E131+E130</f>
        <v>400808.647</v>
      </c>
      <c r="F126" s="24">
        <f t="shared" ref="F126:I126" si="35">F127+F128+F129+F131+F130</f>
        <v>411672.2</v>
      </c>
      <c r="G126" s="24">
        <f t="shared" si="35"/>
        <v>322572.3</v>
      </c>
      <c r="H126" s="24">
        <f t="shared" si="35"/>
        <v>322572.40000000002</v>
      </c>
      <c r="I126" s="24">
        <f t="shared" si="35"/>
        <v>321942.5</v>
      </c>
      <c r="J126" s="25">
        <f>I126-G126</f>
        <v>-629.79999999998836</v>
      </c>
      <c r="K126" s="24">
        <f t="shared" si="21"/>
        <v>99.804726008796777</v>
      </c>
      <c r="L126" s="24">
        <f t="shared" si="19"/>
        <v>99.804756949062281</v>
      </c>
      <c r="M126" s="24">
        <f t="shared" si="20"/>
        <v>78.203604712681596</v>
      </c>
      <c r="N126" s="83"/>
      <c r="O126" s="71" t="s">
        <v>35</v>
      </c>
      <c r="P126" s="59" t="s">
        <v>74</v>
      </c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3" customHeight="1" x14ac:dyDescent="0.25">
      <c r="A127" s="48"/>
      <c r="B127" s="9"/>
      <c r="C127" s="40"/>
      <c r="D127" s="29" t="s">
        <v>25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5">
        <f t="shared" ref="J127:J132" si="36">I127-G127</f>
        <v>0</v>
      </c>
      <c r="K127" s="46">
        <f t="shared" si="21"/>
        <v>0</v>
      </c>
      <c r="L127" s="46">
        <f t="shared" si="19"/>
        <v>0</v>
      </c>
      <c r="M127" s="46">
        <f t="shared" si="20"/>
        <v>0</v>
      </c>
      <c r="N127" s="83"/>
      <c r="O127" s="71"/>
      <c r="P127" s="20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3" customHeight="1" x14ac:dyDescent="0.25">
      <c r="A128" s="48"/>
      <c r="B128" s="9"/>
      <c r="C128" s="40"/>
      <c r="D128" s="29" t="s">
        <v>26</v>
      </c>
      <c r="E128" s="61">
        <v>96480.6</v>
      </c>
      <c r="F128" s="61">
        <v>96480.6</v>
      </c>
      <c r="G128" s="61">
        <v>77184.5</v>
      </c>
      <c r="H128" s="61">
        <v>77184.600000000006</v>
      </c>
      <c r="I128" s="61">
        <v>77184.600000000006</v>
      </c>
      <c r="J128" s="49">
        <f t="shared" si="36"/>
        <v>0.10000000000582077</v>
      </c>
      <c r="K128" s="46">
        <f t="shared" si="21"/>
        <v>100</v>
      </c>
      <c r="L128" s="46">
        <f t="shared" si="19"/>
        <v>100.0001295596914</v>
      </c>
      <c r="M128" s="46">
        <f t="shared" si="20"/>
        <v>80.000124377335965</v>
      </c>
      <c r="N128" s="83"/>
      <c r="O128" s="71"/>
      <c r="P128" s="20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3" customHeight="1" x14ac:dyDescent="0.25">
      <c r="A129" s="48"/>
      <c r="B129" s="9"/>
      <c r="C129" s="40"/>
      <c r="D129" s="29" t="s">
        <v>27</v>
      </c>
      <c r="E129" s="61">
        <v>276705.8</v>
      </c>
      <c r="F129" s="61">
        <v>313671.25080000004</v>
      </c>
      <c r="G129" s="44">
        <v>245387.8</v>
      </c>
      <c r="H129" s="44">
        <v>245387.8</v>
      </c>
      <c r="I129" s="44">
        <v>244757.90000000002</v>
      </c>
      <c r="J129" s="54">
        <f t="shared" si="36"/>
        <v>-629.89999999996508</v>
      </c>
      <c r="K129" s="46">
        <f t="shared" si="21"/>
        <v>99.743304271850533</v>
      </c>
      <c r="L129" s="46">
        <f t="shared" si="19"/>
        <v>99.743304271850533</v>
      </c>
      <c r="M129" s="46">
        <f t="shared" si="20"/>
        <v>78.030071093783519</v>
      </c>
      <c r="N129" s="83"/>
      <c r="O129" s="71"/>
      <c r="P129" s="20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3" customHeight="1" x14ac:dyDescent="0.25">
      <c r="A130" s="48"/>
      <c r="B130" s="9"/>
      <c r="C130" s="40"/>
      <c r="D130" s="32" t="s">
        <v>28</v>
      </c>
      <c r="E130" s="61">
        <v>526.447</v>
      </c>
      <c r="F130" s="85">
        <v>0</v>
      </c>
      <c r="G130" s="85">
        <v>0</v>
      </c>
      <c r="H130" s="85">
        <v>0</v>
      </c>
      <c r="I130" s="85">
        <v>0</v>
      </c>
      <c r="J130" s="45">
        <f t="shared" si="36"/>
        <v>0</v>
      </c>
      <c r="K130" s="46">
        <f t="shared" si="21"/>
        <v>0</v>
      </c>
      <c r="L130" s="46">
        <f t="shared" si="19"/>
        <v>0</v>
      </c>
      <c r="M130" s="46">
        <f t="shared" si="20"/>
        <v>0</v>
      </c>
      <c r="N130" s="83"/>
      <c r="O130" s="71"/>
      <c r="P130" s="20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3" customHeight="1" x14ac:dyDescent="0.25">
      <c r="A131" s="48"/>
      <c r="B131" s="9"/>
      <c r="C131" s="40"/>
      <c r="D131" s="34" t="s">
        <v>29</v>
      </c>
      <c r="E131" s="44">
        <v>27095.8</v>
      </c>
      <c r="F131" s="44">
        <v>1520.3492000000001</v>
      </c>
      <c r="G131" s="44">
        <v>0</v>
      </c>
      <c r="H131" s="44">
        <v>0</v>
      </c>
      <c r="I131" s="44">
        <v>0</v>
      </c>
      <c r="J131" s="45">
        <f t="shared" si="36"/>
        <v>0</v>
      </c>
      <c r="K131" s="46">
        <f t="shared" si="21"/>
        <v>0</v>
      </c>
      <c r="L131" s="46">
        <f t="shared" si="19"/>
        <v>0</v>
      </c>
      <c r="M131" s="46">
        <f>IF(I131=0,0,I131/#REF!*100)</f>
        <v>0</v>
      </c>
      <c r="N131" s="83"/>
      <c r="O131" s="71"/>
      <c r="P131" s="20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3" customHeight="1" x14ac:dyDescent="0.25">
      <c r="A132" s="48"/>
      <c r="B132" s="9"/>
      <c r="C132" s="40"/>
      <c r="D132" s="37" t="s">
        <v>30</v>
      </c>
      <c r="E132" s="86">
        <v>0</v>
      </c>
      <c r="F132" s="87">
        <v>0</v>
      </c>
      <c r="G132" s="44">
        <v>0</v>
      </c>
      <c r="H132" s="44">
        <v>0</v>
      </c>
      <c r="I132" s="44">
        <v>0</v>
      </c>
      <c r="J132" s="45">
        <f t="shared" si="36"/>
        <v>0</v>
      </c>
      <c r="K132" s="46">
        <f t="shared" si="21"/>
        <v>0</v>
      </c>
      <c r="L132" s="46">
        <f t="shared" si="19"/>
        <v>0</v>
      </c>
      <c r="M132" s="46">
        <f>IF(I132=0,0,I132/#REF!*100)</f>
        <v>0</v>
      </c>
      <c r="N132" s="83"/>
      <c r="O132" s="71"/>
      <c r="P132" s="20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4.5" customHeight="1" x14ac:dyDescent="0.25">
      <c r="A133" s="48">
        <v>18</v>
      </c>
      <c r="B133" s="39" t="s">
        <v>75</v>
      </c>
      <c r="C133" s="40">
        <v>9</v>
      </c>
      <c r="D133" s="23" t="s">
        <v>23</v>
      </c>
      <c r="E133" s="24">
        <f>E134+E135+E136+E138</f>
        <v>2983.3</v>
      </c>
      <c r="F133" s="24">
        <v>2983.3</v>
      </c>
      <c r="G133" s="24">
        <f t="shared" ref="G133:I133" si="37">G134+G135+G136+G138</f>
        <v>2242.85</v>
      </c>
      <c r="H133" s="24">
        <f t="shared" si="37"/>
        <v>2282.85</v>
      </c>
      <c r="I133" s="24">
        <f t="shared" si="37"/>
        <v>2224.0859</v>
      </c>
      <c r="J133" s="41">
        <f>I133-G133</f>
        <v>-18.764099999999871</v>
      </c>
      <c r="K133" s="24">
        <f t="shared" si="21"/>
        <v>97.425844886873875</v>
      </c>
      <c r="L133" s="24">
        <f t="shared" si="19"/>
        <v>99.16338141204271</v>
      </c>
      <c r="M133" s="24">
        <f t="shared" si="20"/>
        <v>74.551198337411577</v>
      </c>
      <c r="N133" s="42"/>
      <c r="O133" s="71" t="s">
        <v>57</v>
      </c>
      <c r="P133" s="52" t="s">
        <v>76</v>
      </c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4.5" customHeight="1" x14ac:dyDescent="0.25">
      <c r="A134" s="48"/>
      <c r="B134" s="39"/>
      <c r="C134" s="40"/>
      <c r="D134" s="29" t="s">
        <v>25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63">
        <f t="shared" ref="J134:J139" si="38">I134-G134</f>
        <v>0</v>
      </c>
      <c r="K134" s="44">
        <f t="shared" si="21"/>
        <v>0</v>
      </c>
      <c r="L134" s="44">
        <f t="shared" si="19"/>
        <v>0</v>
      </c>
      <c r="M134" s="46">
        <f t="shared" si="20"/>
        <v>0</v>
      </c>
      <c r="N134" s="42"/>
      <c r="O134" s="71"/>
      <c r="P134" s="53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4.5" customHeight="1" x14ac:dyDescent="0.25">
      <c r="A135" s="48"/>
      <c r="B135" s="39"/>
      <c r="C135" s="40"/>
      <c r="D135" s="29" t="s">
        <v>26</v>
      </c>
      <c r="E135" s="61">
        <v>2883.3</v>
      </c>
      <c r="F135" s="61">
        <v>2883.3</v>
      </c>
      <c r="G135" s="61">
        <v>2182.85</v>
      </c>
      <c r="H135" s="61">
        <v>2222.85</v>
      </c>
      <c r="I135" s="61">
        <v>2164.0859</v>
      </c>
      <c r="J135" s="60">
        <f t="shared" si="38"/>
        <v>-18.764099999999871</v>
      </c>
      <c r="K135" s="46">
        <f t="shared" si="21"/>
        <v>97.356362327642444</v>
      </c>
      <c r="L135" s="46">
        <f t="shared" ref="L135:L160" si="39">IF(I135=0,0,I135/G135*100)</f>
        <v>99.140385276129834</v>
      </c>
      <c r="M135" s="46">
        <f t="shared" ref="M135:M160" si="40">IF(I135=0,0,I135/F135*100)</f>
        <v>75.055870010057916</v>
      </c>
      <c r="N135" s="42"/>
      <c r="O135" s="71"/>
      <c r="P135" s="53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4.5" customHeight="1" x14ac:dyDescent="0.25">
      <c r="A136" s="48"/>
      <c r="B136" s="39"/>
      <c r="C136" s="40"/>
      <c r="D136" s="29" t="s">
        <v>27</v>
      </c>
      <c r="E136" s="61">
        <v>100</v>
      </c>
      <c r="F136" s="61">
        <v>100</v>
      </c>
      <c r="G136" s="61">
        <v>60</v>
      </c>
      <c r="H136" s="61">
        <v>60</v>
      </c>
      <c r="I136" s="61">
        <v>60</v>
      </c>
      <c r="J136" s="60" t="s">
        <v>77</v>
      </c>
      <c r="K136" s="46">
        <f t="shared" ref="K136:K160" si="41">IF(I136=0, ,I136/H136*100)</f>
        <v>100</v>
      </c>
      <c r="L136" s="46">
        <f t="shared" si="39"/>
        <v>100</v>
      </c>
      <c r="M136" s="46">
        <f t="shared" si="40"/>
        <v>60</v>
      </c>
      <c r="N136" s="42"/>
      <c r="O136" s="71"/>
      <c r="P136" s="53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4.5" customHeight="1" x14ac:dyDescent="0.25">
      <c r="A137" s="48"/>
      <c r="B137" s="39"/>
      <c r="C137" s="40"/>
      <c r="D137" s="32" t="s">
        <v>28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3">
        <f t="shared" si="38"/>
        <v>0</v>
      </c>
      <c r="K137" s="46">
        <f t="shared" si="41"/>
        <v>0</v>
      </c>
      <c r="L137" s="46">
        <f t="shared" si="39"/>
        <v>0</v>
      </c>
      <c r="M137" s="46">
        <f t="shared" si="40"/>
        <v>0</v>
      </c>
      <c r="N137" s="42"/>
      <c r="O137" s="71"/>
      <c r="P137" s="53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4.5" customHeight="1" x14ac:dyDescent="0.25">
      <c r="A138" s="48"/>
      <c r="B138" s="39"/>
      <c r="C138" s="40"/>
      <c r="D138" s="34" t="s">
        <v>29</v>
      </c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63">
        <f t="shared" si="38"/>
        <v>0</v>
      </c>
      <c r="K138" s="46">
        <f t="shared" si="41"/>
        <v>0</v>
      </c>
      <c r="L138" s="46">
        <f t="shared" si="39"/>
        <v>0</v>
      </c>
      <c r="M138" s="46">
        <f t="shared" si="40"/>
        <v>0</v>
      </c>
      <c r="N138" s="42"/>
      <c r="O138" s="71"/>
      <c r="P138" s="53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4.5" customHeight="1" x14ac:dyDescent="0.25">
      <c r="A139" s="48"/>
      <c r="B139" s="39"/>
      <c r="C139" s="40"/>
      <c r="D139" s="37" t="s">
        <v>30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63">
        <f t="shared" si="38"/>
        <v>0</v>
      </c>
      <c r="K139" s="46">
        <f t="shared" si="41"/>
        <v>0</v>
      </c>
      <c r="L139" s="46">
        <f t="shared" si="39"/>
        <v>0</v>
      </c>
      <c r="M139" s="46">
        <f t="shared" si="40"/>
        <v>0</v>
      </c>
      <c r="N139" s="42"/>
      <c r="O139" s="71"/>
      <c r="P139" s="53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4.5" customHeight="1" x14ac:dyDescent="0.25">
      <c r="A140" s="48">
        <v>19</v>
      </c>
      <c r="B140" s="39" t="s">
        <v>78</v>
      </c>
      <c r="C140" s="40">
        <v>6</v>
      </c>
      <c r="D140" s="23" t="s">
        <v>23</v>
      </c>
      <c r="E140" s="24">
        <f>E141+E142+E143+E145</f>
        <v>88256.400000000009</v>
      </c>
      <c r="F140" s="24">
        <f t="shared" ref="F140:I140" si="42">F141+F142+F143+F145</f>
        <v>93298.8</v>
      </c>
      <c r="G140" s="24">
        <f t="shared" si="42"/>
        <v>75272.289999999994</v>
      </c>
      <c r="H140" s="24">
        <f t="shared" si="42"/>
        <v>74366.95</v>
      </c>
      <c r="I140" s="24">
        <f t="shared" si="42"/>
        <v>73300.090000000011</v>
      </c>
      <c r="J140" s="25">
        <f>I140-G140</f>
        <v>-1972.1999999999825</v>
      </c>
      <c r="K140" s="24">
        <f t="shared" si="41"/>
        <v>98.565411113404565</v>
      </c>
      <c r="L140" s="24">
        <f t="shared" si="39"/>
        <v>97.379912315674218</v>
      </c>
      <c r="M140" s="24">
        <f t="shared" si="40"/>
        <v>78.564879719782041</v>
      </c>
      <c r="N140" s="88"/>
      <c r="O140" s="71" t="s">
        <v>57</v>
      </c>
      <c r="P140" s="59" t="s">
        <v>79</v>
      </c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4.5" customHeight="1" x14ac:dyDescent="0.25">
      <c r="A141" s="48"/>
      <c r="B141" s="39"/>
      <c r="C141" s="40"/>
      <c r="D141" s="29" t="s">
        <v>25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82">
        <f>I141-G141</f>
        <v>0</v>
      </c>
      <c r="K141" s="46">
        <f t="shared" si="41"/>
        <v>0</v>
      </c>
      <c r="L141" s="46">
        <f t="shared" si="39"/>
        <v>0</v>
      </c>
      <c r="M141" s="46">
        <f t="shared" si="40"/>
        <v>0</v>
      </c>
      <c r="N141" s="88"/>
      <c r="O141" s="71"/>
      <c r="P141" s="20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4.5" customHeight="1" x14ac:dyDescent="0.25">
      <c r="A142" s="48"/>
      <c r="B142" s="39"/>
      <c r="C142" s="40"/>
      <c r="D142" s="29" t="s">
        <v>26</v>
      </c>
      <c r="E142" s="61">
        <v>82956.400000000009</v>
      </c>
      <c r="F142" s="61">
        <v>83734.400000000009</v>
      </c>
      <c r="G142" s="61">
        <v>67566.2</v>
      </c>
      <c r="H142" s="61">
        <v>66660.86</v>
      </c>
      <c r="I142" s="61">
        <v>65648.210000000006</v>
      </c>
      <c r="J142" s="89">
        <f t="shared" ref="J142:J146" si="43">I142-G142</f>
        <v>-1917.9899999999907</v>
      </c>
      <c r="K142" s="46">
        <f t="shared" si="41"/>
        <v>98.480892685752934</v>
      </c>
      <c r="L142" s="46">
        <f t="shared" si="39"/>
        <v>97.161317345063082</v>
      </c>
      <c r="M142" s="46">
        <f t="shared" si="40"/>
        <v>78.400525948714034</v>
      </c>
      <c r="N142" s="88"/>
      <c r="O142" s="71"/>
      <c r="P142" s="20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4.5" customHeight="1" x14ac:dyDescent="0.25">
      <c r="A143" s="48"/>
      <c r="B143" s="39"/>
      <c r="C143" s="40"/>
      <c r="D143" s="29" t="s">
        <v>27</v>
      </c>
      <c r="E143" s="61">
        <v>5300</v>
      </c>
      <c r="F143" s="62">
        <v>9564.4</v>
      </c>
      <c r="G143" s="61">
        <v>7706.09</v>
      </c>
      <c r="H143" s="61">
        <v>7706.09</v>
      </c>
      <c r="I143" s="61">
        <v>7651.8799999999992</v>
      </c>
      <c r="J143" s="89">
        <f t="shared" si="43"/>
        <v>-54.210000000000946</v>
      </c>
      <c r="K143" s="46">
        <f t="shared" si="41"/>
        <v>99.296530406470723</v>
      </c>
      <c r="L143" s="46">
        <f t="shared" si="39"/>
        <v>99.296530406470723</v>
      </c>
      <c r="M143" s="46">
        <f t="shared" si="40"/>
        <v>80.00376395801095</v>
      </c>
      <c r="N143" s="88"/>
      <c r="O143" s="71"/>
      <c r="P143" s="20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4.5" customHeight="1" x14ac:dyDescent="0.25">
      <c r="A144" s="48"/>
      <c r="B144" s="39"/>
      <c r="C144" s="40"/>
      <c r="D144" s="32" t="s">
        <v>28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82">
        <f t="shared" si="43"/>
        <v>0</v>
      </c>
      <c r="K144" s="46">
        <f t="shared" si="41"/>
        <v>0</v>
      </c>
      <c r="L144" s="46">
        <f t="shared" si="39"/>
        <v>0</v>
      </c>
      <c r="M144" s="46">
        <f t="shared" si="40"/>
        <v>0</v>
      </c>
      <c r="N144" s="88"/>
      <c r="O144" s="71"/>
      <c r="P144" s="20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4.5" customHeight="1" x14ac:dyDescent="0.25">
      <c r="A145" s="48"/>
      <c r="B145" s="39"/>
      <c r="C145" s="40"/>
      <c r="D145" s="34" t="s">
        <v>29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82">
        <f t="shared" si="43"/>
        <v>0</v>
      </c>
      <c r="K145" s="46">
        <f t="shared" si="41"/>
        <v>0</v>
      </c>
      <c r="L145" s="46">
        <f t="shared" si="39"/>
        <v>0</v>
      </c>
      <c r="M145" s="46">
        <f t="shared" si="40"/>
        <v>0</v>
      </c>
      <c r="N145" s="88"/>
      <c r="O145" s="71"/>
      <c r="P145" s="20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4.5" customHeight="1" x14ac:dyDescent="0.25">
      <c r="A146" s="48"/>
      <c r="B146" s="39"/>
      <c r="C146" s="40"/>
      <c r="D146" s="37" t="s">
        <v>30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82">
        <f t="shared" si="43"/>
        <v>0</v>
      </c>
      <c r="K146" s="46">
        <f t="shared" si="41"/>
        <v>0</v>
      </c>
      <c r="L146" s="46">
        <f t="shared" si="39"/>
        <v>0</v>
      </c>
      <c r="M146" s="46">
        <f t="shared" si="40"/>
        <v>0</v>
      </c>
      <c r="N146" s="88"/>
      <c r="O146" s="71"/>
      <c r="P146" s="20"/>
      <c r="Q146" s="4"/>
      <c r="R146" s="4"/>
      <c r="S146" s="4"/>
      <c r="T146" s="4"/>
      <c r="U146" s="4"/>
      <c r="V146" s="4"/>
      <c r="W146" s="4"/>
      <c r="X146" s="4"/>
      <c r="Y146" s="4"/>
    </row>
    <row r="147" spans="1:25" s="4" customFormat="1" ht="116.25" customHeight="1" x14ac:dyDescent="0.25">
      <c r="A147" s="48">
        <v>20</v>
      </c>
      <c r="B147" s="39" t="s">
        <v>80</v>
      </c>
      <c r="C147" s="40">
        <v>10</v>
      </c>
      <c r="D147" s="23" t="s">
        <v>23</v>
      </c>
      <c r="E147" s="24">
        <f>E148+E149+E150+E152</f>
        <v>492572.35000000009</v>
      </c>
      <c r="F147" s="24">
        <f t="shared" ref="F147:I147" si="44">F148+F149+F150+F152</f>
        <v>532488.54459000006</v>
      </c>
      <c r="G147" s="24">
        <f t="shared" si="44"/>
        <v>410570.81717000005</v>
      </c>
      <c r="H147" s="24">
        <f t="shared" si="44"/>
        <v>410022.60819000006</v>
      </c>
      <c r="I147" s="24">
        <f t="shared" si="44"/>
        <v>380771.15485000005</v>
      </c>
      <c r="J147" s="25">
        <f>I147-G147</f>
        <v>-29799.662320000003</v>
      </c>
      <c r="K147" s="24">
        <f t="shared" si="41"/>
        <v>92.865892573795534</v>
      </c>
      <c r="L147" s="24">
        <f t="shared" si="39"/>
        <v>92.741894680824032</v>
      </c>
      <c r="M147" s="24">
        <f t="shared" si="40"/>
        <v>71.507858472933393</v>
      </c>
      <c r="N147" s="42"/>
      <c r="O147" s="71" t="s">
        <v>81</v>
      </c>
      <c r="P147" s="59" t="s">
        <v>82</v>
      </c>
    </row>
    <row r="148" spans="1:25" s="4" customFormat="1" ht="116.25" customHeight="1" x14ac:dyDescent="0.25">
      <c r="A148" s="48"/>
      <c r="B148" s="39"/>
      <c r="C148" s="40"/>
      <c r="D148" s="29" t="s">
        <v>25</v>
      </c>
      <c r="E148" s="61">
        <v>3908.1</v>
      </c>
      <c r="F148" s="62">
        <v>3908.1</v>
      </c>
      <c r="G148" s="61">
        <v>3681.9089800000002</v>
      </c>
      <c r="H148" s="61">
        <v>3133.7</v>
      </c>
      <c r="I148" s="61">
        <v>2843.4982399999999</v>
      </c>
      <c r="J148" s="89">
        <f>I148-G148</f>
        <v>-838.41074000000026</v>
      </c>
      <c r="K148" s="46">
        <f t="shared" si="41"/>
        <v>90.739325398091722</v>
      </c>
      <c r="L148" s="46">
        <f t="shared" si="39"/>
        <v>77.228911834751543</v>
      </c>
      <c r="M148" s="46">
        <f t="shared" si="40"/>
        <v>72.759096236022614</v>
      </c>
      <c r="N148" s="42"/>
      <c r="O148" s="71"/>
      <c r="P148" s="20"/>
    </row>
    <row r="149" spans="1:25" s="4" customFormat="1" ht="116.25" customHeight="1" x14ac:dyDescent="0.25">
      <c r="A149" s="48"/>
      <c r="B149" s="39"/>
      <c r="C149" s="40"/>
      <c r="D149" s="29" t="s">
        <v>26</v>
      </c>
      <c r="E149" s="61">
        <v>1809.55</v>
      </c>
      <c r="F149" s="62">
        <v>33558.979570000003</v>
      </c>
      <c r="G149" s="61">
        <v>33515.624069999998</v>
      </c>
      <c r="H149" s="61">
        <v>33515.624069999998</v>
      </c>
      <c r="I149" s="61">
        <v>33344.373359999998</v>
      </c>
      <c r="J149" s="89">
        <f t="shared" ref="J149:J153" si="45">I149-G149</f>
        <v>-171.25071000000025</v>
      </c>
      <c r="K149" s="46">
        <f t="shared" si="41"/>
        <v>99.489042156451177</v>
      </c>
      <c r="L149" s="46">
        <f t="shared" si="39"/>
        <v>99.489042156451177</v>
      </c>
      <c r="M149" s="46">
        <f t="shared" si="40"/>
        <v>99.36051032316891</v>
      </c>
      <c r="N149" s="42"/>
      <c r="O149" s="71"/>
      <c r="P149" s="20"/>
    </row>
    <row r="150" spans="1:25" s="4" customFormat="1" ht="116.25" customHeight="1" x14ac:dyDescent="0.25">
      <c r="A150" s="48"/>
      <c r="B150" s="39"/>
      <c r="C150" s="40"/>
      <c r="D150" s="29" t="s">
        <v>27</v>
      </c>
      <c r="E150" s="61">
        <v>347194.10000000003</v>
      </c>
      <c r="F150" s="62">
        <v>469278.58824000001</v>
      </c>
      <c r="G150" s="61">
        <v>373373.28412000008</v>
      </c>
      <c r="H150" s="61">
        <v>373373.28412000008</v>
      </c>
      <c r="I150" s="61">
        <v>344583.28325000004</v>
      </c>
      <c r="J150" s="89">
        <f t="shared" si="45"/>
        <v>-28790.000870000047</v>
      </c>
      <c r="K150" s="46">
        <f t="shared" si="41"/>
        <v>92.289217762900492</v>
      </c>
      <c r="L150" s="46">
        <f t="shared" si="39"/>
        <v>92.289217762900492</v>
      </c>
      <c r="M150" s="46">
        <f t="shared" si="40"/>
        <v>73.428298645019822</v>
      </c>
      <c r="N150" s="42"/>
      <c r="O150" s="71"/>
      <c r="P150" s="20"/>
    </row>
    <row r="151" spans="1:25" s="4" customFormat="1" ht="116.25" customHeight="1" x14ac:dyDescent="0.25">
      <c r="A151" s="48"/>
      <c r="B151" s="39"/>
      <c r="C151" s="40"/>
      <c r="D151" s="32" t="s">
        <v>28</v>
      </c>
      <c r="E151" s="61">
        <v>0</v>
      </c>
      <c r="F151" s="61">
        <v>0</v>
      </c>
      <c r="G151" s="44">
        <v>0</v>
      </c>
      <c r="H151" s="44">
        <v>0</v>
      </c>
      <c r="I151" s="44">
        <v>0</v>
      </c>
      <c r="J151" s="82">
        <f t="shared" si="45"/>
        <v>0</v>
      </c>
      <c r="K151" s="46">
        <f t="shared" si="41"/>
        <v>0</v>
      </c>
      <c r="L151" s="46">
        <f t="shared" si="39"/>
        <v>0</v>
      </c>
      <c r="M151" s="46">
        <f t="shared" si="40"/>
        <v>0</v>
      </c>
      <c r="N151" s="42"/>
      <c r="O151" s="71"/>
      <c r="P151" s="20"/>
    </row>
    <row r="152" spans="1:25" s="4" customFormat="1" ht="116.25" customHeight="1" x14ac:dyDescent="0.25">
      <c r="A152" s="48"/>
      <c r="B152" s="39"/>
      <c r="C152" s="40"/>
      <c r="D152" s="34" t="s">
        <v>29</v>
      </c>
      <c r="E152" s="61">
        <v>139660.6</v>
      </c>
      <c r="F152" s="61">
        <v>25742.876780000002</v>
      </c>
      <c r="G152" s="61">
        <v>0</v>
      </c>
      <c r="H152" s="61">
        <v>0</v>
      </c>
      <c r="I152" s="61">
        <v>0</v>
      </c>
      <c r="J152" s="82">
        <f t="shared" si="45"/>
        <v>0</v>
      </c>
      <c r="K152" s="46">
        <f t="shared" si="41"/>
        <v>0</v>
      </c>
      <c r="L152" s="46">
        <f t="shared" si="39"/>
        <v>0</v>
      </c>
      <c r="M152" s="46">
        <f t="shared" si="40"/>
        <v>0</v>
      </c>
      <c r="N152" s="42"/>
      <c r="O152" s="71"/>
      <c r="P152" s="20"/>
    </row>
    <row r="153" spans="1:25" ht="116.25" customHeight="1" x14ac:dyDescent="0.25">
      <c r="A153" s="48"/>
      <c r="B153" s="39"/>
      <c r="C153" s="40"/>
      <c r="D153" s="37" t="s">
        <v>30</v>
      </c>
      <c r="E153" s="44">
        <v>0</v>
      </c>
      <c r="F153" s="61">
        <v>0</v>
      </c>
      <c r="G153" s="61">
        <v>0</v>
      </c>
      <c r="H153" s="61">
        <v>0</v>
      </c>
      <c r="I153" s="61">
        <v>0</v>
      </c>
      <c r="J153" s="82">
        <f t="shared" si="45"/>
        <v>0</v>
      </c>
      <c r="K153" s="46">
        <f t="shared" si="41"/>
        <v>0</v>
      </c>
      <c r="L153" s="46">
        <f t="shared" si="39"/>
        <v>0</v>
      </c>
      <c r="M153" s="46">
        <f t="shared" si="40"/>
        <v>0</v>
      </c>
      <c r="N153" s="42"/>
      <c r="O153" s="71"/>
      <c r="P153" s="20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16.25" customHeight="1" x14ac:dyDescent="0.25">
      <c r="A154" s="48">
        <v>21</v>
      </c>
      <c r="B154" s="39" t="s">
        <v>83</v>
      </c>
      <c r="C154" s="40">
        <v>12</v>
      </c>
      <c r="D154" s="23" t="s">
        <v>23</v>
      </c>
      <c r="E154" s="24">
        <f>E155+E156+E157+E159</f>
        <v>1535.5</v>
      </c>
      <c r="F154" s="24">
        <f t="shared" ref="F154:I154" si="46">F155+F156+F157+F159</f>
        <v>1770</v>
      </c>
      <c r="G154" s="24">
        <f t="shared" si="46"/>
        <v>994</v>
      </c>
      <c r="H154" s="24">
        <f t="shared" si="46"/>
        <v>994</v>
      </c>
      <c r="I154" s="24">
        <f t="shared" si="46"/>
        <v>990.27499999999998</v>
      </c>
      <c r="J154" s="25">
        <f>I154-G154</f>
        <v>-3.7250000000000227</v>
      </c>
      <c r="K154" s="24">
        <f t="shared" si="41"/>
        <v>99.625251509054323</v>
      </c>
      <c r="L154" s="24">
        <f t="shared" si="39"/>
        <v>99.625251509054323</v>
      </c>
      <c r="M154" s="24">
        <f t="shared" si="40"/>
        <v>55.947740112994346</v>
      </c>
      <c r="N154" s="83"/>
      <c r="O154" s="71" t="s">
        <v>46</v>
      </c>
      <c r="P154" s="75" t="s">
        <v>84</v>
      </c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16.25" customHeight="1" x14ac:dyDescent="0.25">
      <c r="A155" s="48"/>
      <c r="B155" s="39"/>
      <c r="C155" s="40"/>
      <c r="D155" s="29" t="s">
        <v>25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63">
        <f t="shared" ref="J155:J160" si="47">I155-G155</f>
        <v>0</v>
      </c>
      <c r="K155" s="46">
        <f t="shared" si="41"/>
        <v>0</v>
      </c>
      <c r="L155" s="46">
        <f t="shared" si="39"/>
        <v>0</v>
      </c>
      <c r="M155" s="46">
        <f t="shared" si="40"/>
        <v>0</v>
      </c>
      <c r="N155" s="90"/>
      <c r="O155" s="71"/>
      <c r="P155" s="76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16.25" customHeight="1" x14ac:dyDescent="0.25">
      <c r="A156" s="48"/>
      <c r="B156" s="39"/>
      <c r="C156" s="40"/>
      <c r="D156" s="29" t="s">
        <v>26</v>
      </c>
      <c r="E156" s="44">
        <v>0</v>
      </c>
      <c r="F156" s="44">
        <v>0</v>
      </c>
      <c r="G156" s="44">
        <v>0</v>
      </c>
      <c r="H156" s="44">
        <v>0</v>
      </c>
      <c r="I156" s="44">
        <v>0</v>
      </c>
      <c r="J156" s="63">
        <f t="shared" si="47"/>
        <v>0</v>
      </c>
      <c r="K156" s="46">
        <f t="shared" si="41"/>
        <v>0</v>
      </c>
      <c r="L156" s="46">
        <f t="shared" si="39"/>
        <v>0</v>
      </c>
      <c r="M156" s="46">
        <f t="shared" si="40"/>
        <v>0</v>
      </c>
      <c r="N156" s="90"/>
      <c r="O156" s="71"/>
      <c r="P156" s="76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16.25" customHeight="1" x14ac:dyDescent="0.25">
      <c r="A157" s="48"/>
      <c r="B157" s="39"/>
      <c r="C157" s="40"/>
      <c r="D157" s="29" t="s">
        <v>27</v>
      </c>
      <c r="E157" s="61">
        <v>300</v>
      </c>
      <c r="F157" s="61">
        <v>1770</v>
      </c>
      <c r="G157" s="51">
        <v>994</v>
      </c>
      <c r="H157" s="44">
        <v>994</v>
      </c>
      <c r="I157" s="44">
        <v>990.27499999999998</v>
      </c>
      <c r="J157" s="54">
        <f t="shared" si="47"/>
        <v>-3.7250000000000227</v>
      </c>
      <c r="K157" s="46">
        <f t="shared" si="41"/>
        <v>99.625251509054323</v>
      </c>
      <c r="L157" s="46">
        <f t="shared" si="39"/>
        <v>99.625251509054323</v>
      </c>
      <c r="M157" s="46">
        <f t="shared" si="40"/>
        <v>55.947740112994346</v>
      </c>
      <c r="N157" s="90"/>
      <c r="O157" s="71"/>
      <c r="P157" s="76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16.25" customHeight="1" x14ac:dyDescent="0.25">
      <c r="A158" s="48"/>
      <c r="B158" s="39"/>
      <c r="C158" s="40"/>
      <c r="D158" s="32" t="s">
        <v>28</v>
      </c>
      <c r="E158" s="61">
        <v>0</v>
      </c>
      <c r="F158" s="61">
        <v>0</v>
      </c>
      <c r="G158" s="44">
        <v>0</v>
      </c>
      <c r="H158" s="44">
        <v>0</v>
      </c>
      <c r="I158" s="44">
        <v>0</v>
      </c>
      <c r="J158" s="63">
        <f t="shared" si="47"/>
        <v>0</v>
      </c>
      <c r="K158" s="46">
        <f t="shared" si="41"/>
        <v>0</v>
      </c>
      <c r="L158" s="46">
        <f t="shared" si="39"/>
        <v>0</v>
      </c>
      <c r="M158" s="46">
        <f t="shared" si="40"/>
        <v>0</v>
      </c>
      <c r="N158" s="90"/>
      <c r="O158" s="71"/>
      <c r="P158" s="76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16.25" customHeight="1" x14ac:dyDescent="0.25">
      <c r="A159" s="48"/>
      <c r="B159" s="39"/>
      <c r="C159" s="40"/>
      <c r="D159" s="34" t="s">
        <v>29</v>
      </c>
      <c r="E159" s="61">
        <v>1235.5</v>
      </c>
      <c r="F159" s="62">
        <v>0</v>
      </c>
      <c r="G159" s="44">
        <v>0</v>
      </c>
      <c r="H159" s="44">
        <v>0</v>
      </c>
      <c r="I159" s="44">
        <v>0</v>
      </c>
      <c r="J159" s="63">
        <f t="shared" si="47"/>
        <v>0</v>
      </c>
      <c r="K159" s="46">
        <f t="shared" si="41"/>
        <v>0</v>
      </c>
      <c r="L159" s="46">
        <f t="shared" si="39"/>
        <v>0</v>
      </c>
      <c r="M159" s="46">
        <f t="shared" si="40"/>
        <v>0</v>
      </c>
      <c r="N159" s="90"/>
      <c r="O159" s="71"/>
      <c r="P159" s="76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16.25" customHeight="1" x14ac:dyDescent="0.25">
      <c r="A160" s="48"/>
      <c r="B160" s="39"/>
      <c r="C160" s="40"/>
      <c r="D160" s="37" t="s">
        <v>30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63">
        <f t="shared" si="47"/>
        <v>0</v>
      </c>
      <c r="K160" s="46">
        <f t="shared" si="41"/>
        <v>0</v>
      </c>
      <c r="L160" s="46">
        <f t="shared" si="39"/>
        <v>0</v>
      </c>
      <c r="M160" s="46">
        <f t="shared" si="40"/>
        <v>0</v>
      </c>
      <c r="N160" s="90"/>
      <c r="O160" s="71"/>
      <c r="P160" s="76"/>
      <c r="Q160" s="4"/>
      <c r="R160" s="4"/>
      <c r="S160" s="4"/>
      <c r="T160" s="4"/>
      <c r="U160" s="4"/>
      <c r="V160" s="4"/>
      <c r="W160" s="4"/>
      <c r="X160" s="4"/>
      <c r="Y160" s="4"/>
    </row>
  </sheetData>
  <mergeCells count="141"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14:A20"/>
    <mergeCell ref="B14:B20"/>
    <mergeCell ref="C14:C20"/>
    <mergeCell ref="N14:N20"/>
    <mergeCell ref="O14:O20"/>
    <mergeCell ref="P14:P20"/>
    <mergeCell ref="P4:P5"/>
    <mergeCell ref="A7:A13"/>
    <mergeCell ref="B7:B13"/>
    <mergeCell ref="C7:C13"/>
    <mergeCell ref="N7:N13"/>
    <mergeCell ref="O7:O13"/>
    <mergeCell ref="P7:P13"/>
    <mergeCell ref="A2:O2"/>
    <mergeCell ref="A4:A5"/>
    <mergeCell ref="B4:B5"/>
    <mergeCell ref="C4:C5"/>
    <mergeCell ref="D4:D5"/>
    <mergeCell ref="E4:M4"/>
    <mergeCell ref="N4:N5"/>
    <mergeCell ref="O4:O5"/>
  </mergeCells>
  <pageMargins left="0.59055118110236227" right="0" top="0" bottom="0" header="0" footer="0"/>
  <pageSetup paperSize="9" scale="26" orientation="landscape" horizontalDpi="0" verticalDpi="0" r:id="rId1"/>
  <rowBreaks count="10" manualBreakCount="10">
    <brk id="20" max="16383" man="1"/>
    <brk id="34" max="15" man="1"/>
    <brk id="48" max="15" man="1"/>
    <brk id="62" max="15" man="1"/>
    <brk id="76" max="15" man="1"/>
    <brk id="90" max="15" man="1"/>
    <brk id="104" max="16383" man="1"/>
    <brk id="118" max="15" man="1"/>
    <brk id="132" max="15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СВОД(сентябрь)</vt:lpstr>
      <vt:lpstr>'СВОД(сентябрь)'!Заголовки_для_печати</vt:lpstr>
      <vt:lpstr>'СВОД(сентябрь)'!Область_печати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2016-10-06T03:33:00Z</dcterms:modified>
</cp:coreProperties>
</file>