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9705" yWindow="6525" windowWidth="9510" windowHeight="5475" tabRatio="562" firstSheet="2" activeTab="2"/>
  </bookViews>
  <sheets>
    <sheet name="СВОД(январь)" sheetId="16" r:id="rId1"/>
    <sheet name="МП 6" sheetId="10" state="hidden" r:id="rId2"/>
    <sheet name="СВОД(июль)" sheetId="26" r:id="rId3"/>
  </sheets>
  <externalReferences>
    <externalReference r:id="rId4"/>
    <externalReference r:id="rId5"/>
  </externalReferences>
  <definedNames>
    <definedName name="_xlnm.Print_Titles" localSheetId="2">'СВОД(июль)'!$4:$6</definedName>
    <definedName name="_xlnm.Print_Titles" localSheetId="0">'СВОД(январь)'!$4:$6</definedName>
    <definedName name="_xlnm.Print_Area" localSheetId="2">'СВОД(июль)'!$A$1:$P$161</definedName>
  </definedNames>
  <calcPr calcId="144525"/>
</workbook>
</file>

<file path=xl/calcChain.xml><?xml version="1.0" encoding="utf-8"?>
<calcChain xmlns="http://schemas.openxmlformats.org/spreadsheetml/2006/main">
  <c r="H42" i="26" l="1"/>
  <c r="I42" i="26"/>
  <c r="G42" i="26"/>
  <c r="J135" i="26" l="1"/>
  <c r="J133" i="26" s="1"/>
  <c r="J136" i="26"/>
  <c r="J160" i="26"/>
  <c r="J159" i="26"/>
  <c r="J158" i="26"/>
  <c r="J157" i="26"/>
  <c r="J156" i="26"/>
  <c r="J155" i="26"/>
  <c r="J154" i="26"/>
  <c r="J153" i="26"/>
  <c r="J152" i="26"/>
  <c r="J151" i="26"/>
  <c r="J150" i="26"/>
  <c r="J149" i="26"/>
  <c r="J148" i="26"/>
  <c r="J147" i="26" s="1"/>
  <c r="J146" i="26"/>
  <c r="J145" i="26"/>
  <c r="J144" i="26"/>
  <c r="J143" i="26"/>
  <c r="J142" i="26"/>
  <c r="J141" i="26"/>
  <c r="J140" i="26"/>
  <c r="J139" i="26"/>
  <c r="J138" i="26"/>
  <c r="J137" i="26"/>
  <c r="J134" i="26"/>
  <c r="J132" i="26"/>
  <c r="J131" i="26"/>
  <c r="J130" i="26"/>
  <c r="J129" i="26"/>
  <c r="J128" i="26"/>
  <c r="J127" i="26"/>
  <c r="J126" i="26" s="1"/>
  <c r="J125" i="26"/>
  <c r="J124" i="26"/>
  <c r="J123" i="26"/>
  <c r="J122" i="26"/>
  <c r="J119" i="26" s="1"/>
  <c r="J121" i="26"/>
  <c r="J120" i="26"/>
  <c r="J118" i="26"/>
  <c r="J117" i="26"/>
  <c r="J116" i="26"/>
  <c r="J115" i="26"/>
  <c r="J112" i="26" s="1"/>
  <c r="J114" i="26"/>
  <c r="J113" i="26"/>
  <c r="J111" i="26"/>
  <c r="J110" i="26"/>
  <c r="J109" i="26"/>
  <c r="J108" i="26"/>
  <c r="J107" i="26"/>
  <c r="J106" i="26"/>
  <c r="J105" i="26"/>
  <c r="J104" i="26"/>
  <c r="J103" i="26"/>
  <c r="J102" i="26"/>
  <c r="J101" i="26"/>
  <c r="J100" i="26"/>
  <c r="J99" i="26"/>
  <c r="J98" i="26"/>
  <c r="J97" i="26"/>
  <c r="J96" i="26"/>
  <c r="J95" i="26"/>
  <c r="J94" i="26"/>
  <c r="J93" i="26"/>
  <c r="J92" i="26"/>
  <c r="J91" i="26"/>
  <c r="J90" i="26"/>
  <c r="J88" i="26"/>
  <c r="J87" i="26"/>
  <c r="J84" i="26" s="1"/>
  <c r="J86" i="26"/>
  <c r="J85" i="26"/>
  <c r="J83" i="26"/>
  <c r="J82" i="26"/>
  <c r="J81" i="26"/>
  <c r="J80" i="26"/>
  <c r="J79" i="26"/>
  <c r="J78" i="26"/>
  <c r="J77" i="26"/>
  <c r="J76" i="26"/>
  <c r="J75" i="26"/>
  <c r="J74" i="26"/>
  <c r="J73" i="26"/>
  <c r="J72" i="26"/>
  <c r="J71" i="26"/>
  <c r="J70" i="26"/>
  <c r="J69" i="26"/>
  <c r="J68" i="26"/>
  <c r="J67" i="26"/>
  <c r="J66" i="26"/>
  <c r="J65" i="26"/>
  <c r="J64" i="26"/>
  <c r="J63" i="26"/>
  <c r="J62" i="26"/>
  <c r="J61" i="26"/>
  <c r="J60" i="26"/>
  <c r="J59" i="26"/>
  <c r="J58" i="26"/>
  <c r="J57" i="26"/>
  <c r="J56" i="26" s="1"/>
  <c r="J55" i="26"/>
  <c r="J54" i="26"/>
  <c r="J53" i="26"/>
  <c r="J52" i="26"/>
  <c r="J51" i="26"/>
  <c r="J49" i="26" s="1"/>
  <c r="J50" i="26"/>
  <c r="J48" i="26"/>
  <c r="J47" i="26"/>
  <c r="J46" i="26"/>
  <c r="J45" i="26"/>
  <c r="J44" i="26"/>
  <c r="J43" i="26"/>
  <c r="J42" i="26"/>
  <c r="J41" i="26"/>
  <c r="J40" i="26"/>
  <c r="J39" i="26"/>
  <c r="J38" i="26"/>
  <c r="J37" i="26"/>
  <c r="J36" i="26"/>
  <c r="J35" i="26"/>
  <c r="J34" i="26"/>
  <c r="J33" i="26"/>
  <c r="J32" i="26"/>
  <c r="J31" i="26"/>
  <c r="J30" i="26"/>
  <c r="J29" i="26"/>
  <c r="J28" i="26"/>
  <c r="J27" i="26"/>
  <c r="J26" i="26"/>
  <c r="J25" i="26"/>
  <c r="J24" i="26"/>
  <c r="J21" i="26" s="1"/>
  <c r="J23" i="26"/>
  <c r="J22" i="26"/>
  <c r="J20" i="26"/>
  <c r="J19" i="26"/>
  <c r="J18" i="26"/>
  <c r="J17" i="26"/>
  <c r="J16" i="26"/>
  <c r="J15" i="26"/>
  <c r="J14" i="26"/>
  <c r="J12" i="26"/>
  <c r="J13" i="26"/>
  <c r="V161" i="26" l="1"/>
  <c r="T161" i="26"/>
  <c r="M160" i="26"/>
  <c r="L160" i="26"/>
  <c r="K160" i="26"/>
  <c r="M159" i="26"/>
  <c r="L159" i="26"/>
  <c r="K159" i="26"/>
  <c r="M158" i="26"/>
  <c r="L158" i="26"/>
  <c r="K158" i="26"/>
  <c r="M157" i="26"/>
  <c r="L157" i="26"/>
  <c r="K157" i="26"/>
  <c r="M156" i="26"/>
  <c r="L156" i="26"/>
  <c r="K156" i="26"/>
  <c r="M155" i="26"/>
  <c r="L155" i="26"/>
  <c r="K155" i="26"/>
  <c r="I154" i="26"/>
  <c r="H154" i="26"/>
  <c r="G154" i="26"/>
  <c r="F154" i="26"/>
  <c r="E154" i="26"/>
  <c r="M153" i="26"/>
  <c r="L153" i="26"/>
  <c r="K153" i="26"/>
  <c r="M152" i="26"/>
  <c r="L152" i="26"/>
  <c r="K152" i="26"/>
  <c r="M151" i="26"/>
  <c r="L151" i="26"/>
  <c r="K151" i="26"/>
  <c r="M150" i="26"/>
  <c r="L150" i="26"/>
  <c r="K150" i="26"/>
  <c r="M149" i="26"/>
  <c r="L149" i="26"/>
  <c r="K149" i="26"/>
  <c r="M148" i="26"/>
  <c r="L148" i="26"/>
  <c r="K148" i="26"/>
  <c r="I147" i="26"/>
  <c r="M147" i="26" s="1"/>
  <c r="H147" i="26"/>
  <c r="G147" i="26"/>
  <c r="F147" i="26"/>
  <c r="E147" i="26"/>
  <c r="M146" i="26"/>
  <c r="L146" i="26"/>
  <c r="K146" i="26"/>
  <c r="M145" i="26"/>
  <c r="L145" i="26"/>
  <c r="K145" i="26"/>
  <c r="M144" i="26"/>
  <c r="L144" i="26"/>
  <c r="K144" i="26"/>
  <c r="M143" i="26"/>
  <c r="L143" i="26"/>
  <c r="K143" i="26"/>
  <c r="M142" i="26"/>
  <c r="L142" i="26"/>
  <c r="K142" i="26"/>
  <c r="M141" i="26"/>
  <c r="L141" i="26"/>
  <c r="K141" i="26"/>
  <c r="I140" i="26"/>
  <c r="M140" i="26" s="1"/>
  <c r="H140" i="26"/>
  <c r="G140" i="26"/>
  <c r="F140" i="26"/>
  <c r="E140" i="26"/>
  <c r="M139" i="26"/>
  <c r="M138" i="26"/>
  <c r="M137" i="26"/>
  <c r="L137" i="26"/>
  <c r="K137" i="26"/>
  <c r="M136" i="26"/>
  <c r="L136" i="26"/>
  <c r="K136" i="26"/>
  <c r="M135" i="26"/>
  <c r="L135" i="26"/>
  <c r="K135" i="26"/>
  <c r="M134" i="26"/>
  <c r="I133" i="26"/>
  <c r="M133" i="26" s="1"/>
  <c r="H133" i="26"/>
  <c r="G133" i="26"/>
  <c r="F133" i="26"/>
  <c r="E133" i="26"/>
  <c r="M132" i="26"/>
  <c r="L132" i="26"/>
  <c r="K132" i="26"/>
  <c r="M131" i="26"/>
  <c r="L131" i="26"/>
  <c r="K131" i="26"/>
  <c r="M130" i="26"/>
  <c r="L130" i="26"/>
  <c r="K130" i="26"/>
  <c r="M129" i="26"/>
  <c r="L129" i="26"/>
  <c r="K129" i="26"/>
  <c r="M128" i="26"/>
  <c r="L128" i="26"/>
  <c r="K128" i="26"/>
  <c r="M127" i="26"/>
  <c r="L127" i="26"/>
  <c r="K127" i="26"/>
  <c r="I126" i="26"/>
  <c r="M126" i="26" s="1"/>
  <c r="H126" i="26"/>
  <c r="G126" i="26"/>
  <c r="F126" i="26"/>
  <c r="E126" i="26"/>
  <c r="M125" i="26"/>
  <c r="L125" i="26"/>
  <c r="K125" i="26"/>
  <c r="M124" i="26"/>
  <c r="M123" i="26"/>
  <c r="L123" i="26"/>
  <c r="K123" i="26"/>
  <c r="M122" i="26"/>
  <c r="L122" i="26"/>
  <c r="K122" i="26"/>
  <c r="M121" i="26"/>
  <c r="L121" i="26"/>
  <c r="K121" i="26"/>
  <c r="M120" i="26"/>
  <c r="L120" i="26"/>
  <c r="I119" i="26"/>
  <c r="H119" i="26"/>
  <c r="G119" i="26"/>
  <c r="F119" i="26"/>
  <c r="E119" i="26"/>
  <c r="M118" i="26"/>
  <c r="L118" i="26"/>
  <c r="K118" i="26"/>
  <c r="M117" i="26"/>
  <c r="L117" i="26"/>
  <c r="K117" i="26"/>
  <c r="M116" i="26"/>
  <c r="L116" i="26"/>
  <c r="K116" i="26"/>
  <c r="M115" i="26"/>
  <c r="L115" i="26"/>
  <c r="K115" i="26"/>
  <c r="M114" i="26"/>
  <c r="L114" i="26"/>
  <c r="K114" i="26"/>
  <c r="M113" i="26"/>
  <c r="L113" i="26"/>
  <c r="K113" i="26"/>
  <c r="I112" i="26"/>
  <c r="H112" i="26"/>
  <c r="G112" i="26"/>
  <c r="F112" i="26"/>
  <c r="E112" i="26"/>
  <c r="M111" i="26"/>
  <c r="L111" i="26"/>
  <c r="K111" i="26"/>
  <c r="M110" i="26"/>
  <c r="L110" i="26"/>
  <c r="K110" i="26"/>
  <c r="M109" i="26"/>
  <c r="L109" i="26"/>
  <c r="K109" i="26"/>
  <c r="M108" i="26"/>
  <c r="L108" i="26"/>
  <c r="K108" i="26"/>
  <c r="M107" i="26"/>
  <c r="L107" i="26"/>
  <c r="K107" i="26"/>
  <c r="M106" i="26"/>
  <c r="L106" i="26"/>
  <c r="K106" i="26"/>
  <c r="I105" i="26"/>
  <c r="H105" i="26"/>
  <c r="G105" i="26"/>
  <c r="F105" i="26"/>
  <c r="E105" i="26"/>
  <c r="M104" i="26"/>
  <c r="L104" i="26"/>
  <c r="K104" i="26"/>
  <c r="M103" i="26"/>
  <c r="L103" i="26"/>
  <c r="K103" i="26"/>
  <c r="M102" i="26"/>
  <c r="L102" i="26"/>
  <c r="K102" i="26"/>
  <c r="M101" i="26"/>
  <c r="L101" i="26"/>
  <c r="K101" i="26"/>
  <c r="M100" i="26"/>
  <c r="L100" i="26"/>
  <c r="K100" i="26"/>
  <c r="M99" i="26"/>
  <c r="L99" i="26"/>
  <c r="K99" i="26"/>
  <c r="I98" i="26"/>
  <c r="H98" i="26"/>
  <c r="G98" i="26"/>
  <c r="F98" i="26"/>
  <c r="E98" i="26"/>
  <c r="M97" i="26"/>
  <c r="L97" i="26"/>
  <c r="K97" i="26"/>
  <c r="M96" i="26"/>
  <c r="L96" i="26"/>
  <c r="K96" i="26"/>
  <c r="M95" i="26"/>
  <c r="L95" i="26"/>
  <c r="K95" i="26"/>
  <c r="M94" i="26"/>
  <c r="L94" i="26"/>
  <c r="K94" i="26"/>
  <c r="M93" i="26"/>
  <c r="L93" i="26"/>
  <c r="K93" i="26"/>
  <c r="M92" i="26"/>
  <c r="L92" i="26"/>
  <c r="K92" i="26"/>
  <c r="I91" i="26"/>
  <c r="H91" i="26"/>
  <c r="G91" i="26"/>
  <c r="F91" i="26"/>
  <c r="E91" i="26"/>
  <c r="M90" i="26"/>
  <c r="L90" i="26"/>
  <c r="K90" i="26"/>
  <c r="M89" i="26"/>
  <c r="L89" i="26"/>
  <c r="K89" i="26"/>
  <c r="M88" i="26"/>
  <c r="L88" i="26"/>
  <c r="K88" i="26"/>
  <c r="M87" i="26"/>
  <c r="L87" i="26"/>
  <c r="K87" i="26"/>
  <c r="M86" i="26"/>
  <c r="L86" i="26"/>
  <c r="K86" i="26"/>
  <c r="M85" i="26"/>
  <c r="L85" i="26"/>
  <c r="K85" i="26"/>
  <c r="I84" i="26"/>
  <c r="H84" i="26"/>
  <c r="G84" i="26"/>
  <c r="F84" i="26"/>
  <c r="E84" i="26"/>
  <c r="M83" i="26"/>
  <c r="L83" i="26"/>
  <c r="K83" i="26"/>
  <c r="M82" i="26"/>
  <c r="L82" i="26"/>
  <c r="K82" i="26"/>
  <c r="M81" i="26"/>
  <c r="L81" i="26"/>
  <c r="K81" i="26"/>
  <c r="M80" i="26"/>
  <c r="L80" i="26"/>
  <c r="K80" i="26"/>
  <c r="M79" i="26"/>
  <c r="L79" i="26"/>
  <c r="K79" i="26"/>
  <c r="M78" i="26"/>
  <c r="L78" i="26"/>
  <c r="K78" i="26"/>
  <c r="I77" i="26"/>
  <c r="L77" i="26" s="1"/>
  <c r="H77" i="26"/>
  <c r="G77" i="26"/>
  <c r="F77" i="26"/>
  <c r="E77" i="26"/>
  <c r="M76" i="26"/>
  <c r="L76" i="26"/>
  <c r="K76" i="26"/>
  <c r="M75" i="26"/>
  <c r="L75" i="26"/>
  <c r="K75" i="26"/>
  <c r="M74" i="26"/>
  <c r="L74" i="26"/>
  <c r="K74" i="26"/>
  <c r="M73" i="26"/>
  <c r="L73" i="26"/>
  <c r="K73" i="26"/>
  <c r="M72" i="26"/>
  <c r="L72" i="26"/>
  <c r="K72" i="26"/>
  <c r="M71" i="26"/>
  <c r="L71" i="26"/>
  <c r="K71" i="26"/>
  <c r="I70" i="26"/>
  <c r="H70" i="26"/>
  <c r="G70" i="26"/>
  <c r="F70" i="26"/>
  <c r="E70" i="26"/>
  <c r="M69" i="26"/>
  <c r="L69" i="26"/>
  <c r="K69" i="26"/>
  <c r="M68" i="26"/>
  <c r="L68" i="26"/>
  <c r="K68" i="26"/>
  <c r="K67" i="26"/>
  <c r="M66" i="26"/>
  <c r="L66" i="26"/>
  <c r="K66" i="26"/>
  <c r="M65" i="26"/>
  <c r="L65" i="26"/>
  <c r="K65" i="26"/>
  <c r="M64" i="26"/>
  <c r="L64" i="26"/>
  <c r="K64" i="26"/>
  <c r="I63" i="26"/>
  <c r="H63" i="26"/>
  <c r="G63" i="26"/>
  <c r="F63" i="26"/>
  <c r="E63" i="26"/>
  <c r="M62" i="26"/>
  <c r="L62" i="26"/>
  <c r="K62" i="26"/>
  <c r="M61" i="26"/>
  <c r="L61" i="26"/>
  <c r="K61" i="26"/>
  <c r="M60" i="26"/>
  <c r="L60" i="26"/>
  <c r="K60" i="26"/>
  <c r="M59" i="26"/>
  <c r="L59" i="26"/>
  <c r="K59" i="26"/>
  <c r="M58" i="26"/>
  <c r="L58" i="26"/>
  <c r="K58" i="26"/>
  <c r="M57" i="26"/>
  <c r="L57" i="26"/>
  <c r="K57" i="26"/>
  <c r="I56" i="26"/>
  <c r="H56" i="26"/>
  <c r="G56" i="26"/>
  <c r="F56" i="26"/>
  <c r="E56" i="26"/>
  <c r="M55" i="26"/>
  <c r="L55" i="26"/>
  <c r="K55" i="26"/>
  <c r="M54" i="26"/>
  <c r="L54" i="26"/>
  <c r="K54" i="26"/>
  <c r="M53" i="26"/>
  <c r="L53" i="26"/>
  <c r="K53" i="26"/>
  <c r="M52" i="26"/>
  <c r="L52" i="26"/>
  <c r="K52" i="26"/>
  <c r="M51" i="26"/>
  <c r="L51" i="26"/>
  <c r="K51" i="26"/>
  <c r="M50" i="26"/>
  <c r="L50" i="26"/>
  <c r="K50" i="26"/>
  <c r="I49" i="26"/>
  <c r="L49" i="26" s="1"/>
  <c r="H49" i="26"/>
  <c r="G49" i="26"/>
  <c r="F49" i="26"/>
  <c r="E49" i="26"/>
  <c r="M48" i="26"/>
  <c r="L48" i="26"/>
  <c r="K48" i="26"/>
  <c r="M47" i="26"/>
  <c r="L46" i="26"/>
  <c r="K46" i="26"/>
  <c r="L45" i="26"/>
  <c r="K45" i="26"/>
  <c r="F45" i="26"/>
  <c r="M45" i="26" s="1"/>
  <c r="M44" i="26"/>
  <c r="L44" i="26"/>
  <c r="K44" i="26"/>
  <c r="M43" i="26"/>
  <c r="L43" i="26"/>
  <c r="K43" i="26"/>
  <c r="E42" i="26"/>
  <c r="M41" i="26"/>
  <c r="L41" i="26"/>
  <c r="K41" i="26"/>
  <c r="M40" i="26"/>
  <c r="L40" i="26"/>
  <c r="K40" i="26"/>
  <c r="M39" i="26"/>
  <c r="L39" i="26"/>
  <c r="K39" i="26"/>
  <c r="M38" i="26"/>
  <c r="L38" i="26"/>
  <c r="K38" i="26"/>
  <c r="M37" i="26"/>
  <c r="L37" i="26"/>
  <c r="K37" i="26"/>
  <c r="M36" i="26"/>
  <c r="L36" i="26"/>
  <c r="K36" i="26"/>
  <c r="I35" i="26"/>
  <c r="H35" i="26"/>
  <c r="G35" i="26"/>
  <c r="F35" i="26"/>
  <c r="E35" i="26"/>
  <c r="M34" i="26"/>
  <c r="M33" i="26"/>
  <c r="L32" i="26"/>
  <c r="K32" i="26"/>
  <c r="L31" i="26"/>
  <c r="K31" i="26"/>
  <c r="F31" i="26"/>
  <c r="M31" i="26" s="1"/>
  <c r="M30" i="26"/>
  <c r="L30" i="26"/>
  <c r="K30" i="26"/>
  <c r="M29" i="26"/>
  <c r="I28" i="26"/>
  <c r="H28" i="26"/>
  <c r="G28" i="26"/>
  <c r="E28" i="26"/>
  <c r="M27" i="26"/>
  <c r="L27" i="26"/>
  <c r="K27" i="26"/>
  <c r="M26" i="26"/>
  <c r="L26" i="26"/>
  <c r="K26" i="26"/>
  <c r="M25" i="26"/>
  <c r="L25" i="26"/>
  <c r="K25" i="26"/>
  <c r="M24" i="26"/>
  <c r="L24" i="26"/>
  <c r="K24" i="26"/>
  <c r="M23" i="26"/>
  <c r="L23" i="26"/>
  <c r="K23" i="26"/>
  <c r="M22" i="26"/>
  <c r="L22" i="26"/>
  <c r="K22" i="26"/>
  <c r="I21" i="26"/>
  <c r="H21" i="26"/>
  <c r="G21" i="26"/>
  <c r="F21" i="26"/>
  <c r="E21" i="26"/>
  <c r="M20" i="26"/>
  <c r="L20" i="26"/>
  <c r="K20" i="26"/>
  <c r="M19" i="26"/>
  <c r="M18" i="26"/>
  <c r="L18" i="26"/>
  <c r="K18" i="26"/>
  <c r="M17" i="26"/>
  <c r="L17" i="26"/>
  <c r="K17" i="26"/>
  <c r="M16" i="26"/>
  <c r="L16" i="26"/>
  <c r="K16" i="26"/>
  <c r="M15" i="26"/>
  <c r="L15" i="26"/>
  <c r="K15" i="26"/>
  <c r="I14" i="26"/>
  <c r="H14" i="26"/>
  <c r="G14" i="26"/>
  <c r="F14" i="26"/>
  <c r="E14" i="26"/>
  <c r="I13" i="26"/>
  <c r="L13" i="26" s="1"/>
  <c r="G13" i="26"/>
  <c r="F13" i="26"/>
  <c r="E13" i="26"/>
  <c r="I12" i="26"/>
  <c r="H12" i="26"/>
  <c r="G12" i="26"/>
  <c r="F12" i="26"/>
  <c r="E12" i="26"/>
  <c r="I11" i="26"/>
  <c r="H11" i="26"/>
  <c r="K11" i="26" s="1"/>
  <c r="G11" i="26"/>
  <c r="F11" i="26"/>
  <c r="M11" i="26" s="1"/>
  <c r="E11" i="26"/>
  <c r="I10" i="26"/>
  <c r="H10" i="26"/>
  <c r="G10" i="26"/>
  <c r="J10" i="26" s="1"/>
  <c r="E10" i="26"/>
  <c r="I9" i="26"/>
  <c r="H9" i="26"/>
  <c r="G9" i="26"/>
  <c r="F9" i="26"/>
  <c r="E9" i="26"/>
  <c r="I8" i="26"/>
  <c r="H8" i="26"/>
  <c r="K8" i="26" s="1"/>
  <c r="G8" i="26"/>
  <c r="F8" i="26"/>
  <c r="M8" i="26" s="1"/>
  <c r="E8" i="26"/>
  <c r="E7" i="26"/>
  <c r="C7" i="26"/>
  <c r="L70" i="26" l="1"/>
  <c r="L63" i="26"/>
  <c r="L42" i="26"/>
  <c r="J8" i="26"/>
  <c r="J11" i="26"/>
  <c r="I7" i="26"/>
  <c r="L28" i="26"/>
  <c r="L21" i="26"/>
  <c r="L119" i="26"/>
  <c r="J9" i="26"/>
  <c r="F10" i="26"/>
  <c r="F7" i="26" s="1"/>
  <c r="L56" i="26"/>
  <c r="L35" i="26"/>
  <c r="L91" i="26"/>
  <c r="L98" i="26"/>
  <c r="L105" i="26"/>
  <c r="M154" i="26"/>
  <c r="K119" i="26"/>
  <c r="L112" i="26"/>
  <c r="L84" i="26"/>
  <c r="G7" i="26"/>
  <c r="M9" i="26"/>
  <c r="K9" i="26"/>
  <c r="H7" i="26"/>
  <c r="K10" i="26"/>
  <c r="L11" i="26"/>
  <c r="L8" i="26"/>
  <c r="M12" i="26"/>
  <c r="L9" i="26"/>
  <c r="L14" i="26"/>
  <c r="L10" i="26"/>
  <c r="K13" i="26"/>
  <c r="M13" i="26"/>
  <c r="K14" i="26"/>
  <c r="M14" i="26"/>
  <c r="K21" i="26"/>
  <c r="M21" i="26"/>
  <c r="F28" i="26"/>
  <c r="K28" i="26"/>
  <c r="M28" i="26"/>
  <c r="K35" i="26"/>
  <c r="M35" i="26"/>
  <c r="F42" i="26"/>
  <c r="K42" i="26"/>
  <c r="M42" i="26"/>
  <c r="K49" i="26"/>
  <c r="M49" i="26"/>
  <c r="K56" i="26"/>
  <c r="M56" i="26"/>
  <c r="K63" i="26"/>
  <c r="M63" i="26"/>
  <c r="K70" i="26"/>
  <c r="M70" i="26"/>
  <c r="K77" i="26"/>
  <c r="M77" i="26"/>
  <c r="K84" i="26"/>
  <c r="M84" i="26"/>
  <c r="K91" i="26"/>
  <c r="M91" i="26"/>
  <c r="K98" i="26"/>
  <c r="M98" i="26"/>
  <c r="K105" i="26"/>
  <c r="M105" i="26"/>
  <c r="K112" i="26"/>
  <c r="M112" i="26"/>
  <c r="M119" i="26"/>
  <c r="L126" i="26"/>
  <c r="L133" i="26"/>
  <c r="L140" i="26"/>
  <c r="L147" i="26"/>
  <c r="L154" i="26"/>
  <c r="K126" i="26"/>
  <c r="K133" i="26"/>
  <c r="K140" i="26"/>
  <c r="K147" i="26"/>
  <c r="K154" i="26"/>
  <c r="J7" i="26" l="1"/>
  <c r="M7" i="26"/>
  <c r="M10" i="26"/>
  <c r="L7" i="26"/>
  <c r="K7" i="26"/>
  <c r="G11" i="16" l="1"/>
  <c r="G10" i="16"/>
  <c r="G9" i="16"/>
  <c r="G8" i="16"/>
  <c r="F127" i="16" l="1"/>
  <c r="G127" i="16"/>
  <c r="H127" i="16"/>
  <c r="I127" i="16"/>
  <c r="F115" i="16" l="1"/>
  <c r="G115" i="16"/>
  <c r="H115" i="16"/>
  <c r="I115" i="16"/>
  <c r="S139" i="16" l="1"/>
  <c r="K112" i="16" l="1"/>
  <c r="J112" i="16"/>
  <c r="K111" i="16"/>
  <c r="J111" i="16"/>
  <c r="G109" i="16"/>
  <c r="F13" i="16" l="1"/>
  <c r="G13" i="16"/>
  <c r="H13" i="16"/>
  <c r="I13" i="16"/>
  <c r="H64" i="16" l="1"/>
  <c r="G64" i="16"/>
  <c r="G133" i="16" l="1"/>
  <c r="H133" i="16"/>
  <c r="I133" i="16"/>
  <c r="F43" i="16" l="1"/>
  <c r="G43" i="16"/>
  <c r="H43" i="16"/>
  <c r="E43" i="16"/>
  <c r="F19" i="16" l="1"/>
  <c r="G19" i="16"/>
  <c r="H19" i="16"/>
  <c r="I19" i="16"/>
  <c r="E19" i="16"/>
  <c r="F121" i="16" l="1"/>
  <c r="G121" i="16"/>
  <c r="H121" i="16"/>
  <c r="I121" i="16"/>
  <c r="E121" i="16"/>
  <c r="E91" i="16" l="1"/>
  <c r="F91" i="16"/>
  <c r="G91" i="16"/>
  <c r="H91" i="16"/>
  <c r="I91" i="16"/>
  <c r="J91" i="16" s="1"/>
  <c r="K91" i="16" l="1"/>
  <c r="L91" i="16"/>
  <c r="I25" i="16" l="1"/>
  <c r="H25" i="16"/>
  <c r="G25" i="16"/>
  <c r="F25" i="16"/>
  <c r="E25" i="16"/>
  <c r="K25" i="16" l="1"/>
  <c r="J25" i="16"/>
  <c r="E67" i="16"/>
  <c r="E127" i="16" l="1"/>
  <c r="E115" i="16" l="1"/>
  <c r="L51" i="16" l="1"/>
  <c r="U139" i="16" l="1"/>
  <c r="L138" i="16"/>
  <c r="K138" i="16"/>
  <c r="J138" i="16"/>
  <c r="L137" i="16"/>
  <c r="K137" i="16"/>
  <c r="J137" i="16"/>
  <c r="L136" i="16"/>
  <c r="K136" i="16"/>
  <c r="J136" i="16"/>
  <c r="L135" i="16"/>
  <c r="K135" i="16"/>
  <c r="J135" i="16"/>
  <c r="L134" i="16"/>
  <c r="K134" i="16"/>
  <c r="J134" i="16"/>
  <c r="F133" i="16"/>
  <c r="E133" i="16"/>
  <c r="K127" i="16"/>
  <c r="J127" i="16"/>
  <c r="L126" i="16"/>
  <c r="K126" i="16"/>
  <c r="J126" i="16"/>
  <c r="L125" i="16"/>
  <c r="K125" i="16"/>
  <c r="J125" i="16"/>
  <c r="L124" i="16"/>
  <c r="K124" i="16"/>
  <c r="J124" i="16"/>
  <c r="K123" i="16"/>
  <c r="J123" i="16"/>
  <c r="L122" i="16"/>
  <c r="K122" i="16"/>
  <c r="J122" i="16"/>
  <c r="L114" i="16"/>
  <c r="K114" i="16"/>
  <c r="J114" i="16"/>
  <c r="K113" i="16"/>
  <c r="J113" i="16"/>
  <c r="L110" i="16"/>
  <c r="K110" i="16"/>
  <c r="J110" i="16"/>
  <c r="I109" i="16"/>
  <c r="H109" i="16"/>
  <c r="F109" i="16"/>
  <c r="E109" i="16"/>
  <c r="L108" i="16"/>
  <c r="K108" i="16"/>
  <c r="J108" i="16"/>
  <c r="L107" i="16"/>
  <c r="K107" i="16"/>
  <c r="L106" i="16"/>
  <c r="K106" i="16"/>
  <c r="J106" i="16"/>
  <c r="L105" i="16"/>
  <c r="K105" i="16"/>
  <c r="J105" i="16"/>
  <c r="L104" i="16"/>
  <c r="K104" i="16"/>
  <c r="I103" i="16"/>
  <c r="H103" i="16"/>
  <c r="G103" i="16"/>
  <c r="F103" i="16"/>
  <c r="E103" i="16"/>
  <c r="L102" i="16"/>
  <c r="K102" i="16"/>
  <c r="J102" i="16"/>
  <c r="L101" i="16"/>
  <c r="K101" i="16"/>
  <c r="J101" i="16"/>
  <c r="L100" i="16"/>
  <c r="K100" i="16"/>
  <c r="J100" i="16"/>
  <c r="L99" i="16"/>
  <c r="K99" i="16"/>
  <c r="J99" i="16"/>
  <c r="L98" i="16"/>
  <c r="K98" i="16"/>
  <c r="J98" i="16"/>
  <c r="I97" i="16"/>
  <c r="H97" i="16"/>
  <c r="G97" i="16"/>
  <c r="F97" i="16"/>
  <c r="E97" i="16"/>
  <c r="L96" i="16"/>
  <c r="K96" i="16"/>
  <c r="J96" i="16"/>
  <c r="L95" i="16"/>
  <c r="K95" i="16"/>
  <c r="J95" i="16"/>
  <c r="L94" i="16"/>
  <c r="K94" i="16"/>
  <c r="J94" i="16"/>
  <c r="L93" i="16"/>
  <c r="K93" i="16"/>
  <c r="J93" i="16"/>
  <c r="L92" i="16"/>
  <c r="K92" i="16"/>
  <c r="J92" i="16"/>
  <c r="L84" i="16"/>
  <c r="K84" i="16"/>
  <c r="J84" i="16"/>
  <c r="L83" i="16"/>
  <c r="K83" i="16"/>
  <c r="J83" i="16"/>
  <c r="L82" i="16"/>
  <c r="K82" i="16"/>
  <c r="J82" i="16"/>
  <c r="L81" i="16"/>
  <c r="K81" i="16"/>
  <c r="J81" i="16"/>
  <c r="L80" i="16"/>
  <c r="K80" i="16"/>
  <c r="J80" i="16"/>
  <c r="I79" i="16"/>
  <c r="H79" i="16"/>
  <c r="G79" i="16"/>
  <c r="F79" i="16"/>
  <c r="E79" i="16"/>
  <c r="I73" i="16"/>
  <c r="H73" i="16"/>
  <c r="G73" i="16"/>
  <c r="F73" i="16"/>
  <c r="E73" i="16"/>
  <c r="L72" i="16"/>
  <c r="L71" i="16"/>
  <c r="L70" i="16"/>
  <c r="L68" i="16"/>
  <c r="I67" i="16"/>
  <c r="H67" i="16"/>
  <c r="G67" i="16"/>
  <c r="F67" i="16"/>
  <c r="L66" i="16"/>
  <c r="K66" i="16"/>
  <c r="J66" i="16"/>
  <c r="K65" i="16"/>
  <c r="J65" i="16"/>
  <c r="K64" i="16"/>
  <c r="J64" i="16"/>
  <c r="L63" i="16"/>
  <c r="K63" i="16"/>
  <c r="J63" i="16"/>
  <c r="L62" i="16"/>
  <c r="K62" i="16"/>
  <c r="J62" i="16"/>
  <c r="I61" i="16"/>
  <c r="H61" i="16"/>
  <c r="G61" i="16"/>
  <c r="F61" i="16"/>
  <c r="E61" i="16"/>
  <c r="L60" i="16"/>
  <c r="K60" i="16"/>
  <c r="J60" i="16"/>
  <c r="L59" i="16"/>
  <c r="K59" i="16"/>
  <c r="J59" i="16"/>
  <c r="L58" i="16"/>
  <c r="K58" i="16"/>
  <c r="J58" i="16"/>
  <c r="L57" i="16"/>
  <c r="K57" i="16"/>
  <c r="J57" i="16"/>
  <c r="L56" i="16"/>
  <c r="K56" i="16"/>
  <c r="J56" i="16"/>
  <c r="I55" i="16"/>
  <c r="H55" i="16"/>
  <c r="G55" i="16"/>
  <c r="F55" i="16"/>
  <c r="E55" i="16"/>
  <c r="L54" i="16"/>
  <c r="K54" i="16"/>
  <c r="J54" i="16"/>
  <c r="L53" i="16"/>
  <c r="K53" i="16"/>
  <c r="J53" i="16"/>
  <c r="L52" i="16"/>
  <c r="K52" i="16"/>
  <c r="J52" i="16"/>
  <c r="K51" i="16"/>
  <c r="J51" i="16"/>
  <c r="L50" i="16"/>
  <c r="K50" i="16"/>
  <c r="J50" i="16"/>
  <c r="I49" i="16"/>
  <c r="H49" i="16"/>
  <c r="G49" i="16"/>
  <c r="F49" i="16"/>
  <c r="L48" i="16"/>
  <c r="K48" i="16"/>
  <c r="J48" i="16"/>
  <c r="L47" i="16"/>
  <c r="K47" i="16"/>
  <c r="J47" i="16"/>
  <c r="L46" i="16"/>
  <c r="K46" i="16"/>
  <c r="J46" i="16"/>
  <c r="L45" i="16"/>
  <c r="K45" i="16"/>
  <c r="J45" i="16"/>
  <c r="L44" i="16"/>
  <c r="K44" i="16"/>
  <c r="J44" i="16"/>
  <c r="L42" i="16"/>
  <c r="K42" i="16"/>
  <c r="J42" i="16"/>
  <c r="L41" i="16"/>
  <c r="K40" i="16"/>
  <c r="J40" i="16"/>
  <c r="L39" i="16"/>
  <c r="K39" i="16"/>
  <c r="J39" i="16"/>
  <c r="L38" i="16"/>
  <c r="K38" i="16"/>
  <c r="J38" i="16"/>
  <c r="I37" i="16"/>
  <c r="H37" i="16"/>
  <c r="G37" i="16"/>
  <c r="F37" i="16"/>
  <c r="E37" i="16"/>
  <c r="L36" i="16"/>
  <c r="K36" i="16"/>
  <c r="J36" i="16"/>
  <c r="L35" i="16"/>
  <c r="K35" i="16"/>
  <c r="J35" i="16"/>
  <c r="L34" i="16"/>
  <c r="K34" i="16"/>
  <c r="J34" i="16"/>
  <c r="L33" i="16"/>
  <c r="K33" i="16"/>
  <c r="J33" i="16"/>
  <c r="L32" i="16"/>
  <c r="K32" i="16"/>
  <c r="J32" i="16"/>
  <c r="I31" i="16"/>
  <c r="H31" i="16"/>
  <c r="G31" i="16"/>
  <c r="F31" i="16"/>
  <c r="E31" i="16"/>
  <c r="L24" i="16"/>
  <c r="K24" i="16"/>
  <c r="J24" i="16"/>
  <c r="L23" i="16"/>
  <c r="K23" i="16"/>
  <c r="J23" i="16"/>
  <c r="L22" i="16"/>
  <c r="K22" i="16"/>
  <c r="J22" i="16"/>
  <c r="L21" i="16"/>
  <c r="K21" i="16"/>
  <c r="J21" i="16"/>
  <c r="L20" i="16"/>
  <c r="K20" i="16"/>
  <c r="J20" i="16"/>
  <c r="L18" i="16"/>
  <c r="K18" i="16"/>
  <c r="J18" i="16"/>
  <c r="K17" i="16"/>
  <c r="J17" i="16"/>
  <c r="K16" i="16"/>
  <c r="J16" i="16"/>
  <c r="K15" i="16"/>
  <c r="J15" i="16"/>
  <c r="L14" i="16"/>
  <c r="K14" i="16"/>
  <c r="J14" i="16"/>
  <c r="E13" i="16"/>
  <c r="I12" i="16"/>
  <c r="H12" i="16"/>
  <c r="G12" i="16"/>
  <c r="F12" i="16"/>
  <c r="E12" i="16"/>
  <c r="I11" i="16"/>
  <c r="H11" i="16"/>
  <c r="F11" i="16"/>
  <c r="E11" i="16"/>
  <c r="I10" i="16"/>
  <c r="H10" i="16"/>
  <c r="F10" i="16"/>
  <c r="E10" i="16"/>
  <c r="I9" i="16"/>
  <c r="H9" i="16"/>
  <c r="F9" i="16"/>
  <c r="E9" i="16"/>
  <c r="I8" i="16"/>
  <c r="H8" i="16"/>
  <c r="F8" i="16"/>
  <c r="E8" i="16"/>
  <c r="C7" i="16"/>
  <c r="F7" i="16" l="1"/>
  <c r="H7" i="16"/>
  <c r="J67" i="16"/>
  <c r="I7" i="16"/>
  <c r="G7" i="16"/>
  <c r="E7" i="16"/>
  <c r="L133" i="16"/>
  <c r="L103" i="16"/>
  <c r="L49" i="16"/>
  <c r="K43" i="16"/>
  <c r="K55" i="16"/>
  <c r="K67" i="16"/>
  <c r="K79" i="16"/>
  <c r="J55" i="16"/>
  <c r="K97" i="16"/>
  <c r="K109" i="16"/>
  <c r="K121" i="16"/>
  <c r="J43" i="16"/>
  <c r="K8" i="16"/>
  <c r="K12" i="16"/>
  <c r="K37" i="16"/>
  <c r="L31" i="16"/>
  <c r="L19" i="16"/>
  <c r="K9" i="16"/>
  <c r="K10" i="16"/>
  <c r="K11" i="16"/>
  <c r="K13" i="16"/>
  <c r="J8" i="16"/>
  <c r="L8" i="16"/>
  <c r="J9" i="16"/>
  <c r="J10" i="16"/>
  <c r="J11" i="16"/>
  <c r="J12" i="16"/>
  <c r="L12" i="16"/>
  <c r="J13" i="16"/>
  <c r="K19" i="16"/>
  <c r="K31" i="16"/>
  <c r="J37" i="16"/>
  <c r="L43" i="16"/>
  <c r="K49" i="16"/>
  <c r="L55" i="16"/>
  <c r="K61" i="16"/>
  <c r="K73" i="16"/>
  <c r="J79" i="16"/>
  <c r="L79" i="16"/>
  <c r="J97" i="16"/>
  <c r="L97" i="16"/>
  <c r="K103" i="16"/>
  <c r="J109" i="16"/>
  <c r="K115" i="16"/>
  <c r="J121" i="16"/>
  <c r="K133" i="16"/>
  <c r="J19" i="16"/>
  <c r="J31" i="16"/>
  <c r="J49" i="16"/>
  <c r="J61" i="16"/>
  <c r="J73" i="16"/>
  <c r="J103" i="16"/>
  <c r="J115" i="16"/>
  <c r="J133" i="16"/>
  <c r="J7" i="16" l="1"/>
  <c r="K7" i="16"/>
</calcChain>
</file>

<file path=xl/sharedStrings.xml><?xml version="1.0" encoding="utf-8"?>
<sst xmlns="http://schemas.openxmlformats.org/spreadsheetml/2006/main" count="495" uniqueCount="118">
  <si>
    <t>№ п/п</t>
  </si>
  <si>
    <t>Целевые показатели</t>
  </si>
  <si>
    <t>Ответственные исполнители              (Ф.И.О.  телефон)</t>
  </si>
  <si>
    <t>Источники финансирования</t>
  </si>
  <si>
    <t>% исполнения к плану</t>
  </si>
  <si>
    <t>план</t>
  </si>
  <si>
    <t>всего:</t>
  </si>
  <si>
    <t>Федеральный бюджет</t>
  </si>
  <si>
    <t>бюджет автономного округа</t>
  </si>
  <si>
    <t>бюджет муниципального образования</t>
  </si>
  <si>
    <t>Привлеченные средства</t>
  </si>
  <si>
    <t>в т.ч.     КАПы</t>
  </si>
  <si>
    <t xml:space="preserve">Наименование  муниципальной  программы </t>
  </si>
  <si>
    <t>Наименование мероприятий программы</t>
  </si>
  <si>
    <t>план на 2014 год</t>
  </si>
  <si>
    <t>на 01.01.2014</t>
  </si>
  <si>
    <t>Кассовое исполнение</t>
  </si>
  <si>
    <t xml:space="preserve">Причины отклонения </t>
  </si>
  <si>
    <t>Остаток 2013 года</t>
  </si>
  <si>
    <t>= гр.7/гр.6*100</t>
  </si>
  <si>
    <t>% финансирования к плану</t>
  </si>
  <si>
    <t>= гр.8/гр.7*100</t>
  </si>
  <si>
    <t>= гр.8/гр.6*100</t>
  </si>
  <si>
    <t>Исполнение 
(% исполнения к плану)</t>
  </si>
  <si>
    <t>Приложение №2</t>
  </si>
  <si>
    <t>Нефтеюганского района</t>
  </si>
  <si>
    <t>от "_____"____________2014 №________</t>
  </si>
  <si>
    <t>Главный бухгалтер</t>
  </si>
  <si>
    <t>Руководитель</t>
  </si>
  <si>
    <t>Исполнитель</t>
  </si>
  <si>
    <t>№ телефона</t>
  </si>
  <si>
    <t>% исполнения к  лимиту финансированию</t>
  </si>
  <si>
    <t>Отчет о ходе реализации  муниципальных программ  и ведомственных  целевых программ   Нефтеюганского района.</t>
  </si>
  <si>
    <t>Результаты реализации,  причины отклонения, проблемные вопросы (по каждому мероприятию)</t>
  </si>
  <si>
    <t>Лимит финансирования</t>
  </si>
  <si>
    <t xml:space="preserve">к письму  администрации </t>
  </si>
  <si>
    <t>"Образование 21 века на 2014 - 2020 годы"</t>
  </si>
  <si>
    <t>"Развитие культуры Нефтеюганского района на 2014 -2020 годы"</t>
  </si>
  <si>
    <t>"Доступная среда муниципального образования Нефтеюганский район на 2014 - 2020 годы"</t>
  </si>
  <si>
    <t>"Информационное  общество - Югра  на  2014 - 2020 годы на  территории  муниципального образования  Нефтеюганский район"</t>
  </si>
  <si>
    <t>"Развитие физической  культуры  и  спорта в Нефтеюганском  районе на  2014 - 2020 годы"</t>
  </si>
  <si>
    <t>"Развитие агропромышленного комплекса и рынков сельскохозяйственной продукции, сырья и продовольствия Нефтеюганского района в 2014-2020 годах"</t>
  </si>
  <si>
    <t>"Социально-экономическое развитие населения района из числа коренных малочисленных народов Севера Нефтеюганского района на 2014–2020 годы"</t>
  </si>
  <si>
    <t>"Доступное жилье - жителям Нефтеюганского района в 2014-2020 годах"</t>
  </si>
  <si>
    <t>"Развитие жилищно - коммунального комплекса и  повышение  энергетической  эффективности в муниципальном  образовании  Нефтеюганский  район в 2014 - 2020 годы"</t>
  </si>
  <si>
    <t>"Обеспечение прав и законных интересов населения   Нефтеюганского  района Ханты-Мансийского автономного округа-Югры в отдельных сферах жизнедеятельности   в  2014 - 2020  годы"</t>
  </si>
  <si>
    <t>"Защита населения и территорий от чрезвычайных ситуаций, обеспечение пожарной безопасности в  Нефтеюганском районе на 2014-2020 годы"</t>
  </si>
  <si>
    <t>"Обеспечение экологической безопасности Нефтеюганского района  на 2014-2020 годы"</t>
  </si>
  <si>
    <t>"Развитие гражданского общества Нефтеюганского   района  на  2014 – 2020 годы"</t>
  </si>
  <si>
    <t>"Содействие развитию малого и среднего предпринимательства и создание условий для развития потребительского рынка в Нефтеюганском районе на 2014-2020 годы"</t>
  </si>
  <si>
    <t>"Развитие транспортной системы   Нефтеюганского   района на   2014 - 2020 годы"</t>
  </si>
  <si>
    <t>"Управление имуществом муниципального образования Нефтеюганский район на 2014 - 2020 годы"</t>
  </si>
  <si>
    <t>"Управление  муниципальными финансами в   Нефтеюганском  районе  на 2014 - 2020 годы"</t>
  </si>
  <si>
    <t>"Улучшение  условий и охраны  труда, развитие социального  партнёрства в муниципальном  образование  Нефтеюганский  район на 2014 - 2020 годы"</t>
  </si>
  <si>
    <t>"Социальная поддержка жителей  Нефтеюганского района  на 2014-2020 годы"</t>
  </si>
  <si>
    <t>"Совершенствование  муниципального  управления  Нефтеюганского  района на 2014  - 2020 годы"</t>
  </si>
  <si>
    <t>"Профилактика экстремизма и развитие российского казачества в муниципальном образовании Нефтеюганский район на 2014- 2020 годы"</t>
  </si>
  <si>
    <t>% исполнения к плану (согласно сетевого графика)</t>
  </si>
  <si>
    <t>10 
= гр.9/гр.8*100</t>
  </si>
  <si>
    <t>11
= гр.9/гр.7*100</t>
  </si>
  <si>
    <t xml:space="preserve">Количество  муниципальных  программ </t>
  </si>
  <si>
    <t xml:space="preserve">Всего 21 </t>
  </si>
  <si>
    <t>Количество мероприятий  по программ</t>
  </si>
  <si>
    <t>Количество мероприятий</t>
  </si>
  <si>
    <t>7 целевых показателей</t>
  </si>
  <si>
    <t>4 целевых показателя</t>
  </si>
  <si>
    <t>3 целевых показателя</t>
  </si>
  <si>
    <t>5 целевых показателей</t>
  </si>
  <si>
    <t>1 целевой показатель</t>
  </si>
  <si>
    <t>18 целевых показателей</t>
  </si>
  <si>
    <t>6 целевых показателей</t>
  </si>
  <si>
    <t>4 целевых показателей</t>
  </si>
  <si>
    <t>12</t>
  </si>
  <si>
    <t>Примечание</t>
  </si>
  <si>
    <t>3 целевых показателей</t>
  </si>
  <si>
    <r>
      <rPr>
        <sz val="16"/>
        <rFont val="Times New Roman"/>
        <family val="1"/>
        <charset val="204"/>
      </rPr>
      <t>Председатель комитета по жилищной политике
Мага А.В.
256-851</t>
    </r>
    <r>
      <rPr>
        <sz val="18"/>
        <rFont val="Times New Roman"/>
        <family val="1"/>
        <charset val="204"/>
      </rPr>
      <t xml:space="preserve">
</t>
    </r>
  </si>
  <si>
    <t>Начальник управления по связям с 
общественностью
Т.Г.Котова
250-164</t>
  </si>
  <si>
    <t xml:space="preserve">Лимит финансирования </t>
  </si>
  <si>
    <t>12
= гр.9/гр.6*100</t>
  </si>
  <si>
    <t>План (согласно сетевого графика)</t>
  </si>
  <si>
    <t>% исполнения к уточненному плану</t>
  </si>
  <si>
    <t xml:space="preserve">Секретарь административной комиссии
Хамитова С.А. 290001
</t>
  </si>
  <si>
    <t>на "01" февраля  2015</t>
  </si>
  <si>
    <t xml:space="preserve">План на 2015 год
</t>
  </si>
  <si>
    <t xml:space="preserve">Уточненный план на 2015 год
</t>
  </si>
  <si>
    <t>6 целевых показателя</t>
  </si>
  <si>
    <t>23 целевых показателей</t>
  </si>
  <si>
    <t xml:space="preserve">Начальник управления по учету и отчетности – главный бухгалтер АНР
Пятигор Т.А.
250152
</t>
  </si>
  <si>
    <t xml:space="preserve">Председатель комитета по опеке и попечительству
Лобанкова В.В.
247606
</t>
  </si>
  <si>
    <t>Начальник ОРИМП 
Травкина В.М. 
250202</t>
  </si>
  <si>
    <t>Заместитель директора департамента образования и молодежной политики
Пайвина С.Д.
223811
Заместитель начальника управления  экономики, анализа и целевых программ 
Кофанова О.А.
223279</t>
  </si>
  <si>
    <t>Начальник отдела  социально-трудовых отношений
Захаров А.А.
250218
Главный специалист 
Рошка И.В.
238014</t>
  </si>
  <si>
    <t>Директор МКУ "Управление по обеспечению деятельности учереждений культуры и спорта"
Елисеева Н.Н.
236907</t>
  </si>
  <si>
    <t>Начальник  УИТиАР
Еременко М.В.
290003</t>
  </si>
  <si>
    <t>Председатель комитета по физической культуре и спорту
Абрамович В.В.
278107</t>
  </si>
  <si>
    <t>Начальник отдела по сельскому хозяйству
Березецкая Ю.Н.
250-242</t>
  </si>
  <si>
    <t>Заместитель председателя комитета по делам народов Севера, охраны окружающей среды и водных ресурсов,
Голдобин В. Г.
 250238</t>
  </si>
  <si>
    <t>Председатель комитета гражданской защиты населения Нефтеюганского района 
Сычёв А.М. 
250162</t>
  </si>
  <si>
    <t>Начальник управления по связям с общественностью
Котова Т.Г.
250164</t>
  </si>
  <si>
    <t xml:space="preserve">Председатель комитета по экономической политике и предпринимательству
Шумейко И.М.
250179
</t>
  </si>
  <si>
    <t>Заместитель директора ДСиЖКК
Любиев Н.А.
250144
Начальник отдела по транспорту и дорогам
Юношева К.В.
250194</t>
  </si>
  <si>
    <t>Директор департамента имущественных отношений
 Аладин Ю.Я.
250166</t>
  </si>
  <si>
    <t>Директор департамента финансов - Заместитель главы администрации района 
Бузунова М.Ф.
250167
Заместители директора департамента финансов:
Московкина Л.Д.
250146
Курова Н.В.
250196</t>
  </si>
  <si>
    <t>Начальник отдела социально-трудовых отношений
Захаров А.А.
250218
Рошка И.В.
238014</t>
  </si>
  <si>
    <t>126 целевых показателей</t>
  </si>
  <si>
    <t>5 целевых показателя</t>
  </si>
  <si>
    <t>"Профилактика экстремизма, гармонизация межэтнических и межкультурных отношений в Нефтеюганском районе  на  2014- 2020 годы"</t>
  </si>
  <si>
    <t>8 целевых показателей</t>
  </si>
  <si>
    <t>в т.ч.
КАПы</t>
  </si>
  <si>
    <t>средства по Соглашениям по передаче полномочий</t>
  </si>
  <si>
    <t xml:space="preserve">иные 
внебюджетные 
источники
</t>
  </si>
  <si>
    <t>16 целевых показателей</t>
  </si>
  <si>
    <t>125 целевых показателей</t>
  </si>
  <si>
    <t>Начальник управления по связям с 
общественностью
А.Н.Федорова
256815</t>
  </si>
  <si>
    <t>Начальник управления по связям с общественностью
А.Н.Федорова
256815</t>
  </si>
  <si>
    <t xml:space="preserve">Председатель комитета по жилищной политике
Мага А.В.
256-851
</t>
  </si>
  <si>
    <t>на "01" августа 2015</t>
  </si>
  <si>
    <t>Отклонение от сетевого графика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</si>
</sst>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р_._-;\-* #,##0_р_._-;_-* &quot;-&quot;_р_._-;_-@_-"/>
    <numFmt numFmtId="43" formatCode="_-* #,##0.00_р_._-;\-* #,##0.00_р_._-;_-* &quot;-&quot;??_р_._-;_-@_-"/>
    <numFmt numFmtId="164" formatCode="#,##0.0_ ;\-#,##0.0\ "/>
    <numFmt numFmtId="165" formatCode="0.0"/>
    <numFmt numFmtId="166" formatCode="_(* #,##0.00_);_(* \(#,##0.00\);_(* &quot;-&quot;??_);_(@_)"/>
    <numFmt numFmtId="167" formatCode="_-* #,##0.0_р_._-;\-* #,##0.0_р_._-;_-* &quot;-&quot;?_р_._-;_-@_-"/>
    <numFmt numFmtId="168" formatCode="_-* #,##0.000_р_._-;\-* #,##0.000_р_._-;_-* &quot;-&quot;???_р_._-;_-@_-"/>
  </numFmts>
  <fonts count="5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3"/>
      <name val="Times New Roman"/>
      <family val="1"/>
      <charset val="204"/>
    </font>
    <font>
      <sz val="12"/>
      <color indexed="10"/>
      <name val="Calibri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</font>
    <font>
      <sz val="18"/>
      <color theme="1"/>
      <name val="Times New Roman"/>
      <family val="1"/>
      <charset val="204"/>
    </font>
    <font>
      <sz val="26"/>
      <color theme="1"/>
      <name val="Calibri"/>
      <family val="2"/>
      <scheme val="minor"/>
    </font>
    <font>
      <sz val="18"/>
      <name val="Calibri"/>
      <family val="2"/>
      <charset val="204"/>
    </font>
    <font>
      <sz val="16"/>
      <name val="Times New Roman"/>
      <family val="1"/>
      <charset val="204"/>
    </font>
    <font>
      <sz val="16"/>
      <name val="Calibri"/>
      <family val="2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20"/>
      <name val="Times New Roman"/>
      <family val="1"/>
      <charset val="204"/>
    </font>
    <font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11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26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sz val="26"/>
      <color rgb="FFFF0000"/>
      <name val="Calibri"/>
      <family val="2"/>
      <scheme val="minor"/>
    </font>
    <font>
      <sz val="22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20"/>
      <color rgb="FFFF0000"/>
      <name val="Times New Roman"/>
      <family val="1"/>
      <charset val="204"/>
    </font>
    <font>
      <sz val="22"/>
      <color theme="1"/>
      <name val="Calibri"/>
      <family val="2"/>
      <scheme val="minor"/>
    </font>
    <font>
      <sz val="26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24"/>
      <color rgb="FFFF0000"/>
      <name val="Calibri"/>
      <family val="2"/>
      <scheme val="minor"/>
    </font>
    <font>
      <sz val="16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5">
    <xf numFmtId="0" fontId="0" fillId="0" borderId="0"/>
    <xf numFmtId="0" fontId="8" fillId="0" borderId="0"/>
    <xf numFmtId="43" fontId="12" fillId="0" borderId="0" applyFont="0" applyFill="0" applyBorder="0" applyAlignment="0" applyProtection="0"/>
    <xf numFmtId="0" fontId="16" fillId="0" borderId="0"/>
    <xf numFmtId="0" fontId="16" fillId="0" borderId="0"/>
    <xf numFmtId="0" fontId="8" fillId="0" borderId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0" fontId="7" fillId="0" borderId="0"/>
    <xf numFmtId="0" fontId="7" fillId="0" borderId="0"/>
    <xf numFmtId="43" fontId="2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178">
    <xf numFmtId="0" fontId="0" fillId="0" borderId="0" xfId="0"/>
    <xf numFmtId="0" fontId="8" fillId="0" borderId="0" xfId="1"/>
    <xf numFmtId="0" fontId="9" fillId="2" borderId="5" xfId="1" applyFont="1" applyFill="1" applyBorder="1" applyAlignment="1">
      <alignment horizontal="center" vertical="center" wrapText="1"/>
    </xf>
    <xf numFmtId="0" fontId="11" fillId="3" borderId="1" xfId="1" applyFont="1" applyFill="1" applyBorder="1" applyAlignment="1">
      <alignment horizontal="center" vertical="center" textRotation="90" wrapText="1"/>
    </xf>
    <xf numFmtId="164" fontId="11" fillId="4" borderId="1" xfId="2" applyNumberFormat="1" applyFont="1" applyFill="1" applyBorder="1" applyAlignment="1">
      <alignment horizontal="center" vertical="center"/>
    </xf>
    <xf numFmtId="165" fontId="11" fillId="4" borderId="1" xfId="2" applyNumberFormat="1" applyFont="1" applyFill="1" applyBorder="1" applyAlignment="1">
      <alignment horizontal="center" vertical="center" wrapText="1"/>
    </xf>
    <xf numFmtId="2" fontId="11" fillId="4" borderId="1" xfId="2" applyNumberFormat="1" applyFont="1" applyFill="1" applyBorder="1" applyAlignment="1">
      <alignment horizontal="center" vertical="center"/>
    </xf>
    <xf numFmtId="16" fontId="10" fillId="3" borderId="1" xfId="1" applyNumberFormat="1" applyFont="1" applyFill="1" applyBorder="1" applyAlignment="1">
      <alignment horizontal="center" vertical="center" textRotation="90" wrapText="1"/>
    </xf>
    <xf numFmtId="164" fontId="10" fillId="3" borderId="1" xfId="2" applyNumberFormat="1" applyFont="1" applyFill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165" fontId="11" fillId="5" borderId="1" xfId="2" applyNumberFormat="1" applyFont="1" applyFill="1" applyBorder="1" applyAlignment="1">
      <alignment horizontal="center" vertical="center" wrapText="1"/>
    </xf>
    <xf numFmtId="2" fontId="11" fillId="5" borderId="1" xfId="2" applyNumberFormat="1" applyFont="1" applyFill="1" applyBorder="1" applyAlignment="1">
      <alignment horizontal="center" vertical="center"/>
    </xf>
    <xf numFmtId="164" fontId="10" fillId="0" borderId="1" xfId="2" applyNumberFormat="1" applyFont="1" applyBorder="1" applyAlignment="1">
      <alignment horizontal="center" vertical="center"/>
    </xf>
    <xf numFmtId="2" fontId="10" fillId="3" borderId="1" xfId="2" applyNumberFormat="1" applyFont="1" applyFill="1" applyBorder="1" applyAlignment="1">
      <alignment horizontal="center" vertical="center"/>
    </xf>
    <xf numFmtId="0" fontId="10" fillId="3" borderId="1" xfId="1" applyFont="1" applyFill="1" applyBorder="1" applyAlignment="1">
      <alignment horizontal="center" vertical="center" textRotation="90" wrapText="1"/>
    </xf>
    <xf numFmtId="0" fontId="9" fillId="0" borderId="7" xfId="1" applyFont="1" applyBorder="1" applyAlignment="1">
      <alignment horizontal="center" vertical="center" wrapText="1"/>
    </xf>
    <xf numFmtId="2" fontId="11" fillId="5" borderId="7" xfId="2" applyNumberFormat="1" applyFont="1" applyFill="1" applyBorder="1" applyAlignment="1">
      <alignment horizontal="center" vertical="center"/>
    </xf>
    <xf numFmtId="2" fontId="11" fillId="5" borderId="6" xfId="2" applyNumberFormat="1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2" fontId="11" fillId="5" borderId="5" xfId="2" applyNumberFormat="1" applyFont="1" applyFill="1" applyBorder="1" applyAlignment="1">
      <alignment horizontal="center" vertical="center"/>
    </xf>
    <xf numFmtId="0" fontId="10" fillId="5" borderId="7" xfId="1" applyFont="1" applyFill="1" applyBorder="1" applyAlignment="1">
      <alignment horizontal="center" vertical="center"/>
    </xf>
    <xf numFmtId="0" fontId="19" fillId="0" borderId="0" xfId="0" applyFont="1"/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23" fillId="0" borderId="0" xfId="0" applyFont="1"/>
    <xf numFmtId="0" fontId="0" fillId="0" borderId="0" xfId="0"/>
    <xf numFmtId="49" fontId="9" fillId="5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23" fillId="6" borderId="0" xfId="0" applyFont="1" applyFill="1"/>
    <xf numFmtId="0" fontId="9" fillId="2" borderId="1" xfId="15" applyFont="1" applyFill="1" applyBorder="1" applyAlignment="1">
      <alignment horizontal="center" vertical="center" wrapText="1"/>
    </xf>
    <xf numFmtId="0" fontId="10" fillId="2" borderId="1" xfId="15" applyFont="1" applyFill="1" applyBorder="1" applyAlignment="1">
      <alignment horizontal="center" vertical="center" wrapText="1"/>
    </xf>
    <xf numFmtId="49" fontId="9" fillId="2" borderId="1" xfId="15" applyNumberFormat="1" applyFont="1" applyFill="1" applyBorder="1" applyAlignment="1">
      <alignment horizontal="center" vertical="center" wrapText="1"/>
    </xf>
    <xf numFmtId="0" fontId="29" fillId="0" borderId="0" xfId="0" applyFont="1"/>
    <xf numFmtId="0" fontId="9" fillId="0" borderId="1" xfId="1" applyFont="1" applyBorder="1" applyAlignment="1">
      <alignment horizontal="center" vertical="center" wrapText="1"/>
    </xf>
    <xf numFmtId="0" fontId="10" fillId="5" borderId="1" xfId="1" applyFont="1" applyFill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167" fontId="30" fillId="4" borderId="1" xfId="2" applyNumberFormat="1" applyFont="1" applyFill="1" applyBorder="1" applyAlignment="1">
      <alignment horizontal="center" vertical="center" wrapText="1"/>
    </xf>
    <xf numFmtId="167" fontId="31" fillId="3" borderId="1" xfId="1" applyNumberFormat="1" applyFont="1" applyFill="1" applyBorder="1" applyAlignment="1">
      <alignment horizontal="center" vertical="center" wrapText="1"/>
    </xf>
    <xf numFmtId="167" fontId="33" fillId="2" borderId="1" xfId="1" applyNumberFormat="1" applyFont="1" applyFill="1" applyBorder="1" applyAlignment="1">
      <alignment horizontal="center" vertical="center" wrapText="1"/>
    </xf>
    <xf numFmtId="167" fontId="31" fillId="3" borderId="1" xfId="2" applyNumberFormat="1" applyFont="1" applyFill="1" applyBorder="1" applyAlignment="1">
      <alignment horizontal="center" vertical="center" wrapText="1"/>
    </xf>
    <xf numFmtId="167" fontId="30" fillId="0" borderId="1" xfId="2" applyNumberFormat="1" applyFont="1" applyFill="1" applyBorder="1" applyAlignment="1">
      <alignment horizontal="center" vertical="center" wrapText="1"/>
    </xf>
    <xf numFmtId="167" fontId="30" fillId="5" borderId="1" xfId="2" applyNumberFormat="1" applyFont="1" applyFill="1" applyBorder="1" applyAlignment="1">
      <alignment horizontal="center" vertical="center" wrapText="1"/>
    </xf>
    <xf numFmtId="167" fontId="31" fillId="0" borderId="1" xfId="1" applyNumberFormat="1" applyFont="1" applyFill="1" applyBorder="1" applyAlignment="1">
      <alignment horizontal="center" vertical="center" wrapText="1"/>
    </xf>
    <xf numFmtId="167" fontId="31" fillId="5" borderId="1" xfId="1" applyNumberFormat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center" vertical="center" textRotation="90" wrapText="1"/>
    </xf>
    <xf numFmtId="16" fontId="27" fillId="3" borderId="1" xfId="1" applyNumberFormat="1" applyFont="1" applyFill="1" applyBorder="1" applyAlignment="1">
      <alignment horizontal="center" vertical="center" textRotation="90" wrapText="1"/>
    </xf>
    <xf numFmtId="0" fontId="27" fillId="3" borderId="1" xfId="1" applyFont="1" applyFill="1" applyBorder="1" applyAlignment="1">
      <alignment horizontal="center" vertical="center" textRotation="90" wrapText="1"/>
    </xf>
    <xf numFmtId="0" fontId="36" fillId="3" borderId="1" xfId="1" applyFont="1" applyFill="1" applyBorder="1" applyAlignment="1">
      <alignment horizontal="center" vertical="center" textRotation="90" wrapText="1"/>
    </xf>
    <xf numFmtId="16" fontId="27" fillId="0" borderId="1" xfId="1" applyNumberFormat="1" applyFont="1" applyFill="1" applyBorder="1" applyAlignment="1">
      <alignment horizontal="center" vertical="center" textRotation="90" wrapText="1"/>
    </xf>
    <xf numFmtId="0" fontId="27" fillId="0" borderId="1" xfId="1" applyFont="1" applyFill="1" applyBorder="1" applyAlignment="1">
      <alignment horizontal="center" vertical="center" textRotation="90" wrapText="1"/>
    </xf>
    <xf numFmtId="0" fontId="33" fillId="2" borderId="1" xfId="15" applyFont="1" applyFill="1" applyBorder="1" applyAlignment="1">
      <alignment horizontal="center" vertical="center" wrapText="1"/>
    </xf>
    <xf numFmtId="0" fontId="31" fillId="2" borderId="1" xfId="15" applyFont="1" applyFill="1" applyBorder="1" applyAlignment="1">
      <alignment horizontal="center" vertical="center" wrapText="1"/>
    </xf>
    <xf numFmtId="0" fontId="38" fillId="0" borderId="0" xfId="0" applyFont="1"/>
    <xf numFmtId="0" fontId="38" fillId="0" borderId="0" xfId="1" applyFont="1"/>
    <xf numFmtId="167" fontId="39" fillId="0" borderId="0" xfId="1" applyNumberFormat="1" applyFont="1"/>
    <xf numFmtId="0" fontId="40" fillId="0" borderId="0" xfId="0" applyFont="1"/>
    <xf numFmtId="167" fontId="40" fillId="0" borderId="0" xfId="1" applyNumberFormat="1" applyFont="1"/>
    <xf numFmtId="0" fontId="41" fillId="0" borderId="0" xfId="0" applyFont="1"/>
    <xf numFmtId="0" fontId="42" fillId="0" borderId="0" xfId="1" applyFont="1"/>
    <xf numFmtId="167" fontId="43" fillId="0" borderId="0" xfId="1" applyNumberFormat="1" applyFont="1"/>
    <xf numFmtId="0" fontId="42" fillId="0" borderId="0" xfId="0" applyFont="1"/>
    <xf numFmtId="0" fontId="44" fillId="0" borderId="0" xfId="0" applyFont="1"/>
    <xf numFmtId="167" fontId="44" fillId="0" borderId="0" xfId="1" applyNumberFormat="1" applyFont="1"/>
    <xf numFmtId="0" fontId="45" fillId="0" borderId="0" xfId="0" applyFont="1"/>
    <xf numFmtId="167" fontId="46" fillId="0" borderId="0" xfId="0" applyNumberFormat="1" applyFont="1"/>
    <xf numFmtId="0" fontId="46" fillId="0" borderId="0" xfId="0" applyFont="1"/>
    <xf numFmtId="167" fontId="30" fillId="4" borderId="1" xfId="2" applyNumberFormat="1" applyFont="1" applyFill="1" applyBorder="1" applyAlignment="1">
      <alignment horizontal="right" vertical="center" wrapText="1"/>
    </xf>
    <xf numFmtId="167" fontId="30" fillId="3" borderId="1" xfId="2" applyNumberFormat="1" applyFont="1" applyFill="1" applyBorder="1" applyAlignment="1">
      <alignment horizontal="right" vertical="center" wrapText="1"/>
    </xf>
    <xf numFmtId="167" fontId="30" fillId="5" borderId="1" xfId="2" applyNumberFormat="1" applyFont="1" applyFill="1" applyBorder="1" applyAlignment="1">
      <alignment horizontal="right" vertical="center" wrapText="1"/>
    </xf>
    <xf numFmtId="167" fontId="47" fillId="3" borderId="1" xfId="2" applyNumberFormat="1" applyFont="1" applyFill="1" applyBorder="1" applyAlignment="1">
      <alignment horizontal="center" vertical="center" wrapText="1"/>
    </xf>
    <xf numFmtId="167" fontId="31" fillId="3" borderId="7" xfId="2" applyNumberFormat="1" applyFont="1" applyFill="1" applyBorder="1" applyAlignment="1">
      <alignment horizontal="center" vertical="center" wrapText="1"/>
    </xf>
    <xf numFmtId="167" fontId="48" fillId="0" borderId="0" xfId="0" applyNumberFormat="1" applyFont="1"/>
    <xf numFmtId="165" fontId="49" fillId="0" borderId="0" xfId="1" applyNumberFormat="1" applyFont="1"/>
    <xf numFmtId="0" fontId="44" fillId="5" borderId="0" xfId="0" applyFont="1" applyFill="1"/>
    <xf numFmtId="0" fontId="50" fillId="0" borderId="0" xfId="1" applyFont="1"/>
    <xf numFmtId="167" fontId="45" fillId="0" borderId="0" xfId="1" applyNumberFormat="1" applyFont="1"/>
    <xf numFmtId="0" fontId="51" fillId="0" borderId="0" xfId="1" applyFont="1"/>
    <xf numFmtId="16" fontId="27" fillId="3" borderId="1" xfId="31" applyNumberFormat="1" applyFont="1" applyFill="1" applyBorder="1" applyAlignment="1">
      <alignment horizontal="center" vertical="center" textRotation="90" wrapText="1"/>
    </xf>
    <xf numFmtId="0" fontId="27" fillId="3" borderId="1" xfId="31" applyFont="1" applyFill="1" applyBorder="1" applyAlignment="1">
      <alignment horizontal="center" vertical="center" textRotation="90" wrapText="1"/>
    </xf>
    <xf numFmtId="0" fontId="28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4" fontId="30" fillId="4" borderId="1" xfId="2" applyNumberFormat="1" applyFont="1" applyFill="1" applyBorder="1" applyAlignment="1">
      <alignment horizontal="right" vertical="center" wrapText="1"/>
    </xf>
    <xf numFmtId="4" fontId="33" fillId="2" borderId="1" xfId="1" applyNumberFormat="1" applyFont="1" applyFill="1" applyBorder="1" applyAlignment="1">
      <alignment horizontal="right" vertical="center" wrapText="1"/>
    </xf>
    <xf numFmtId="4" fontId="31" fillId="3" borderId="1" xfId="2" applyNumberFormat="1" applyFont="1" applyFill="1" applyBorder="1" applyAlignment="1">
      <alignment horizontal="right" vertical="center" wrapText="1"/>
    </xf>
    <xf numFmtId="4" fontId="31" fillId="5" borderId="1" xfId="2" applyNumberFormat="1" applyFont="1" applyFill="1" applyBorder="1" applyAlignment="1">
      <alignment horizontal="right" vertical="center" wrapText="1"/>
    </xf>
    <xf numFmtId="4" fontId="31" fillId="3" borderId="1" xfId="1" applyNumberFormat="1" applyFont="1" applyFill="1" applyBorder="1" applyAlignment="1">
      <alignment horizontal="right" vertical="center" wrapText="1"/>
    </xf>
    <xf numFmtId="4" fontId="31" fillId="5" borderId="1" xfId="1" applyNumberFormat="1" applyFont="1" applyFill="1" applyBorder="1" applyAlignment="1">
      <alignment horizontal="right" vertical="center" wrapText="1"/>
    </xf>
    <xf numFmtId="0" fontId="37" fillId="0" borderId="0" xfId="0" applyFont="1" applyAlignment="1">
      <alignment horizontal="center"/>
    </xf>
    <xf numFmtId="0" fontId="33" fillId="0" borderId="1" xfId="1" applyFont="1" applyBorder="1" applyAlignment="1">
      <alignment horizontal="center" vertical="center" wrapText="1"/>
    </xf>
    <xf numFmtId="0" fontId="31" fillId="2" borderId="1" xfId="15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/>
    </xf>
    <xf numFmtId="0" fontId="31" fillId="5" borderId="1" xfId="1" applyFont="1" applyFill="1" applyBorder="1" applyAlignment="1">
      <alignment horizontal="center" vertical="center" wrapText="1"/>
    </xf>
    <xf numFmtId="0" fontId="28" fillId="3" borderId="1" xfId="1" applyFont="1" applyFill="1" applyBorder="1" applyAlignment="1">
      <alignment horizontal="center" vertical="center"/>
    </xf>
    <xf numFmtId="0" fontId="31" fillId="3" borderId="1" xfId="1" applyFont="1" applyFill="1" applyBorder="1" applyAlignment="1">
      <alignment horizontal="center" vertical="center" wrapText="1"/>
    </xf>
    <xf numFmtId="49" fontId="31" fillId="5" borderId="1" xfId="2" applyNumberFormat="1" applyFont="1" applyFill="1" applyBorder="1" applyAlignment="1">
      <alignment horizontal="left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 wrapText="1"/>
    </xf>
    <xf numFmtId="0" fontId="32" fillId="0" borderId="1" xfId="1" applyFont="1" applyBorder="1" applyAlignment="1">
      <alignment horizontal="center" vertical="center" wrapText="1"/>
    </xf>
    <xf numFmtId="49" fontId="30" fillId="5" borderId="1" xfId="2" applyNumberFormat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 wrapText="1"/>
    </xf>
    <xf numFmtId="0" fontId="20" fillId="0" borderId="1" xfId="24" applyFont="1" applyFill="1" applyBorder="1" applyAlignment="1">
      <alignment horizontal="center" vertical="center" wrapText="1"/>
    </xf>
    <xf numFmtId="0" fontId="24" fillId="0" borderId="1" xfId="24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9" fontId="31" fillId="5" borderId="5" xfId="2" applyNumberFormat="1" applyFont="1" applyFill="1" applyBorder="1" applyAlignment="1">
      <alignment horizontal="left" vertical="center" wrapText="1"/>
    </xf>
    <xf numFmtId="49" fontId="31" fillId="5" borderId="7" xfId="2" applyNumberFormat="1" applyFont="1" applyFill="1" applyBorder="1" applyAlignment="1">
      <alignment horizontal="left" vertical="center" wrapText="1"/>
    </xf>
    <xf numFmtId="49" fontId="31" fillId="5" borderId="6" xfId="2" applyNumberFormat="1" applyFont="1" applyFill="1" applyBorder="1" applyAlignment="1">
      <alignment horizontal="left" vertical="center" wrapText="1"/>
    </xf>
    <xf numFmtId="0" fontId="29" fillId="0" borderId="1" xfId="0" applyFont="1" applyBorder="1" applyAlignment="1">
      <alignment horizontal="center" vertical="center"/>
    </xf>
    <xf numFmtId="0" fontId="24" fillId="0" borderId="1" xfId="1" applyFont="1" applyBorder="1" applyAlignment="1">
      <alignment horizontal="center" vertical="center" wrapText="1"/>
    </xf>
    <xf numFmtId="0" fontId="25" fillId="0" borderId="1" xfId="95" applyFont="1" applyFill="1" applyBorder="1" applyAlignment="1">
      <alignment horizontal="center" vertical="center" wrapText="1"/>
    </xf>
    <xf numFmtId="0" fontId="25" fillId="0" borderId="1" xfId="95" applyFont="1" applyBorder="1" applyAlignment="1">
      <alignment horizontal="center" vertical="center" wrapText="1"/>
    </xf>
    <xf numFmtId="2" fontId="31" fillId="5" borderId="1" xfId="2" applyNumberFormat="1" applyFont="1" applyFill="1" applyBorder="1" applyAlignment="1">
      <alignment horizontal="center" vertical="center" wrapText="1"/>
    </xf>
    <xf numFmtId="0" fontId="20" fillId="0" borderId="5" xfId="1" applyFont="1" applyFill="1" applyBorder="1" applyAlignment="1">
      <alignment horizontal="center" vertical="center" wrapText="1"/>
    </xf>
    <xf numFmtId="0" fontId="24" fillId="0" borderId="7" xfId="1" applyFont="1" applyBorder="1" applyAlignment="1">
      <alignment horizontal="center" vertical="center" wrapText="1"/>
    </xf>
    <xf numFmtId="0" fontId="24" fillId="0" borderId="6" xfId="1" applyFont="1" applyBorder="1" applyAlignment="1">
      <alignment horizontal="center" vertical="center" wrapText="1"/>
    </xf>
    <xf numFmtId="0" fontId="31" fillId="0" borderId="1" xfId="1" applyFont="1" applyFill="1" applyBorder="1" applyAlignment="1">
      <alignment horizontal="center" vertical="center" wrapText="1"/>
    </xf>
    <xf numFmtId="0" fontId="34" fillId="0" borderId="1" xfId="2" applyNumberFormat="1" applyFont="1" applyFill="1" applyBorder="1" applyAlignment="1">
      <alignment horizontal="left" vertical="center" wrapText="1"/>
    </xf>
    <xf numFmtId="168" fontId="25" fillId="0" borderId="1" xfId="15" applyNumberFormat="1" applyFont="1" applyFill="1" applyBorder="1" applyAlignment="1">
      <alignment horizontal="center" vertical="center" wrapText="1"/>
    </xf>
    <xf numFmtId="168" fontId="26" fillId="0" borderId="1" xfId="15" applyNumberFormat="1" applyFont="1" applyBorder="1" applyAlignment="1">
      <alignment horizontal="center" vertical="center" wrapText="1"/>
    </xf>
    <xf numFmtId="49" fontId="30" fillId="5" borderId="1" xfId="2" applyNumberFormat="1" applyFont="1" applyFill="1" applyBorder="1" applyAlignment="1">
      <alignment horizontal="left" vertical="center" wrapText="1"/>
    </xf>
    <xf numFmtId="49" fontId="31" fillId="5" borderId="1" xfId="2" applyNumberFormat="1" applyFont="1" applyFill="1" applyBorder="1" applyAlignment="1">
      <alignment horizontal="left" vertical="center"/>
    </xf>
    <xf numFmtId="0" fontId="31" fillId="0" borderId="1" xfId="31" applyFont="1" applyBorder="1" applyAlignment="1">
      <alignment horizontal="center" vertical="center" wrapText="1"/>
    </xf>
    <xf numFmtId="2" fontId="31" fillId="5" borderId="1" xfId="2" applyNumberFormat="1" applyFont="1" applyFill="1" applyBorder="1" applyAlignment="1">
      <alignment horizontal="left" vertical="center" wrapText="1"/>
    </xf>
    <xf numFmtId="0" fontId="25" fillId="0" borderId="1" xfId="1" applyFont="1" applyFill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167" fontId="31" fillId="5" borderId="1" xfId="2" applyNumberFormat="1" applyFont="1" applyFill="1" applyBorder="1" applyAlignment="1">
      <alignment horizontal="left" vertical="center" wrapText="1"/>
    </xf>
    <xf numFmtId="167" fontId="31" fillId="5" borderId="1" xfId="2" applyNumberFormat="1" applyFont="1" applyFill="1" applyBorder="1" applyAlignment="1">
      <alignment horizontal="left" vertical="center"/>
    </xf>
    <xf numFmtId="167" fontId="30" fillId="5" borderId="1" xfId="2" applyNumberFormat="1" applyFont="1" applyFill="1" applyBorder="1" applyAlignment="1">
      <alignment horizontal="center" vertical="center"/>
    </xf>
    <xf numFmtId="0" fontId="35" fillId="0" borderId="1" xfId="0" applyFont="1" applyBorder="1" applyAlignment="1">
      <alignment horizontal="left" vertical="center" wrapText="1"/>
    </xf>
    <xf numFmtId="168" fontId="20" fillId="0" borderId="1" xfId="15" applyNumberFormat="1" applyFont="1" applyFill="1" applyBorder="1" applyAlignment="1">
      <alignment horizontal="center" vertical="center" wrapText="1"/>
    </xf>
    <xf numFmtId="168" fontId="20" fillId="0" borderId="1" xfId="15" applyNumberFormat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 wrapText="1"/>
    </xf>
    <xf numFmtId="0" fontId="10" fillId="3" borderId="7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164" fontId="10" fillId="0" borderId="5" xfId="2" applyNumberFormat="1" applyFont="1" applyFill="1" applyBorder="1" applyAlignment="1">
      <alignment horizontal="center" vertical="center" wrapText="1"/>
    </xf>
    <xf numFmtId="164" fontId="10" fillId="0" borderId="7" xfId="2" applyNumberFormat="1" applyFont="1" applyFill="1" applyBorder="1" applyAlignment="1">
      <alignment horizontal="center" vertical="center" wrapText="1"/>
    </xf>
    <xf numFmtId="164" fontId="10" fillId="0" borderId="6" xfId="2" applyNumberFormat="1" applyFont="1" applyFill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165" fontId="13" fillId="0" borderId="5" xfId="1" applyNumberFormat="1" applyFont="1" applyFill="1" applyBorder="1" applyAlignment="1">
      <alignment horizontal="left" vertical="top" wrapText="1"/>
    </xf>
    <xf numFmtId="165" fontId="13" fillId="0" borderId="7" xfId="1" applyNumberFormat="1" applyFont="1" applyFill="1" applyBorder="1" applyAlignment="1">
      <alignment horizontal="left" vertical="top" wrapText="1"/>
    </xf>
    <xf numFmtId="165" fontId="13" fillId="0" borderId="6" xfId="1" applyNumberFormat="1" applyFont="1" applyFill="1" applyBorder="1" applyAlignment="1">
      <alignment horizontal="left" vertical="top" wrapText="1"/>
    </xf>
    <xf numFmtId="0" fontId="10" fillId="0" borderId="5" xfId="1" applyFont="1" applyFill="1" applyBorder="1" applyAlignment="1">
      <alignment horizontal="center" vertical="center" wrapText="1"/>
    </xf>
    <xf numFmtId="0" fontId="15" fillId="0" borderId="7" xfId="1" applyFont="1" applyBorder="1" applyAlignment="1">
      <alignment horizontal="center" vertical="center" wrapText="1"/>
    </xf>
    <xf numFmtId="0" fontId="15" fillId="0" borderId="6" xfId="1" applyFont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5" borderId="5" xfId="1" applyFont="1" applyFill="1" applyBorder="1" applyAlignment="1">
      <alignment horizontal="center" vertical="center"/>
    </xf>
    <xf numFmtId="0" fontId="10" fillId="5" borderId="6" xfId="1" applyFont="1" applyFill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41" fontId="31" fillId="3" borderId="1" xfId="1" applyNumberFormat="1" applyFont="1" applyFill="1" applyBorder="1" applyAlignment="1">
      <alignment horizontal="left" vertical="center"/>
    </xf>
    <xf numFmtId="41" fontId="31" fillId="0" borderId="1" xfId="1" applyNumberFormat="1" applyFont="1" applyFill="1" applyBorder="1" applyAlignment="1">
      <alignment horizontal="left" vertical="center"/>
    </xf>
    <xf numFmtId="41" fontId="32" fillId="0" borderId="1" xfId="1" applyNumberFormat="1" applyFont="1" applyBorder="1" applyAlignment="1">
      <alignment horizontal="center" vertical="center" wrapText="1"/>
    </xf>
    <xf numFmtId="168" fontId="25" fillId="0" borderId="1" xfId="15" applyNumberFormat="1" applyFont="1" applyBorder="1" applyAlignment="1">
      <alignment horizontal="center" vertical="center" wrapText="1"/>
    </xf>
    <xf numFmtId="0" fontId="25" fillId="0" borderId="1" xfId="24" applyFont="1" applyFill="1" applyBorder="1" applyAlignment="1">
      <alignment horizontal="center" vertical="center" wrapText="1"/>
    </xf>
    <xf numFmtId="0" fontId="26" fillId="0" borderId="1" xfId="24" applyFont="1" applyBorder="1" applyAlignment="1">
      <alignment horizontal="center" vertical="center" wrapText="1"/>
    </xf>
    <xf numFmtId="0" fontId="25" fillId="0" borderId="5" xfId="1" applyFont="1" applyFill="1" applyBorder="1" applyAlignment="1">
      <alignment horizontal="center" vertical="center" wrapText="1"/>
    </xf>
    <xf numFmtId="0" fontId="26" fillId="0" borderId="7" xfId="1" applyFont="1" applyBorder="1" applyAlignment="1">
      <alignment horizontal="center" vertical="center" wrapText="1"/>
    </xf>
    <xf numFmtId="0" fontId="26" fillId="0" borderId="6" xfId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52" fillId="0" borderId="1" xfId="1" applyFont="1" applyBorder="1" applyAlignment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0" fontId="25" fillId="5" borderId="1" xfId="31" applyFont="1" applyFill="1" applyBorder="1" applyAlignment="1">
      <alignment horizontal="center" vertical="center" wrapText="1"/>
    </xf>
  </cellXfs>
  <cellStyles count="115">
    <cellStyle name="Обычный" xfId="0" builtinId="0"/>
    <cellStyle name="Обычный 2" xfId="3"/>
    <cellStyle name="Обычный 2 2" xfId="1"/>
    <cellStyle name="Обычный 2 2 10" xfId="79"/>
    <cellStyle name="Обычный 2 2 11" xfId="95"/>
    <cellStyle name="Обычный 2 2 12" xfId="114"/>
    <cellStyle name="Обычный 2 2 2" xfId="19"/>
    <cellStyle name="Обычный 2 2 2 2" xfId="26"/>
    <cellStyle name="Обычный 2 2 2 2 2" xfId="33"/>
    <cellStyle name="Обычный 2 2 2 2 3" xfId="49"/>
    <cellStyle name="Обычный 2 2 2 2 4" xfId="66"/>
    <cellStyle name="Обычный 2 2 2 2 5" xfId="81"/>
    <cellStyle name="Обычный 2 2 2 2 6" xfId="97"/>
    <cellStyle name="Обычный 2 2 2 3" xfId="32"/>
    <cellStyle name="Обычный 2 2 2 4" xfId="48"/>
    <cellStyle name="Обычный 2 2 2 5" xfId="65"/>
    <cellStyle name="Обычный 2 2 2 6" xfId="80"/>
    <cellStyle name="Обычный 2 2 2 7" xfId="96"/>
    <cellStyle name="Обычный 2 2 3" xfId="21"/>
    <cellStyle name="Обычный 2 2 3 2" xfId="28"/>
    <cellStyle name="Обычный 2 2 3 2 2" xfId="35"/>
    <cellStyle name="Обычный 2 2 3 2 3" xfId="51"/>
    <cellStyle name="Обычный 2 2 3 2 4" xfId="68"/>
    <cellStyle name="Обычный 2 2 3 2 5" xfId="83"/>
    <cellStyle name="Обычный 2 2 3 2 6" xfId="99"/>
    <cellStyle name="Обычный 2 2 3 3" xfId="34"/>
    <cellStyle name="Обычный 2 2 3 4" xfId="50"/>
    <cellStyle name="Обычный 2 2 3 5" xfId="67"/>
    <cellStyle name="Обычный 2 2 3 6" xfId="82"/>
    <cellStyle name="Обычный 2 2 3 7" xfId="98"/>
    <cellStyle name="Обычный 2 2 4" xfId="16"/>
    <cellStyle name="Обычный 2 2 4 2" xfId="27"/>
    <cellStyle name="Обычный 2 2 4 2 2" xfId="37"/>
    <cellStyle name="Обычный 2 2 4 2 3" xfId="53"/>
    <cellStyle name="Обычный 2 2 4 2 4" xfId="70"/>
    <cellStyle name="Обычный 2 2 4 2 5" xfId="85"/>
    <cellStyle name="Обычный 2 2 4 2 6" xfId="101"/>
    <cellStyle name="Обычный 2 2 4 3" xfId="36"/>
    <cellStyle name="Обычный 2 2 4 4" xfId="52"/>
    <cellStyle name="Обычный 2 2 4 5" xfId="69"/>
    <cellStyle name="Обычный 2 2 4 6" xfId="84"/>
    <cellStyle name="Обычный 2 2 4 7" xfId="100"/>
    <cellStyle name="Обычный 2 2 5" xfId="22"/>
    <cellStyle name="Обычный 2 2 5 2" xfId="38"/>
    <cellStyle name="Обычный 2 2 5 3" xfId="54"/>
    <cellStyle name="Обычный 2 2 5 4" xfId="64"/>
    <cellStyle name="Обычный 2 2 5 5" xfId="86"/>
    <cellStyle name="Обычный 2 2 5 6" xfId="102"/>
    <cellStyle name="Обычный 2 2 6" xfId="24"/>
    <cellStyle name="Обычный 2 2 6 2" xfId="39"/>
    <cellStyle name="Обычный 2 2 6 3" xfId="55"/>
    <cellStyle name="Обычный 2 2 6 4" xfId="71"/>
    <cellStyle name="Обычный 2 2 6 5" xfId="87"/>
    <cellStyle name="Обычный 2 2 6 6" xfId="103"/>
    <cellStyle name="Обычный 2 2 7" xfId="31"/>
    <cellStyle name="Обычный 2 2 7 2" xfId="111"/>
    <cellStyle name="Обычный 2 2 8" xfId="47"/>
    <cellStyle name="Обычный 2 2 8 4 3" xfId="112"/>
    <cellStyle name="Обычный 2 2 8 4 3 5" xfId="113"/>
    <cellStyle name="Обычный 2 2 9" xfId="63"/>
    <cellStyle name="Обычный 2 2_30-ра" xfId="15"/>
    <cellStyle name="Обычный 3" xfId="4"/>
    <cellStyle name="Обычный 4" xfId="5"/>
    <cellStyle name="Обычный 4 10" xfId="104"/>
    <cellStyle name="Обычный 4 2" xfId="20"/>
    <cellStyle name="Обычный 4 2 2" xfId="29"/>
    <cellStyle name="Обычный 4 2 2 2" xfId="42"/>
    <cellStyle name="Обычный 4 2 2 3" xfId="58"/>
    <cellStyle name="Обычный 4 2 2 4" xfId="74"/>
    <cellStyle name="Обычный 4 2 2 5" xfId="90"/>
    <cellStyle name="Обычный 4 2 2 6" xfId="106"/>
    <cellStyle name="Обычный 4 2 3" xfId="41"/>
    <cellStyle name="Обычный 4 2 4" xfId="57"/>
    <cellStyle name="Обычный 4 2 5" xfId="73"/>
    <cellStyle name="Обычный 4 2 6" xfId="89"/>
    <cellStyle name="Обычный 4 2 7" xfId="105"/>
    <cellStyle name="Обычный 4 3" xfId="17"/>
    <cellStyle name="Обычный 4 3 2" xfId="30"/>
    <cellStyle name="Обычный 4 3 2 2" xfId="44"/>
    <cellStyle name="Обычный 4 3 2 3" xfId="60"/>
    <cellStyle name="Обычный 4 3 2 4" xfId="76"/>
    <cellStyle name="Обычный 4 3 2 5" xfId="92"/>
    <cellStyle name="Обычный 4 3 2 6" xfId="108"/>
    <cellStyle name="Обычный 4 3 3" xfId="43"/>
    <cellStyle name="Обычный 4 3 4" xfId="59"/>
    <cellStyle name="Обычный 4 3 5" xfId="75"/>
    <cellStyle name="Обычный 4 3 6" xfId="91"/>
    <cellStyle name="Обычный 4 3 7" xfId="107"/>
    <cellStyle name="Обычный 4 4" xfId="23"/>
    <cellStyle name="Обычный 4 4 2" xfId="45"/>
    <cellStyle name="Обычный 4 4 3" xfId="61"/>
    <cellStyle name="Обычный 4 4 4" xfId="77"/>
    <cellStyle name="Обычный 4 4 5" xfId="93"/>
    <cellStyle name="Обычный 4 4 6" xfId="109"/>
    <cellStyle name="Обычный 4 5" xfId="25"/>
    <cellStyle name="Обычный 4 5 2" xfId="46"/>
    <cellStyle name="Обычный 4 5 3" xfId="62"/>
    <cellStyle name="Обычный 4 5 4" xfId="78"/>
    <cellStyle name="Обычный 4 5 5" xfId="94"/>
    <cellStyle name="Обычный 4 5 6" xfId="110"/>
    <cellStyle name="Обычный 4 6" xfId="40"/>
    <cellStyle name="Обычный 4 7" xfId="56"/>
    <cellStyle name="Обычный 4 8" xfId="72"/>
    <cellStyle name="Обычный 4 9" xfId="88"/>
    <cellStyle name="Процентный 2" xfId="6"/>
    <cellStyle name="Процентный 2 2" xfId="7"/>
    <cellStyle name="Процентный 3" xfId="8"/>
    <cellStyle name="Процентный 4" xfId="9"/>
    <cellStyle name="Финансовый 2" xfId="10"/>
    <cellStyle name="Финансовый 2 2" xfId="2"/>
    <cellStyle name="Финансовый 3" xfId="11"/>
    <cellStyle name="Финансовый 3 2" xfId="12"/>
    <cellStyle name="Финансовый 4" xfId="13"/>
    <cellStyle name="Финансовый 5" xfId="14"/>
    <cellStyle name="Финансовый 6" xfId="18"/>
  </cellStyles>
  <dxfs count="0"/>
  <tableStyles count="0" defaultTableStyle="TableStyleMedium2" defaultPivotStyle="PivotStyleMedium9"/>
  <colors>
    <mruColors>
      <color rgb="FFF56B1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72;&#1087;&#1082;&#1080;/&#1054;&#1073;&#1084;&#1077;&#1085;/%23&#1052;&#1091;&#1085;&#1080;&#1094;&#1080;&#1087;&#1072;&#1083;&#1100;&#1085;&#1099;&#1077;%20&#1087;&#1088;&#1086;&#1075;&#1088;&#1072;&#1084;&#1084;&#1099;/&#1054;&#1058;&#1063;&#1045;&#1058;&#1067;%20%202015/&#1054;&#1090;&#1095;&#1077;&#1090;&#1099;%20%20&#1087;&#1086;%20&#1052;&#1055;%20&#1089;%201%20&#1087;&#1086;%205/&#1052;&#1055;%20&#8470;3%20&#1056;&#1072;&#1079;&#1074;&#1080;&#1090;&#1080;&#1077;%20&#1082;&#1091;&#1083;&#1100;&#1090;&#1091;&#1088;&#109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73;&#1097;&#1080;&#1077;%20&#1087;&#1072;&#1087;&#1082;&#1080;/&#1054;&#1073;&#1084;&#1077;&#1085;/%23&#1052;&#1091;&#1085;&#1080;&#1094;&#1080;&#1087;&#1072;&#1083;&#1100;&#1085;&#1099;&#1077;%20&#1087;&#1088;&#1086;&#1075;&#1088;&#1072;&#1084;&#1084;&#1099;/&#1054;&#1058;&#1063;&#1045;&#1058;&#1067;%20%202015/&#1054;&#1090;&#1095;&#1077;&#1090;&#1099;%20%20&#1087;&#1086;%20&#1052;&#1055;%20&#1089;%201%20&#1087;&#1086;%205/&#1052;&#1055;%20&#8470;5%20&#1056;&#1072;&#1079;&#1074;&#1080;&#1090;&#1080;&#1077;%20&#1092;&#1080;&#1079;&#1080;&#1095;&#1077;&#1089;&#1082;&#1086;&#1081;%20&#1082;&#1091;&#1083;&#1100;&#1090;&#1091;&#1088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3 (январь)"/>
      <sheetName val="МП 3 (февраль)"/>
      <sheetName val="МП 3 (март)"/>
      <sheetName val="МП 3 (апрель)"/>
      <sheetName val="МП 3 (май)"/>
      <sheetName val="МП 3 (июнь)"/>
      <sheetName val="МП 3 (июнь4)"/>
      <sheetName val="МП 3 (июнь3)"/>
      <sheetName val="МП 3 (июль)"/>
      <sheetName val="Май 2015 вар 1"/>
      <sheetName val="Май 2015 на 02.06"/>
      <sheetName val="Май 2015 на 03.06"/>
    </sheetNames>
    <sheetDataSet>
      <sheetData sheetId="0"/>
      <sheetData sheetId="1"/>
      <sheetData sheetId="2"/>
      <sheetData sheetId="3"/>
      <sheetData sheetId="4">
        <row r="10">
          <cell r="G10">
            <v>48616.735000000001</v>
          </cell>
        </row>
        <row r="11">
          <cell r="F11">
            <v>72547.626000000004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П 5 (январь)"/>
      <sheetName val="МП 5 (февраль)"/>
      <sheetName val="МП 5 (март)"/>
      <sheetName val="МП 5 (апрель)"/>
      <sheetName val="МП 5 (май)"/>
      <sheetName val="МП 5 (июнь)"/>
      <sheetName val="МП 5 (июль на 31.07.2015))"/>
    </sheetNames>
    <sheetDataSet>
      <sheetData sheetId="0"/>
      <sheetData sheetId="1"/>
      <sheetData sheetId="2"/>
      <sheetData sheetId="3"/>
      <sheetData sheetId="4">
        <row r="11">
          <cell r="F11">
            <v>38883.51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V141"/>
  <sheetViews>
    <sheetView topLeftCell="A133" zoomScale="43" zoomScaleNormal="43" workbookViewId="0">
      <selection activeCell="R13" sqref="R13"/>
    </sheetView>
  </sheetViews>
  <sheetFormatPr defaultRowHeight="18.75" outlineLevelCol="1" x14ac:dyDescent="0.3"/>
  <cols>
    <col min="1" max="1" width="10.140625" style="34" customWidth="1"/>
    <col min="2" max="2" width="37.140625" style="27" customWidth="1"/>
    <col min="3" max="3" width="24" style="27" customWidth="1"/>
    <col min="4" max="4" width="19.5703125" style="27" customWidth="1"/>
    <col min="5" max="5" width="26.5703125" style="27" customWidth="1"/>
    <col min="6" max="6" width="28.28515625" style="27" customWidth="1"/>
    <col min="7" max="7" width="26" style="27" customWidth="1"/>
    <col min="8" max="8" width="27" style="27" customWidth="1"/>
    <col min="9" max="9" width="25.7109375" style="27" customWidth="1"/>
    <col min="10" max="10" width="28.42578125" style="27" customWidth="1"/>
    <col min="11" max="11" width="35.85546875" style="27" customWidth="1"/>
    <col min="12" max="12" width="30.85546875" style="27" customWidth="1"/>
    <col min="13" max="13" width="26.42578125" style="27" hidden="1" customWidth="1"/>
    <col min="14" max="14" width="34.85546875" style="27" customWidth="1"/>
    <col min="15" max="15" width="31" style="27" customWidth="1"/>
    <col min="16" max="16" width="13.42578125" style="27" customWidth="1"/>
    <col min="17" max="17" width="14.42578125" style="27" customWidth="1"/>
    <col min="18" max="18" width="12.85546875" style="27" customWidth="1"/>
    <col min="19" max="19" width="16.5703125" style="27" customWidth="1"/>
    <col min="20" max="20" width="9.140625" style="27"/>
    <col min="21" max="21" width="9.5703125" style="27" hidden="1" customWidth="1" outlineLevel="1"/>
    <col min="22" max="22" width="9.140625" style="27" collapsed="1"/>
    <col min="23" max="16384" width="9.140625" style="27"/>
  </cols>
  <sheetData>
    <row r="1" spans="1:21" ht="23.45" customHeight="1" x14ac:dyDescent="0.35">
      <c r="D1" s="69"/>
      <c r="E1" s="68"/>
      <c r="F1" s="68"/>
      <c r="O1" s="20"/>
    </row>
    <row r="2" spans="1:21" ht="40.5" customHeight="1" x14ac:dyDescent="0.5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</row>
    <row r="3" spans="1:21" ht="23.45" customHeight="1" x14ac:dyDescent="0.3">
      <c r="S3" s="56"/>
      <c r="T3" s="56"/>
    </row>
    <row r="4" spans="1:21" s="1" customFormat="1" ht="45.6" customHeight="1" x14ac:dyDescent="0.25">
      <c r="A4" s="92" t="s">
        <v>0</v>
      </c>
      <c r="B4" s="92" t="s">
        <v>60</v>
      </c>
      <c r="C4" s="92" t="s">
        <v>62</v>
      </c>
      <c r="D4" s="92" t="s">
        <v>3</v>
      </c>
      <c r="E4" s="93" t="s">
        <v>82</v>
      </c>
      <c r="F4" s="93"/>
      <c r="G4" s="93"/>
      <c r="H4" s="93"/>
      <c r="I4" s="93"/>
      <c r="J4" s="93"/>
      <c r="K4" s="93"/>
      <c r="L4" s="93"/>
      <c r="M4" s="94" t="s">
        <v>73</v>
      </c>
      <c r="N4" s="95" t="s">
        <v>63</v>
      </c>
      <c r="O4" s="92" t="s">
        <v>2</v>
      </c>
      <c r="S4" s="57"/>
      <c r="T4" s="57"/>
    </row>
    <row r="5" spans="1:21" s="1" customFormat="1" ht="118.5" customHeight="1" x14ac:dyDescent="0.25">
      <c r="A5" s="92"/>
      <c r="B5" s="92"/>
      <c r="C5" s="92"/>
      <c r="D5" s="92"/>
      <c r="E5" s="54" t="s">
        <v>83</v>
      </c>
      <c r="F5" s="54" t="s">
        <v>84</v>
      </c>
      <c r="G5" s="55" t="s">
        <v>79</v>
      </c>
      <c r="H5" s="54" t="s">
        <v>77</v>
      </c>
      <c r="I5" s="54" t="s">
        <v>16</v>
      </c>
      <c r="J5" s="54" t="s">
        <v>31</v>
      </c>
      <c r="K5" s="54" t="s">
        <v>57</v>
      </c>
      <c r="L5" s="54" t="s">
        <v>80</v>
      </c>
      <c r="M5" s="94"/>
      <c r="N5" s="95"/>
      <c r="O5" s="92"/>
      <c r="S5" s="57"/>
      <c r="T5" s="57"/>
    </row>
    <row r="6" spans="1:21" s="1" customFormat="1" ht="44.25" customHeight="1" x14ac:dyDescent="0.25">
      <c r="A6" s="37">
        <v>1</v>
      </c>
      <c r="B6" s="35">
        <v>2</v>
      </c>
      <c r="C6" s="35">
        <v>3</v>
      </c>
      <c r="D6" s="35">
        <v>4</v>
      </c>
      <c r="E6" s="31">
        <v>5</v>
      </c>
      <c r="F6" s="31">
        <v>6</v>
      </c>
      <c r="G6" s="32">
        <v>7</v>
      </c>
      <c r="H6" s="31">
        <v>8</v>
      </c>
      <c r="I6" s="31">
        <v>9</v>
      </c>
      <c r="J6" s="33" t="s">
        <v>58</v>
      </c>
      <c r="K6" s="33" t="s">
        <v>59</v>
      </c>
      <c r="L6" s="33" t="s">
        <v>78</v>
      </c>
      <c r="M6" s="28" t="s">
        <v>72</v>
      </c>
      <c r="N6" s="36">
        <v>13</v>
      </c>
      <c r="O6" s="35">
        <v>14</v>
      </c>
      <c r="S6" s="57"/>
      <c r="T6" s="57"/>
    </row>
    <row r="7" spans="1:21" s="1" customFormat="1" ht="111.75" customHeight="1" x14ac:dyDescent="0.25">
      <c r="A7" s="101"/>
      <c r="B7" s="102" t="s">
        <v>61</v>
      </c>
      <c r="C7" s="102">
        <f>C13+C19+C25+C31+C37+C43+C49+C55+C61+C67+C73+C79+C85+C91+C97+C103+C109+C115+C121+C127+C133</f>
        <v>225</v>
      </c>
      <c r="D7" s="48" t="s">
        <v>6</v>
      </c>
      <c r="E7" s="38">
        <f>E13+E19+E25+E31+E37+E43+E49+E55+E61+E67+E73+E79+E85+E91+E97+E103+E109+E115+E121+E127+E133</f>
        <v>5498706.7212900007</v>
      </c>
      <c r="F7" s="38">
        <f t="shared" ref="F7:I7" si="0">F13+F19+F25+F31+F37+F43+F49+F55+F61+F67+F73+F79+F85+F91+F97+F103+F109+F115+F121+F127+F133</f>
        <v>0</v>
      </c>
      <c r="G7" s="38">
        <f t="shared" si="0"/>
        <v>123465.87161999999</v>
      </c>
      <c r="H7" s="38">
        <f t="shared" si="0"/>
        <v>149536.61879000001</v>
      </c>
      <c r="I7" s="38">
        <f t="shared" si="0"/>
        <v>94534.963510000001</v>
      </c>
      <c r="J7" s="38">
        <f>IF(I7=0, ,I7/H7*100)</f>
        <v>63.218604429433476</v>
      </c>
      <c r="K7" s="38">
        <f t="shared" ref="K7:K67" si="1">IF(I7=0,0,I7/G7*100)</f>
        <v>76.567688114621035</v>
      </c>
      <c r="L7" s="38">
        <v>0</v>
      </c>
      <c r="M7" s="103"/>
      <c r="N7" s="95" t="s">
        <v>104</v>
      </c>
      <c r="O7" s="104"/>
      <c r="S7" s="57"/>
      <c r="T7" s="57"/>
    </row>
    <row r="8" spans="1:21" s="1" customFormat="1" ht="111.75" customHeight="1" x14ac:dyDescent="0.25">
      <c r="A8" s="101"/>
      <c r="B8" s="102"/>
      <c r="C8" s="102"/>
      <c r="D8" s="49" t="s">
        <v>7</v>
      </c>
      <c r="E8" s="40">
        <f t="shared" ref="E8:I12" si="2">E14+E20+E26+E32+E38+E44+E50+E56+E62+E68+E74+E80+E86+E92+E98+E104+E110+E116+E122+E128+E134</f>
        <v>28351.7</v>
      </c>
      <c r="F8" s="40">
        <f t="shared" si="2"/>
        <v>0</v>
      </c>
      <c r="G8" s="40">
        <f>G14+G20+G26+G32+G38+G44+G50+G56+G62+G68+G74+G80+G86+G92+G98+G104+G110+G116+G122+G128+G134</f>
        <v>423.33</v>
      </c>
      <c r="H8" s="40">
        <f t="shared" si="2"/>
        <v>0</v>
      </c>
      <c r="I8" s="40">
        <f t="shared" si="2"/>
        <v>0</v>
      </c>
      <c r="J8" s="40">
        <f t="shared" ref="J8:J67" si="3">IF(I8=0, ,I8/H8*100)</f>
        <v>0</v>
      </c>
      <c r="K8" s="40">
        <f t="shared" si="1"/>
        <v>0</v>
      </c>
      <c r="L8" s="40">
        <f t="shared" ref="L8:L70" si="4">IF(I8=0,0,I8/F8*100)</f>
        <v>0</v>
      </c>
      <c r="M8" s="103"/>
      <c r="N8" s="95"/>
      <c r="O8" s="104"/>
      <c r="S8" s="57"/>
      <c r="T8" s="57"/>
    </row>
    <row r="9" spans="1:21" s="1" customFormat="1" ht="111.75" customHeight="1" x14ac:dyDescent="0.25">
      <c r="A9" s="101"/>
      <c r="B9" s="102"/>
      <c r="C9" s="102"/>
      <c r="D9" s="49" t="s">
        <v>8</v>
      </c>
      <c r="E9" s="40">
        <f t="shared" ref="E9:F11" si="5">E15+E21+E27+E33+E39+E45+E51+E57+E63+E69+E75+E81+E87+E93+E99+E105+E111+E117+E123+E129+E135</f>
        <v>1636729.7000000002</v>
      </c>
      <c r="F9" s="40">
        <f t="shared" si="5"/>
        <v>0</v>
      </c>
      <c r="G9" s="40">
        <f>G15+G21+G27+G33+G39+G45+G51+G57+G63+G69+G75+G81+G87+G93+G99+G105+G111+G117+G123+G129+G135</f>
        <v>44291.078000000001</v>
      </c>
      <c r="H9" s="40">
        <f t="shared" ref="H9:I11" si="6">H15+H21+H27+H33+H39+H45+H51+H57+H63+H69+H75+H81+H87+H93+H99+H105+H111+H117+H123+H129+H135</f>
        <v>46201.930000000008</v>
      </c>
      <c r="I9" s="40">
        <f t="shared" si="6"/>
        <v>31947.459290000006</v>
      </c>
      <c r="J9" s="40">
        <f t="shared" si="3"/>
        <v>69.147456156052357</v>
      </c>
      <c r="K9" s="40">
        <f t="shared" si="1"/>
        <v>72.130688013509186</v>
      </c>
      <c r="L9" s="40">
        <v>0</v>
      </c>
      <c r="M9" s="103"/>
      <c r="N9" s="95"/>
      <c r="O9" s="104"/>
      <c r="S9" s="57"/>
      <c r="T9" s="57"/>
    </row>
    <row r="10" spans="1:21" s="1" customFormat="1" ht="111.75" customHeight="1" x14ac:dyDescent="0.25">
      <c r="A10" s="101"/>
      <c r="B10" s="102"/>
      <c r="C10" s="102"/>
      <c r="D10" s="49" t="s">
        <v>9</v>
      </c>
      <c r="E10" s="40">
        <f t="shared" si="5"/>
        <v>1387655.6484400001</v>
      </c>
      <c r="F10" s="40">
        <f t="shared" si="5"/>
        <v>0</v>
      </c>
      <c r="G10" s="40">
        <f>G16+G22+G28+G34+G40+G46+G52+G58+G64+G70+G76+G82+G88+G94+G100+G106+G112+G118+G124+G130+G136</f>
        <v>78751.463619999995</v>
      </c>
      <c r="H10" s="40">
        <f t="shared" si="6"/>
        <v>103334.68878999999</v>
      </c>
      <c r="I10" s="40">
        <f t="shared" si="6"/>
        <v>62587.504220000003</v>
      </c>
      <c r="J10" s="40">
        <f t="shared" si="3"/>
        <v>60.567757984148287</v>
      </c>
      <c r="K10" s="40">
        <f t="shared" si="1"/>
        <v>79.474718745551115</v>
      </c>
      <c r="L10" s="40">
        <v>0</v>
      </c>
      <c r="M10" s="103"/>
      <c r="N10" s="95"/>
      <c r="O10" s="104"/>
      <c r="S10" s="57"/>
      <c r="T10" s="57"/>
    </row>
    <row r="11" spans="1:21" s="1" customFormat="1" ht="111.75" customHeight="1" x14ac:dyDescent="0.35">
      <c r="A11" s="101"/>
      <c r="B11" s="102"/>
      <c r="C11" s="102"/>
      <c r="D11" s="50" t="s">
        <v>10</v>
      </c>
      <c r="E11" s="40">
        <f t="shared" si="5"/>
        <v>2445969.6314700008</v>
      </c>
      <c r="F11" s="40">
        <f t="shared" si="5"/>
        <v>0</v>
      </c>
      <c r="G11" s="40">
        <f>G17+G23+G29+G35+G41+G47+G53+G59+G65+G71+G77+G83+G89+G95+G101+G107+G113+G119+G125+G131+G137</f>
        <v>0</v>
      </c>
      <c r="H11" s="40">
        <f t="shared" si="6"/>
        <v>0</v>
      </c>
      <c r="I11" s="40">
        <f t="shared" si="6"/>
        <v>0</v>
      </c>
      <c r="J11" s="40">
        <f t="shared" si="3"/>
        <v>0</v>
      </c>
      <c r="K11" s="40">
        <f t="shared" si="1"/>
        <v>0</v>
      </c>
      <c r="L11" s="40">
        <v>0</v>
      </c>
      <c r="M11" s="103"/>
      <c r="N11" s="95"/>
      <c r="O11" s="104"/>
      <c r="S11" s="58"/>
      <c r="T11" s="57"/>
    </row>
    <row r="12" spans="1:21" s="1" customFormat="1" ht="111.75" customHeight="1" x14ac:dyDescent="0.25">
      <c r="A12" s="101"/>
      <c r="B12" s="102"/>
      <c r="C12" s="102"/>
      <c r="D12" s="50" t="s">
        <v>11</v>
      </c>
      <c r="E12" s="40">
        <f t="shared" si="2"/>
        <v>0</v>
      </c>
      <c r="F12" s="40">
        <f t="shared" si="2"/>
        <v>0</v>
      </c>
      <c r="G12" s="40">
        <f t="shared" si="2"/>
        <v>0</v>
      </c>
      <c r="H12" s="40">
        <f t="shared" si="2"/>
        <v>0</v>
      </c>
      <c r="I12" s="40">
        <f>I18+I24+I30+I36+I42+I48+I54+I60+I66+I72+I78+I84+I90+I96+I102+I108+I114+I120+I126+I132+I138</f>
        <v>0</v>
      </c>
      <c r="J12" s="40">
        <f t="shared" si="3"/>
        <v>0</v>
      </c>
      <c r="K12" s="40">
        <f t="shared" si="1"/>
        <v>0</v>
      </c>
      <c r="L12" s="40">
        <f t="shared" si="4"/>
        <v>0</v>
      </c>
      <c r="M12" s="103"/>
      <c r="N12" s="95"/>
      <c r="O12" s="104"/>
      <c r="S12" s="57"/>
      <c r="T12" s="57"/>
    </row>
    <row r="13" spans="1:21" ht="111.75" customHeight="1" x14ac:dyDescent="0.25">
      <c r="A13" s="96">
        <v>1</v>
      </c>
      <c r="B13" s="97" t="s">
        <v>36</v>
      </c>
      <c r="C13" s="97">
        <v>25</v>
      </c>
      <c r="D13" s="51" t="s">
        <v>6</v>
      </c>
      <c r="E13" s="38">
        <f>E14+E15+E16+E17</f>
        <v>1416227.8</v>
      </c>
      <c r="F13" s="38">
        <f t="shared" ref="F13:I13" si="7">F14+F15+F16+F17</f>
        <v>0</v>
      </c>
      <c r="G13" s="38">
        <f t="shared" si="7"/>
        <v>41483.9</v>
      </c>
      <c r="H13" s="38">
        <f t="shared" si="7"/>
        <v>38274.699999999997</v>
      </c>
      <c r="I13" s="38">
        <f t="shared" si="7"/>
        <v>25325.4</v>
      </c>
      <c r="J13" s="38">
        <f t="shared" si="3"/>
        <v>66.167468327642027</v>
      </c>
      <c r="K13" s="38">
        <f t="shared" si="1"/>
        <v>61.048744211609808</v>
      </c>
      <c r="L13" s="38">
        <v>0</v>
      </c>
      <c r="M13" s="98"/>
      <c r="N13" s="95" t="s">
        <v>69</v>
      </c>
      <c r="O13" s="99" t="s">
        <v>90</v>
      </c>
      <c r="S13" s="56"/>
      <c r="T13" s="56"/>
    </row>
    <row r="14" spans="1:21" ht="111.75" customHeight="1" x14ac:dyDescent="0.25">
      <c r="A14" s="96"/>
      <c r="B14" s="97"/>
      <c r="C14" s="97"/>
      <c r="D14" s="49" t="s">
        <v>7</v>
      </c>
      <c r="E14" s="41">
        <v>0</v>
      </c>
      <c r="F14" s="41">
        <v>0</v>
      </c>
      <c r="G14" s="41">
        <v>0</v>
      </c>
      <c r="H14" s="41">
        <v>0</v>
      </c>
      <c r="I14" s="41">
        <v>0</v>
      </c>
      <c r="J14" s="42">
        <f t="shared" si="3"/>
        <v>0</v>
      </c>
      <c r="K14" s="42">
        <f t="shared" si="1"/>
        <v>0</v>
      </c>
      <c r="L14" s="42">
        <f t="shared" si="4"/>
        <v>0</v>
      </c>
      <c r="M14" s="98"/>
      <c r="N14" s="95"/>
      <c r="O14" s="100"/>
      <c r="S14" s="56"/>
      <c r="T14" s="56"/>
    </row>
    <row r="15" spans="1:21" ht="111.75" customHeight="1" x14ac:dyDescent="0.5">
      <c r="A15" s="96"/>
      <c r="B15" s="97"/>
      <c r="C15" s="97"/>
      <c r="D15" s="49" t="s">
        <v>8</v>
      </c>
      <c r="E15" s="41">
        <v>1171507.1000000001</v>
      </c>
      <c r="F15" s="41">
        <v>0</v>
      </c>
      <c r="G15" s="41">
        <v>29576</v>
      </c>
      <c r="H15" s="41">
        <v>27756</v>
      </c>
      <c r="I15" s="41">
        <v>19902.100000000002</v>
      </c>
      <c r="J15" s="42">
        <f t="shared" si="3"/>
        <v>71.703775760195995</v>
      </c>
      <c r="K15" s="42">
        <f t="shared" si="1"/>
        <v>67.291384906681088</v>
      </c>
      <c r="L15" s="42">
        <v>0</v>
      </c>
      <c r="M15" s="98"/>
      <c r="N15" s="95"/>
      <c r="O15" s="100"/>
      <c r="S15" s="59">
        <v>18</v>
      </c>
      <c r="T15" s="56"/>
      <c r="U15" s="26">
        <v>18</v>
      </c>
    </row>
    <row r="16" spans="1:21" ht="111.75" customHeight="1" x14ac:dyDescent="0.5">
      <c r="A16" s="96"/>
      <c r="B16" s="97"/>
      <c r="C16" s="97"/>
      <c r="D16" s="49" t="s">
        <v>9</v>
      </c>
      <c r="E16" s="41">
        <v>231260.7</v>
      </c>
      <c r="F16" s="41">
        <v>0</v>
      </c>
      <c r="G16" s="41">
        <v>11907.9</v>
      </c>
      <c r="H16" s="41">
        <v>10518.7</v>
      </c>
      <c r="I16" s="41">
        <v>5423.3</v>
      </c>
      <c r="J16" s="42">
        <f t="shared" si="3"/>
        <v>51.558652685217751</v>
      </c>
      <c r="K16" s="42">
        <f t="shared" si="1"/>
        <v>45.543714676811199</v>
      </c>
      <c r="L16" s="42">
        <v>0</v>
      </c>
      <c r="M16" s="98"/>
      <c r="N16" s="95"/>
      <c r="O16" s="100"/>
      <c r="S16" s="59"/>
      <c r="T16" s="56"/>
      <c r="U16" s="26">
        <v>7</v>
      </c>
    </row>
    <row r="17" spans="1:21" ht="111.75" customHeight="1" x14ac:dyDescent="0.5">
      <c r="A17" s="96"/>
      <c r="B17" s="97"/>
      <c r="C17" s="97"/>
      <c r="D17" s="50" t="s">
        <v>10</v>
      </c>
      <c r="E17" s="41">
        <v>13460</v>
      </c>
      <c r="F17" s="41">
        <v>0</v>
      </c>
      <c r="G17" s="41">
        <v>0</v>
      </c>
      <c r="H17" s="41">
        <v>0</v>
      </c>
      <c r="I17" s="41">
        <v>0</v>
      </c>
      <c r="J17" s="42">
        <f t="shared" si="3"/>
        <v>0</v>
      </c>
      <c r="K17" s="42">
        <f t="shared" si="1"/>
        <v>0</v>
      </c>
      <c r="L17" s="42">
        <v>0</v>
      </c>
      <c r="M17" s="98"/>
      <c r="N17" s="95"/>
      <c r="O17" s="100"/>
      <c r="S17" s="60"/>
      <c r="T17" s="56"/>
      <c r="U17" s="26"/>
    </row>
    <row r="18" spans="1:21" ht="111.75" customHeight="1" x14ac:dyDescent="0.5">
      <c r="A18" s="96"/>
      <c r="B18" s="97"/>
      <c r="C18" s="97"/>
      <c r="D18" s="50" t="s">
        <v>11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2">
        <f t="shared" si="3"/>
        <v>0</v>
      </c>
      <c r="K18" s="42">
        <f t="shared" si="1"/>
        <v>0</v>
      </c>
      <c r="L18" s="42">
        <f t="shared" si="4"/>
        <v>0</v>
      </c>
      <c r="M18" s="98"/>
      <c r="N18" s="95"/>
      <c r="O18" s="100"/>
      <c r="S18" s="59"/>
      <c r="T18" s="56"/>
      <c r="U18" s="26"/>
    </row>
    <row r="19" spans="1:21" ht="79.5" customHeight="1" x14ac:dyDescent="0.5">
      <c r="A19" s="96">
        <v>2</v>
      </c>
      <c r="B19" s="97" t="s">
        <v>38</v>
      </c>
      <c r="C19" s="97">
        <v>9</v>
      </c>
      <c r="D19" s="51" t="s">
        <v>6</v>
      </c>
      <c r="E19" s="38">
        <f>E20+E21+E22+E23</f>
        <v>5835.65</v>
      </c>
      <c r="F19" s="38">
        <f t="shared" ref="F19:I19" si="8">F20+F21+F22+F23</f>
        <v>0</v>
      </c>
      <c r="G19" s="38">
        <f t="shared" si="8"/>
        <v>0</v>
      </c>
      <c r="H19" s="38">
        <f t="shared" si="8"/>
        <v>0</v>
      </c>
      <c r="I19" s="38">
        <f t="shared" si="8"/>
        <v>0</v>
      </c>
      <c r="J19" s="38">
        <f t="shared" si="3"/>
        <v>0</v>
      </c>
      <c r="K19" s="38">
        <f t="shared" si="1"/>
        <v>0</v>
      </c>
      <c r="L19" s="38">
        <f t="shared" si="4"/>
        <v>0</v>
      </c>
      <c r="M19" s="98"/>
      <c r="N19" s="95" t="s">
        <v>64</v>
      </c>
      <c r="O19" s="107" t="s">
        <v>91</v>
      </c>
      <c r="S19" s="59"/>
      <c r="T19" s="56"/>
      <c r="U19" s="26"/>
    </row>
    <row r="20" spans="1:21" ht="79.5" customHeight="1" x14ac:dyDescent="0.5">
      <c r="A20" s="96"/>
      <c r="B20" s="97"/>
      <c r="C20" s="97"/>
      <c r="D20" s="49" t="s">
        <v>7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2">
        <f t="shared" si="3"/>
        <v>0</v>
      </c>
      <c r="K20" s="42">
        <f t="shared" si="1"/>
        <v>0</v>
      </c>
      <c r="L20" s="42">
        <f t="shared" si="4"/>
        <v>0</v>
      </c>
      <c r="M20" s="98"/>
      <c r="N20" s="95"/>
      <c r="O20" s="108"/>
      <c r="S20" s="59"/>
      <c r="T20" s="56"/>
      <c r="U20" s="26"/>
    </row>
    <row r="21" spans="1:21" ht="79.5" customHeight="1" x14ac:dyDescent="0.5">
      <c r="A21" s="96"/>
      <c r="B21" s="97"/>
      <c r="C21" s="97"/>
      <c r="D21" s="49" t="s">
        <v>8</v>
      </c>
      <c r="E21" s="41">
        <v>0</v>
      </c>
      <c r="F21" s="41">
        <v>0</v>
      </c>
      <c r="G21" s="41">
        <v>0</v>
      </c>
      <c r="H21" s="41">
        <v>0</v>
      </c>
      <c r="I21" s="41">
        <v>0</v>
      </c>
      <c r="J21" s="42">
        <f t="shared" si="3"/>
        <v>0</v>
      </c>
      <c r="K21" s="42">
        <f t="shared" si="1"/>
        <v>0</v>
      </c>
      <c r="L21" s="42">
        <f t="shared" si="4"/>
        <v>0</v>
      </c>
      <c r="M21" s="98"/>
      <c r="N21" s="95"/>
      <c r="O21" s="108"/>
      <c r="S21" s="59"/>
      <c r="T21" s="56"/>
      <c r="U21" s="26">
        <v>7</v>
      </c>
    </row>
    <row r="22" spans="1:21" ht="79.5" customHeight="1" x14ac:dyDescent="0.5">
      <c r="A22" s="96"/>
      <c r="B22" s="97"/>
      <c r="C22" s="97"/>
      <c r="D22" s="49" t="s">
        <v>9</v>
      </c>
      <c r="E22" s="41">
        <v>610</v>
      </c>
      <c r="F22" s="41">
        <v>0</v>
      </c>
      <c r="G22" s="41">
        <v>0</v>
      </c>
      <c r="H22" s="41">
        <v>0</v>
      </c>
      <c r="I22" s="41">
        <v>0</v>
      </c>
      <c r="J22" s="42">
        <f t="shared" si="3"/>
        <v>0</v>
      </c>
      <c r="K22" s="42">
        <f t="shared" si="1"/>
        <v>0</v>
      </c>
      <c r="L22" s="42">
        <f t="shared" si="4"/>
        <v>0</v>
      </c>
      <c r="M22" s="98"/>
      <c r="N22" s="95"/>
      <c r="O22" s="108"/>
      <c r="S22" s="59">
        <v>7</v>
      </c>
      <c r="T22" s="56"/>
      <c r="U22" s="26"/>
    </row>
    <row r="23" spans="1:21" ht="79.5" customHeight="1" x14ac:dyDescent="0.5">
      <c r="A23" s="96"/>
      <c r="B23" s="97"/>
      <c r="C23" s="97"/>
      <c r="D23" s="50" t="s">
        <v>10</v>
      </c>
      <c r="E23" s="41">
        <v>5225.6499999999996</v>
      </c>
      <c r="F23" s="41">
        <v>0</v>
      </c>
      <c r="G23" s="41">
        <v>0</v>
      </c>
      <c r="H23" s="41">
        <v>0</v>
      </c>
      <c r="I23" s="41">
        <v>0</v>
      </c>
      <c r="J23" s="42">
        <f t="shared" si="3"/>
        <v>0</v>
      </c>
      <c r="K23" s="42">
        <f t="shared" si="1"/>
        <v>0</v>
      </c>
      <c r="L23" s="42">
        <f t="shared" si="4"/>
        <v>0</v>
      </c>
      <c r="M23" s="98"/>
      <c r="N23" s="95"/>
      <c r="O23" s="108"/>
      <c r="S23" s="59"/>
      <c r="T23" s="56"/>
      <c r="U23" s="26"/>
    </row>
    <row r="24" spans="1:21" ht="79.5" customHeight="1" x14ac:dyDescent="0.5">
      <c r="A24" s="96"/>
      <c r="B24" s="97"/>
      <c r="C24" s="97"/>
      <c r="D24" s="50" t="s">
        <v>11</v>
      </c>
      <c r="E24" s="41">
        <v>0</v>
      </c>
      <c r="F24" s="41">
        <v>0</v>
      </c>
      <c r="G24" s="41">
        <v>0</v>
      </c>
      <c r="H24" s="41">
        <v>0</v>
      </c>
      <c r="I24" s="41">
        <v>0</v>
      </c>
      <c r="J24" s="42">
        <f t="shared" si="3"/>
        <v>0</v>
      </c>
      <c r="K24" s="42">
        <f t="shared" si="1"/>
        <v>0</v>
      </c>
      <c r="L24" s="42">
        <f t="shared" si="4"/>
        <v>0</v>
      </c>
      <c r="M24" s="98"/>
      <c r="N24" s="95"/>
      <c r="O24" s="108"/>
      <c r="S24" s="59"/>
      <c r="T24" s="56"/>
      <c r="U24" s="26"/>
    </row>
    <row r="25" spans="1:21" ht="79.5" customHeight="1" x14ac:dyDescent="0.5">
      <c r="A25" s="96">
        <v>3</v>
      </c>
      <c r="B25" s="97" t="s">
        <v>37</v>
      </c>
      <c r="C25" s="97">
        <v>12</v>
      </c>
      <c r="D25" s="51" t="s">
        <v>6</v>
      </c>
      <c r="E25" s="38">
        <f>E26+E27+E28+E29</f>
        <v>381241.78419999999</v>
      </c>
      <c r="F25" s="38">
        <f>F26+F27+F28+F29</f>
        <v>0</v>
      </c>
      <c r="G25" s="38">
        <f t="shared" ref="G25:I25" si="9">G26+G27+G28+G29</f>
        <v>7612.8739999999998</v>
      </c>
      <c r="H25" s="38">
        <f t="shared" si="9"/>
        <v>7612.87417</v>
      </c>
      <c r="I25" s="38">
        <f t="shared" si="9"/>
        <v>3250.2502399999998</v>
      </c>
      <c r="J25" s="38">
        <f t="shared" ref="J25" si="10">IF(I25=0, ,I25/H25*100)</f>
        <v>42.69412796560119</v>
      </c>
      <c r="K25" s="38">
        <f t="shared" ref="K25" si="11">IF(I25=0,0,I25/G25*100)</f>
        <v>42.694128918986443</v>
      </c>
      <c r="L25" s="38">
        <v>0</v>
      </c>
      <c r="M25" s="98"/>
      <c r="N25" s="95" t="s">
        <v>64</v>
      </c>
      <c r="O25" s="105" t="s">
        <v>92</v>
      </c>
      <c r="S25" s="59"/>
      <c r="T25" s="56"/>
      <c r="U25" s="26"/>
    </row>
    <row r="26" spans="1:21" ht="79.5" customHeight="1" x14ac:dyDescent="0.5">
      <c r="A26" s="96"/>
      <c r="B26" s="97"/>
      <c r="C26" s="97"/>
      <c r="D26" s="49" t="s">
        <v>7</v>
      </c>
      <c r="E26" s="41">
        <v>12</v>
      </c>
      <c r="F26" s="41">
        <v>0</v>
      </c>
      <c r="G26" s="41">
        <v>0</v>
      </c>
      <c r="H26" s="41">
        <v>0</v>
      </c>
      <c r="I26" s="41">
        <v>0</v>
      </c>
      <c r="J26" s="42">
        <v>0</v>
      </c>
      <c r="K26" s="42">
        <v>0</v>
      </c>
      <c r="L26" s="42">
        <v>0</v>
      </c>
      <c r="M26" s="98"/>
      <c r="N26" s="95"/>
      <c r="O26" s="106"/>
      <c r="S26" s="59"/>
      <c r="T26" s="56"/>
      <c r="U26" s="26"/>
    </row>
    <row r="27" spans="1:21" ht="79.5" customHeight="1" x14ac:dyDescent="0.5">
      <c r="A27" s="96"/>
      <c r="B27" s="97"/>
      <c r="C27" s="97"/>
      <c r="D27" s="49" t="s">
        <v>8</v>
      </c>
      <c r="E27" s="41">
        <v>69037.100000000006</v>
      </c>
      <c r="F27" s="41">
        <v>0</v>
      </c>
      <c r="G27" s="41">
        <v>1297.7</v>
      </c>
      <c r="H27" s="41">
        <v>1297.7</v>
      </c>
      <c r="I27" s="41">
        <v>536.02499999999998</v>
      </c>
      <c r="J27" s="42">
        <v>41.305771750019261</v>
      </c>
      <c r="K27" s="42">
        <v>41.305771750019261</v>
      </c>
      <c r="L27" s="42">
        <v>0</v>
      </c>
      <c r="M27" s="98"/>
      <c r="N27" s="95"/>
      <c r="O27" s="106"/>
      <c r="S27" s="59"/>
      <c r="T27" s="56"/>
      <c r="U27" s="26"/>
    </row>
    <row r="28" spans="1:21" ht="79.5" customHeight="1" x14ac:dyDescent="0.5">
      <c r="A28" s="96"/>
      <c r="B28" s="97"/>
      <c r="C28" s="97"/>
      <c r="D28" s="49" t="s">
        <v>9</v>
      </c>
      <c r="E28" s="41">
        <v>150398.11061999999</v>
      </c>
      <c r="F28" s="41">
        <v>0</v>
      </c>
      <c r="G28" s="41">
        <v>6315.174</v>
      </c>
      <c r="H28" s="41">
        <v>6315.1741700000002</v>
      </c>
      <c r="I28" s="41">
        <v>2714.2252399999998</v>
      </c>
      <c r="J28" s="42">
        <v>42.979420154297969</v>
      </c>
      <c r="K28" s="42">
        <v>42.979421311273448</v>
      </c>
      <c r="L28" s="42">
        <v>0</v>
      </c>
      <c r="M28" s="98"/>
      <c r="N28" s="95"/>
      <c r="O28" s="106"/>
      <c r="S28" s="59">
        <v>7</v>
      </c>
      <c r="T28" s="56"/>
      <c r="U28" s="26"/>
    </row>
    <row r="29" spans="1:21" ht="79.5" customHeight="1" x14ac:dyDescent="0.5">
      <c r="A29" s="96"/>
      <c r="B29" s="97"/>
      <c r="C29" s="97"/>
      <c r="D29" s="50" t="s">
        <v>10</v>
      </c>
      <c r="E29" s="41">
        <v>161794.57358</v>
      </c>
      <c r="F29" s="41">
        <v>0</v>
      </c>
      <c r="G29" s="41">
        <v>0</v>
      </c>
      <c r="H29" s="41">
        <v>0</v>
      </c>
      <c r="I29" s="41">
        <v>0</v>
      </c>
      <c r="J29" s="42">
        <v>0</v>
      </c>
      <c r="K29" s="42">
        <v>0</v>
      </c>
      <c r="L29" s="42">
        <v>0</v>
      </c>
      <c r="M29" s="98"/>
      <c r="N29" s="95"/>
      <c r="O29" s="106"/>
      <c r="S29" s="59"/>
      <c r="T29" s="56"/>
      <c r="U29" s="26"/>
    </row>
    <row r="30" spans="1:21" ht="79.5" customHeight="1" x14ac:dyDescent="0.5">
      <c r="A30" s="96"/>
      <c r="B30" s="97"/>
      <c r="C30" s="97"/>
      <c r="D30" s="50" t="s">
        <v>11</v>
      </c>
      <c r="E30" s="41">
        <v>0</v>
      </c>
      <c r="F30" s="41">
        <v>0</v>
      </c>
      <c r="G30" s="41">
        <v>0</v>
      </c>
      <c r="H30" s="41">
        <v>0</v>
      </c>
      <c r="I30" s="41">
        <v>0</v>
      </c>
      <c r="J30" s="42">
        <v>0</v>
      </c>
      <c r="K30" s="42">
        <v>0</v>
      </c>
      <c r="L30" s="42">
        <v>0</v>
      </c>
      <c r="M30" s="98"/>
      <c r="N30" s="95"/>
      <c r="O30" s="106"/>
      <c r="S30" s="59"/>
      <c r="T30" s="56"/>
      <c r="U30" s="26"/>
    </row>
    <row r="31" spans="1:21" ht="79.5" customHeight="1" x14ac:dyDescent="0.5">
      <c r="A31" s="113">
        <v>4</v>
      </c>
      <c r="B31" s="97" t="s">
        <v>39</v>
      </c>
      <c r="C31" s="97">
        <v>4</v>
      </c>
      <c r="D31" s="51" t="s">
        <v>6</v>
      </c>
      <c r="E31" s="38">
        <f>E32+E33+E34+E35</f>
        <v>22350</v>
      </c>
      <c r="F31" s="38">
        <f>F32+F33+F34+F35</f>
        <v>0</v>
      </c>
      <c r="G31" s="38">
        <f t="shared" ref="G31:I31" si="12">G32+G33+G34+G35</f>
        <v>0</v>
      </c>
      <c r="H31" s="38">
        <f t="shared" si="12"/>
        <v>6558</v>
      </c>
      <c r="I31" s="38">
        <f t="shared" si="12"/>
        <v>0</v>
      </c>
      <c r="J31" s="38">
        <f t="shared" si="3"/>
        <v>0</v>
      </c>
      <c r="K31" s="38">
        <f t="shared" si="1"/>
        <v>0</v>
      </c>
      <c r="L31" s="38">
        <f t="shared" si="4"/>
        <v>0</v>
      </c>
      <c r="M31" s="98"/>
      <c r="N31" s="95" t="s">
        <v>65</v>
      </c>
      <c r="O31" s="105" t="s">
        <v>93</v>
      </c>
      <c r="S31" s="59"/>
      <c r="T31" s="56"/>
      <c r="U31" s="26"/>
    </row>
    <row r="32" spans="1:21" ht="79.5" customHeight="1" x14ac:dyDescent="0.5">
      <c r="A32" s="113"/>
      <c r="B32" s="97"/>
      <c r="C32" s="97"/>
      <c r="D32" s="49" t="s">
        <v>7</v>
      </c>
      <c r="E32" s="41">
        <v>0</v>
      </c>
      <c r="F32" s="41">
        <v>0</v>
      </c>
      <c r="G32" s="41">
        <v>0</v>
      </c>
      <c r="H32" s="41">
        <v>0</v>
      </c>
      <c r="I32" s="41">
        <v>0</v>
      </c>
      <c r="J32" s="42">
        <f t="shared" si="3"/>
        <v>0</v>
      </c>
      <c r="K32" s="42">
        <f t="shared" si="1"/>
        <v>0</v>
      </c>
      <c r="L32" s="42">
        <f t="shared" si="4"/>
        <v>0</v>
      </c>
      <c r="M32" s="98"/>
      <c r="N32" s="95"/>
      <c r="O32" s="114"/>
      <c r="S32" s="59"/>
      <c r="T32" s="56"/>
      <c r="U32" s="26"/>
    </row>
    <row r="33" spans="1:22" ht="79.5" customHeight="1" x14ac:dyDescent="0.5">
      <c r="A33" s="113"/>
      <c r="B33" s="97"/>
      <c r="C33" s="97"/>
      <c r="D33" s="49" t="s">
        <v>8</v>
      </c>
      <c r="E33" s="41">
        <v>0</v>
      </c>
      <c r="F33" s="41">
        <v>0</v>
      </c>
      <c r="G33" s="41">
        <v>0</v>
      </c>
      <c r="H33" s="41">
        <v>0</v>
      </c>
      <c r="I33" s="41">
        <v>0</v>
      </c>
      <c r="J33" s="42">
        <f t="shared" si="3"/>
        <v>0</v>
      </c>
      <c r="K33" s="42">
        <f t="shared" si="1"/>
        <v>0</v>
      </c>
      <c r="L33" s="42">
        <f t="shared" si="4"/>
        <v>0</v>
      </c>
      <c r="M33" s="98"/>
      <c r="N33" s="95"/>
      <c r="O33" s="114"/>
      <c r="S33" s="59">
        <v>4</v>
      </c>
      <c r="T33" s="56"/>
      <c r="U33" s="26"/>
    </row>
    <row r="34" spans="1:22" ht="79.5" customHeight="1" x14ac:dyDescent="0.5">
      <c r="A34" s="113"/>
      <c r="B34" s="97"/>
      <c r="C34" s="97"/>
      <c r="D34" s="49" t="s">
        <v>9</v>
      </c>
      <c r="E34" s="41">
        <v>6558</v>
      </c>
      <c r="F34" s="41">
        <v>0</v>
      </c>
      <c r="G34" s="41">
        <v>0</v>
      </c>
      <c r="H34" s="41">
        <v>6558</v>
      </c>
      <c r="I34" s="41"/>
      <c r="J34" s="42">
        <f t="shared" si="3"/>
        <v>0</v>
      </c>
      <c r="K34" s="42">
        <f t="shared" si="1"/>
        <v>0</v>
      </c>
      <c r="L34" s="42">
        <f t="shared" si="4"/>
        <v>0</v>
      </c>
      <c r="M34" s="98"/>
      <c r="N34" s="95"/>
      <c r="O34" s="114"/>
      <c r="S34" s="59"/>
      <c r="T34" s="56"/>
      <c r="U34" s="26">
        <v>4</v>
      </c>
    </row>
    <row r="35" spans="1:22" ht="79.5" customHeight="1" x14ac:dyDescent="0.5">
      <c r="A35" s="113"/>
      <c r="B35" s="97"/>
      <c r="C35" s="97"/>
      <c r="D35" s="50" t="s">
        <v>10</v>
      </c>
      <c r="E35" s="47">
        <v>15792</v>
      </c>
      <c r="F35" s="47">
        <v>0</v>
      </c>
      <c r="G35" s="41">
        <v>0</v>
      </c>
      <c r="H35" s="41">
        <v>0</v>
      </c>
      <c r="I35" s="41">
        <v>0</v>
      </c>
      <c r="J35" s="42">
        <f t="shared" si="3"/>
        <v>0</v>
      </c>
      <c r="K35" s="42">
        <f t="shared" si="1"/>
        <v>0</v>
      </c>
      <c r="L35" s="42">
        <f t="shared" si="4"/>
        <v>0</v>
      </c>
      <c r="M35" s="98"/>
      <c r="N35" s="95"/>
      <c r="O35" s="114"/>
      <c r="S35" s="59"/>
      <c r="T35" s="56"/>
      <c r="U35" s="26"/>
    </row>
    <row r="36" spans="1:22" ht="79.5" customHeight="1" x14ac:dyDescent="0.5">
      <c r="A36" s="113"/>
      <c r="B36" s="97"/>
      <c r="C36" s="97"/>
      <c r="D36" s="50" t="s">
        <v>11</v>
      </c>
      <c r="E36" s="41">
        <v>0</v>
      </c>
      <c r="F36" s="41">
        <v>0</v>
      </c>
      <c r="G36" s="41">
        <v>0</v>
      </c>
      <c r="H36" s="41">
        <v>0</v>
      </c>
      <c r="I36" s="41"/>
      <c r="J36" s="42">
        <f t="shared" si="3"/>
        <v>0</v>
      </c>
      <c r="K36" s="42">
        <f t="shared" si="1"/>
        <v>0</v>
      </c>
      <c r="L36" s="42">
        <f t="shared" si="4"/>
        <v>0</v>
      </c>
      <c r="M36" s="98"/>
      <c r="N36" s="95"/>
      <c r="O36" s="114"/>
      <c r="S36" s="59"/>
      <c r="T36" s="56"/>
      <c r="U36" s="26"/>
      <c r="V36" s="29"/>
    </row>
    <row r="37" spans="1:22" ht="119.25" customHeight="1" x14ac:dyDescent="0.5">
      <c r="A37" s="109">
        <v>5</v>
      </c>
      <c r="B37" s="97" t="s">
        <v>40</v>
      </c>
      <c r="C37" s="97">
        <v>7</v>
      </c>
      <c r="D37" s="51" t="s">
        <v>6</v>
      </c>
      <c r="E37" s="38">
        <f>E38+E39+E40+E41</f>
        <v>174084.6</v>
      </c>
      <c r="F37" s="38">
        <f>F38+F39+F40+F41</f>
        <v>0</v>
      </c>
      <c r="G37" s="38">
        <f>G38+G39+G40+G41</f>
        <v>4374</v>
      </c>
      <c r="H37" s="38">
        <f>H38+H39+H40+H41</f>
        <v>4193.6000000000004</v>
      </c>
      <c r="I37" s="38">
        <f>I38+I39+I40+I41</f>
        <v>1209.8</v>
      </c>
      <c r="J37" s="38">
        <f t="shared" si="3"/>
        <v>28.848721861884773</v>
      </c>
      <c r="K37" s="38">
        <f t="shared" si="1"/>
        <v>27.658893461362595</v>
      </c>
      <c r="L37" s="38">
        <v>0</v>
      </c>
      <c r="M37" s="110"/>
      <c r="N37" s="95" t="s">
        <v>66</v>
      </c>
      <c r="O37" s="99" t="s">
        <v>94</v>
      </c>
      <c r="S37" s="59"/>
      <c r="T37" s="56"/>
      <c r="U37" s="26"/>
    </row>
    <row r="38" spans="1:22" ht="119.25" customHeight="1" x14ac:dyDescent="0.5">
      <c r="A38" s="109"/>
      <c r="B38" s="97"/>
      <c r="C38" s="97"/>
      <c r="D38" s="49" t="s">
        <v>7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2">
        <f t="shared" si="3"/>
        <v>0</v>
      </c>
      <c r="K38" s="42">
        <f t="shared" si="1"/>
        <v>0</v>
      </c>
      <c r="L38" s="42">
        <f t="shared" si="4"/>
        <v>0</v>
      </c>
      <c r="M38" s="111"/>
      <c r="N38" s="95"/>
      <c r="O38" s="100"/>
      <c r="S38" s="59"/>
      <c r="T38" s="56"/>
      <c r="U38" s="26"/>
    </row>
    <row r="39" spans="1:22" ht="119.25" customHeight="1" x14ac:dyDescent="0.5">
      <c r="A39" s="109"/>
      <c r="B39" s="97"/>
      <c r="C39" s="97"/>
      <c r="D39" s="49" t="s">
        <v>8</v>
      </c>
      <c r="E39" s="41">
        <v>1115.8</v>
      </c>
      <c r="F39" s="41">
        <v>0</v>
      </c>
      <c r="G39" s="41">
        <v>90.1</v>
      </c>
      <c r="H39" s="41">
        <v>0</v>
      </c>
      <c r="I39" s="41">
        <v>0</v>
      </c>
      <c r="J39" s="42">
        <f>IF(I39=0, ,I39/H39*100)</f>
        <v>0</v>
      </c>
      <c r="K39" s="42">
        <f>IF(I39=0,0,I39/G39*100)</f>
        <v>0</v>
      </c>
      <c r="L39" s="42">
        <f>IF(I39=0,0,I39/F39*100)</f>
        <v>0</v>
      </c>
      <c r="M39" s="111"/>
      <c r="N39" s="95"/>
      <c r="O39" s="100"/>
      <c r="S39" s="59">
        <v>3</v>
      </c>
      <c r="T39" s="56"/>
      <c r="U39" s="26">
        <v>3</v>
      </c>
    </row>
    <row r="40" spans="1:22" ht="119.25" customHeight="1" x14ac:dyDescent="0.5">
      <c r="A40" s="109"/>
      <c r="B40" s="97"/>
      <c r="C40" s="97"/>
      <c r="D40" s="49" t="s">
        <v>9</v>
      </c>
      <c r="E40" s="41">
        <v>69925</v>
      </c>
      <c r="F40" s="41">
        <v>0</v>
      </c>
      <c r="G40" s="41">
        <v>4283.8999999999996</v>
      </c>
      <c r="H40" s="41">
        <v>4193.6000000000004</v>
      </c>
      <c r="I40" s="41">
        <v>1209.8</v>
      </c>
      <c r="J40" s="42">
        <f>IF(I40=0, ,I40/H40*100)</f>
        <v>28.848721861884773</v>
      </c>
      <c r="K40" s="42">
        <f>IF(I40=0,0,I40/G40*100)</f>
        <v>28.240621863255445</v>
      </c>
      <c r="L40" s="42">
        <v>0</v>
      </c>
      <c r="M40" s="111"/>
      <c r="N40" s="95"/>
      <c r="O40" s="100"/>
      <c r="S40" s="59"/>
      <c r="T40" s="56"/>
      <c r="U40" s="26"/>
    </row>
    <row r="41" spans="1:22" ht="119.25" customHeight="1" x14ac:dyDescent="0.5">
      <c r="A41" s="109"/>
      <c r="B41" s="97"/>
      <c r="C41" s="97"/>
      <c r="D41" s="50" t="s">
        <v>10</v>
      </c>
      <c r="E41" s="41">
        <v>103043.8</v>
      </c>
      <c r="F41" s="41">
        <v>0</v>
      </c>
      <c r="G41" s="41">
        <v>0</v>
      </c>
      <c r="H41" s="46">
        <v>0</v>
      </c>
      <c r="I41" s="46">
        <v>0</v>
      </c>
      <c r="J41" s="43">
        <v>0</v>
      </c>
      <c r="K41" s="43">
        <v>0</v>
      </c>
      <c r="L41" s="42">
        <f>IF(I41=0,0,I41/F41*100)</f>
        <v>0</v>
      </c>
      <c r="M41" s="111"/>
      <c r="N41" s="95"/>
      <c r="O41" s="100"/>
      <c r="S41" s="59"/>
      <c r="T41" s="56"/>
      <c r="U41" s="26"/>
    </row>
    <row r="42" spans="1:22" ht="119.25" customHeight="1" x14ac:dyDescent="0.5">
      <c r="A42" s="109"/>
      <c r="B42" s="97"/>
      <c r="C42" s="97"/>
      <c r="D42" s="50" t="s">
        <v>11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2">
        <f t="shared" si="3"/>
        <v>0</v>
      </c>
      <c r="K42" s="42">
        <f t="shared" si="1"/>
        <v>0</v>
      </c>
      <c r="L42" s="42">
        <f t="shared" si="4"/>
        <v>0</v>
      </c>
      <c r="M42" s="112"/>
      <c r="N42" s="95"/>
      <c r="O42" s="100"/>
      <c r="S42" s="59"/>
      <c r="T42" s="56"/>
      <c r="U42" s="26"/>
    </row>
    <row r="43" spans="1:22" ht="119.25" customHeight="1" x14ac:dyDescent="0.5">
      <c r="A43" s="113">
        <v>6</v>
      </c>
      <c r="B43" s="97" t="s">
        <v>41</v>
      </c>
      <c r="C43" s="97">
        <v>14</v>
      </c>
      <c r="D43" s="51" t="s">
        <v>6</v>
      </c>
      <c r="E43" s="38">
        <f>E44+E45+E46+E47</f>
        <v>132872</v>
      </c>
      <c r="F43" s="38">
        <f t="shared" ref="F43:H43" si="13">F44+F45+F46+F47</f>
        <v>0</v>
      </c>
      <c r="G43" s="38">
        <f t="shared" si="13"/>
        <v>0</v>
      </c>
      <c r="H43" s="38">
        <f t="shared" si="13"/>
        <v>4856.6000000000004</v>
      </c>
      <c r="I43" s="38">
        <v>0</v>
      </c>
      <c r="J43" s="38">
        <f t="shared" si="3"/>
        <v>0</v>
      </c>
      <c r="K43" s="38">
        <f t="shared" si="1"/>
        <v>0</v>
      </c>
      <c r="L43" s="38">
        <f t="shared" si="4"/>
        <v>0</v>
      </c>
      <c r="M43" s="98"/>
      <c r="N43" s="95" t="s">
        <v>74</v>
      </c>
      <c r="O43" s="99" t="s">
        <v>95</v>
      </c>
      <c r="S43" s="59"/>
      <c r="T43" s="56"/>
      <c r="U43" s="26"/>
    </row>
    <row r="44" spans="1:22" ht="119.25" customHeight="1" x14ac:dyDescent="0.5">
      <c r="A44" s="113"/>
      <c r="B44" s="97"/>
      <c r="C44" s="97"/>
      <c r="D44" s="49" t="s">
        <v>7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2">
        <f t="shared" si="3"/>
        <v>0</v>
      </c>
      <c r="K44" s="42">
        <f t="shared" si="1"/>
        <v>0</v>
      </c>
      <c r="L44" s="42">
        <f t="shared" si="4"/>
        <v>0</v>
      </c>
      <c r="M44" s="98"/>
      <c r="N44" s="95"/>
      <c r="O44" s="100"/>
      <c r="S44" s="59"/>
      <c r="T44" s="56"/>
      <c r="U44" s="26"/>
    </row>
    <row r="45" spans="1:22" ht="119.25" customHeight="1" x14ac:dyDescent="0.5">
      <c r="A45" s="113"/>
      <c r="B45" s="97"/>
      <c r="C45" s="97"/>
      <c r="D45" s="49" t="s">
        <v>8</v>
      </c>
      <c r="E45" s="41">
        <v>33115.300000000003</v>
      </c>
      <c r="F45" s="41">
        <v>0</v>
      </c>
      <c r="G45" s="41">
        <v>0</v>
      </c>
      <c r="H45" s="41">
        <v>4856.6000000000004</v>
      </c>
      <c r="I45" s="41">
        <v>0</v>
      </c>
      <c r="J45" s="42">
        <f>IF(I45=0, ,I45/H45*100)</f>
        <v>0</v>
      </c>
      <c r="K45" s="42">
        <f>IF(I45=0,0,I45/G45*100)</f>
        <v>0</v>
      </c>
      <c r="L45" s="42">
        <f>IF(I45=0,0,I45/F45*100)</f>
        <v>0</v>
      </c>
      <c r="M45" s="98"/>
      <c r="N45" s="95"/>
      <c r="O45" s="100"/>
      <c r="S45" s="59">
        <v>3</v>
      </c>
      <c r="T45" s="56"/>
      <c r="U45" s="30">
        <v>3</v>
      </c>
    </row>
    <row r="46" spans="1:22" ht="119.25" customHeight="1" x14ac:dyDescent="0.5">
      <c r="A46" s="113"/>
      <c r="B46" s="97"/>
      <c r="C46" s="97"/>
      <c r="D46" s="49" t="s">
        <v>9</v>
      </c>
      <c r="E46" s="41">
        <v>10000</v>
      </c>
      <c r="F46" s="41">
        <v>0</v>
      </c>
      <c r="G46" s="41">
        <v>0</v>
      </c>
      <c r="H46" s="41">
        <v>0</v>
      </c>
      <c r="I46" s="41">
        <v>0</v>
      </c>
      <c r="J46" s="42">
        <f>IF(I46=0, ,I46/H46*100)</f>
        <v>0</v>
      </c>
      <c r="K46" s="42">
        <f>IF(I46=0,0,I46/G46*100)</f>
        <v>0</v>
      </c>
      <c r="L46" s="42">
        <f>IF(I46=0,0,I46/F46*100)</f>
        <v>0</v>
      </c>
      <c r="M46" s="98"/>
      <c r="N46" s="95"/>
      <c r="O46" s="100"/>
      <c r="S46" s="59"/>
      <c r="T46" s="56"/>
      <c r="U46" s="26"/>
    </row>
    <row r="47" spans="1:22" ht="119.25" customHeight="1" x14ac:dyDescent="0.5">
      <c r="A47" s="113"/>
      <c r="B47" s="97"/>
      <c r="C47" s="97"/>
      <c r="D47" s="50" t="s">
        <v>10</v>
      </c>
      <c r="E47" s="41">
        <v>89756.7</v>
      </c>
      <c r="F47" s="41">
        <v>0</v>
      </c>
      <c r="G47" s="41">
        <v>0</v>
      </c>
      <c r="H47" s="47">
        <v>0</v>
      </c>
      <c r="I47" s="47">
        <v>0</v>
      </c>
      <c r="J47" s="42">
        <f>IF(I47=0, ,I47/H47*100)</f>
        <v>0</v>
      </c>
      <c r="K47" s="42">
        <f>IF(I47=0,0,I47/G47*100)</f>
        <v>0</v>
      </c>
      <c r="L47" s="42">
        <f>IF(I47=0,0,I47/F47*100)</f>
        <v>0</v>
      </c>
      <c r="M47" s="98"/>
      <c r="N47" s="95"/>
      <c r="O47" s="100"/>
      <c r="S47" s="59"/>
      <c r="T47" s="56"/>
      <c r="U47" s="26"/>
    </row>
    <row r="48" spans="1:22" ht="119.25" customHeight="1" x14ac:dyDescent="0.5">
      <c r="A48" s="113"/>
      <c r="B48" s="97"/>
      <c r="C48" s="97"/>
      <c r="D48" s="50" t="s">
        <v>11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2">
        <f t="shared" si="3"/>
        <v>0</v>
      </c>
      <c r="K48" s="42">
        <f t="shared" si="1"/>
        <v>0</v>
      </c>
      <c r="L48" s="42">
        <f t="shared" si="4"/>
        <v>0</v>
      </c>
      <c r="M48" s="98"/>
      <c r="N48" s="95"/>
      <c r="O48" s="100"/>
      <c r="S48" s="59"/>
      <c r="T48" s="56"/>
      <c r="U48" s="26"/>
    </row>
    <row r="49" spans="1:21" ht="117.75" customHeight="1" x14ac:dyDescent="0.5">
      <c r="A49" s="113">
        <v>7</v>
      </c>
      <c r="B49" s="97" t="s">
        <v>42</v>
      </c>
      <c r="C49" s="97">
        <v>14</v>
      </c>
      <c r="D49" s="51" t="s">
        <v>6</v>
      </c>
      <c r="E49" s="38">
        <v>7212.4</v>
      </c>
      <c r="F49" s="38">
        <f>F50+F51+F52+F53</f>
        <v>0</v>
      </c>
      <c r="G49" s="38">
        <f t="shared" ref="G49:I49" si="14">G50+G51+G52+G53</f>
        <v>0</v>
      </c>
      <c r="H49" s="38">
        <f t="shared" si="14"/>
        <v>0</v>
      </c>
      <c r="I49" s="38">
        <f t="shared" si="14"/>
        <v>0</v>
      </c>
      <c r="J49" s="38">
        <f t="shared" si="3"/>
        <v>0</v>
      </c>
      <c r="K49" s="38">
        <f t="shared" si="1"/>
        <v>0</v>
      </c>
      <c r="L49" s="38">
        <f t="shared" si="4"/>
        <v>0</v>
      </c>
      <c r="M49" s="98"/>
      <c r="N49" s="95" t="s">
        <v>66</v>
      </c>
      <c r="O49" s="115" t="s">
        <v>96</v>
      </c>
      <c r="S49" s="59"/>
      <c r="T49" s="56"/>
      <c r="U49" s="26"/>
    </row>
    <row r="50" spans="1:21" ht="117.75" customHeight="1" x14ac:dyDescent="0.5">
      <c r="A50" s="113"/>
      <c r="B50" s="97"/>
      <c r="C50" s="97"/>
      <c r="D50" s="49" t="s">
        <v>7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2">
        <f t="shared" si="3"/>
        <v>0</v>
      </c>
      <c r="K50" s="42">
        <f t="shared" si="1"/>
        <v>0</v>
      </c>
      <c r="L50" s="42">
        <f t="shared" si="4"/>
        <v>0</v>
      </c>
      <c r="M50" s="98"/>
      <c r="N50" s="95"/>
      <c r="O50" s="116"/>
      <c r="S50" s="59"/>
      <c r="T50" s="56"/>
      <c r="U50" s="26"/>
    </row>
    <row r="51" spans="1:21" ht="117.75" customHeight="1" x14ac:dyDescent="0.5">
      <c r="A51" s="113"/>
      <c r="B51" s="97"/>
      <c r="C51" s="97"/>
      <c r="D51" s="49" t="s">
        <v>8</v>
      </c>
      <c r="E51" s="39">
        <v>781.5</v>
      </c>
      <c r="F51" s="39">
        <v>0</v>
      </c>
      <c r="G51" s="39">
        <v>0</v>
      </c>
      <c r="H51" s="39">
        <v>0</v>
      </c>
      <c r="I51" s="39">
        <v>0</v>
      </c>
      <c r="J51" s="42">
        <f t="shared" si="3"/>
        <v>0</v>
      </c>
      <c r="K51" s="42">
        <f t="shared" si="1"/>
        <v>0</v>
      </c>
      <c r="L51" s="42">
        <f>IF(I51=0,0,I51/F51*100)</f>
        <v>0</v>
      </c>
      <c r="M51" s="98"/>
      <c r="N51" s="95"/>
      <c r="O51" s="116"/>
      <c r="S51" s="59">
        <v>3</v>
      </c>
      <c r="T51" s="56"/>
      <c r="U51" s="26"/>
    </row>
    <row r="52" spans="1:21" ht="117.75" customHeight="1" x14ac:dyDescent="0.5">
      <c r="A52" s="113"/>
      <c r="B52" s="97"/>
      <c r="C52" s="97"/>
      <c r="D52" s="49" t="s">
        <v>9</v>
      </c>
      <c r="E52" s="39">
        <v>3500</v>
      </c>
      <c r="F52" s="39">
        <v>0</v>
      </c>
      <c r="G52" s="39">
        <v>0</v>
      </c>
      <c r="H52" s="39">
        <v>0</v>
      </c>
      <c r="I52" s="39">
        <v>0</v>
      </c>
      <c r="J52" s="42">
        <f t="shared" si="3"/>
        <v>0</v>
      </c>
      <c r="K52" s="42">
        <f t="shared" si="1"/>
        <v>0</v>
      </c>
      <c r="L52" s="42">
        <f t="shared" si="4"/>
        <v>0</v>
      </c>
      <c r="M52" s="98"/>
      <c r="N52" s="95"/>
      <c r="O52" s="116"/>
      <c r="S52" s="59"/>
      <c r="T52" s="56"/>
      <c r="U52" s="26">
        <v>3</v>
      </c>
    </row>
    <row r="53" spans="1:21" ht="117.75" customHeight="1" x14ac:dyDescent="0.5">
      <c r="A53" s="113"/>
      <c r="B53" s="97"/>
      <c r="C53" s="97"/>
      <c r="D53" s="50" t="s">
        <v>10</v>
      </c>
      <c r="E53" s="39">
        <v>2930.9</v>
      </c>
      <c r="F53" s="41">
        <v>0</v>
      </c>
      <c r="G53" s="41">
        <v>0</v>
      </c>
      <c r="H53" s="41">
        <v>0</v>
      </c>
      <c r="I53" s="41">
        <v>0</v>
      </c>
      <c r="J53" s="42">
        <f t="shared" si="3"/>
        <v>0</v>
      </c>
      <c r="K53" s="42">
        <f t="shared" si="1"/>
        <v>0</v>
      </c>
      <c r="L53" s="42">
        <f t="shared" si="4"/>
        <v>0</v>
      </c>
      <c r="M53" s="98"/>
      <c r="N53" s="95"/>
      <c r="O53" s="116"/>
      <c r="S53" s="59"/>
      <c r="T53" s="56"/>
      <c r="U53" s="26"/>
    </row>
    <row r="54" spans="1:21" ht="117.75" customHeight="1" x14ac:dyDescent="0.5">
      <c r="A54" s="113"/>
      <c r="B54" s="97"/>
      <c r="C54" s="97"/>
      <c r="D54" s="50" t="s">
        <v>11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42">
        <f t="shared" si="3"/>
        <v>0</v>
      </c>
      <c r="K54" s="42">
        <f t="shared" si="1"/>
        <v>0</v>
      </c>
      <c r="L54" s="42">
        <f t="shared" si="4"/>
        <v>0</v>
      </c>
      <c r="M54" s="98"/>
      <c r="N54" s="95"/>
      <c r="O54" s="116"/>
      <c r="S54" s="59"/>
      <c r="T54" s="56"/>
      <c r="U54" s="26"/>
    </row>
    <row r="55" spans="1:21" ht="117.75" customHeight="1" x14ac:dyDescent="0.5">
      <c r="A55" s="109">
        <v>8</v>
      </c>
      <c r="B55" s="97" t="s">
        <v>43</v>
      </c>
      <c r="C55" s="97">
        <v>24</v>
      </c>
      <c r="D55" s="51" t="s">
        <v>6</v>
      </c>
      <c r="E55" s="38">
        <f>E56+E57+E58+E59</f>
        <v>1284704.9000000001</v>
      </c>
      <c r="F55" s="38">
        <f>F56+F57+F58+F59</f>
        <v>0</v>
      </c>
      <c r="G55" s="38">
        <f t="shared" ref="G55:I55" si="15">G56+G57+G58+G59</f>
        <v>224.1</v>
      </c>
      <c r="H55" s="38">
        <f t="shared" si="15"/>
        <v>224.1</v>
      </c>
      <c r="I55" s="38">
        <f t="shared" si="15"/>
        <v>0</v>
      </c>
      <c r="J55" s="38">
        <f t="shared" si="3"/>
        <v>0</v>
      </c>
      <c r="K55" s="38">
        <f t="shared" si="1"/>
        <v>0</v>
      </c>
      <c r="L55" s="38">
        <f t="shared" si="4"/>
        <v>0</v>
      </c>
      <c r="M55" s="98"/>
      <c r="N55" s="95" t="s">
        <v>70</v>
      </c>
      <c r="O55" s="118" t="s">
        <v>75</v>
      </c>
      <c r="S55" s="59"/>
      <c r="T55" s="56"/>
      <c r="U55" s="26"/>
    </row>
    <row r="56" spans="1:21" ht="117.75" customHeight="1" x14ac:dyDescent="0.5">
      <c r="A56" s="109"/>
      <c r="B56" s="97"/>
      <c r="C56" s="97"/>
      <c r="D56" s="49" t="s">
        <v>7</v>
      </c>
      <c r="E56" s="39">
        <v>23500.799999999999</v>
      </c>
      <c r="F56" s="39">
        <v>0</v>
      </c>
      <c r="G56" s="39">
        <v>0</v>
      </c>
      <c r="H56" s="39">
        <v>0</v>
      </c>
      <c r="I56" s="39">
        <v>0</v>
      </c>
      <c r="J56" s="42">
        <f t="shared" si="3"/>
        <v>0</v>
      </c>
      <c r="K56" s="42">
        <f t="shared" si="1"/>
        <v>0</v>
      </c>
      <c r="L56" s="42">
        <f t="shared" si="4"/>
        <v>0</v>
      </c>
      <c r="M56" s="98"/>
      <c r="N56" s="95"/>
      <c r="O56" s="119"/>
      <c r="S56" s="59"/>
      <c r="T56" s="56"/>
      <c r="U56" s="26"/>
    </row>
    <row r="57" spans="1:21" ht="117.75" customHeight="1" x14ac:dyDescent="0.5">
      <c r="A57" s="109"/>
      <c r="B57" s="97"/>
      <c r="C57" s="97"/>
      <c r="D57" s="49" t="s">
        <v>8</v>
      </c>
      <c r="E57" s="39">
        <v>42096.800000000003</v>
      </c>
      <c r="F57" s="39">
        <v>0</v>
      </c>
      <c r="G57" s="39">
        <v>0</v>
      </c>
      <c r="H57" s="39">
        <v>0</v>
      </c>
      <c r="I57" s="39">
        <v>0</v>
      </c>
      <c r="J57" s="42">
        <f t="shared" si="3"/>
        <v>0</v>
      </c>
      <c r="K57" s="42">
        <f t="shared" si="1"/>
        <v>0</v>
      </c>
      <c r="L57" s="42">
        <f t="shared" si="4"/>
        <v>0</v>
      </c>
      <c r="M57" s="98"/>
      <c r="N57" s="95"/>
      <c r="O57" s="119"/>
      <c r="S57" s="59">
        <v>6</v>
      </c>
      <c r="T57" s="56"/>
      <c r="U57" s="26">
        <v>6</v>
      </c>
    </row>
    <row r="58" spans="1:21" ht="117.75" customHeight="1" x14ac:dyDescent="0.5">
      <c r="A58" s="109"/>
      <c r="B58" s="97"/>
      <c r="C58" s="97"/>
      <c r="D58" s="49" t="s">
        <v>9</v>
      </c>
      <c r="E58" s="39">
        <v>11097.5</v>
      </c>
      <c r="F58" s="39">
        <v>0</v>
      </c>
      <c r="G58" s="39">
        <v>224.1</v>
      </c>
      <c r="H58" s="39">
        <v>224.1</v>
      </c>
      <c r="I58" s="39">
        <v>0</v>
      </c>
      <c r="J58" s="42">
        <f t="shared" si="3"/>
        <v>0</v>
      </c>
      <c r="K58" s="42">
        <f t="shared" si="1"/>
        <v>0</v>
      </c>
      <c r="L58" s="42">
        <f t="shared" si="4"/>
        <v>0</v>
      </c>
      <c r="M58" s="98"/>
      <c r="N58" s="95"/>
      <c r="O58" s="119"/>
      <c r="S58" s="59"/>
      <c r="T58" s="56"/>
      <c r="U58" s="26"/>
    </row>
    <row r="59" spans="1:21" ht="117.75" customHeight="1" x14ac:dyDescent="0.5">
      <c r="A59" s="109"/>
      <c r="B59" s="97"/>
      <c r="C59" s="97"/>
      <c r="D59" s="50" t="s">
        <v>10</v>
      </c>
      <c r="E59" s="39">
        <v>1208009.8</v>
      </c>
      <c r="F59" s="41">
        <v>0</v>
      </c>
      <c r="G59" s="41">
        <v>0</v>
      </c>
      <c r="H59" s="41">
        <v>0</v>
      </c>
      <c r="I59" s="41">
        <v>0</v>
      </c>
      <c r="J59" s="42">
        <f t="shared" si="3"/>
        <v>0</v>
      </c>
      <c r="K59" s="42">
        <f t="shared" si="1"/>
        <v>0</v>
      </c>
      <c r="L59" s="42">
        <f t="shared" si="4"/>
        <v>0</v>
      </c>
      <c r="M59" s="98"/>
      <c r="N59" s="95"/>
      <c r="O59" s="119"/>
      <c r="S59" s="59"/>
      <c r="T59" s="56"/>
      <c r="U59" s="26"/>
    </row>
    <row r="60" spans="1:21" ht="117.75" customHeight="1" x14ac:dyDescent="0.5">
      <c r="A60" s="109"/>
      <c r="B60" s="97"/>
      <c r="C60" s="97"/>
      <c r="D60" s="50" t="s">
        <v>11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42">
        <f t="shared" si="3"/>
        <v>0</v>
      </c>
      <c r="K60" s="42">
        <f t="shared" si="1"/>
        <v>0</v>
      </c>
      <c r="L60" s="42">
        <f t="shared" si="4"/>
        <v>0</v>
      </c>
      <c r="M60" s="98"/>
      <c r="N60" s="95"/>
      <c r="O60" s="120"/>
      <c r="S60" s="59"/>
      <c r="T60" s="56"/>
      <c r="U60" s="26"/>
    </row>
    <row r="61" spans="1:21" ht="117.75" customHeight="1" x14ac:dyDescent="0.5">
      <c r="A61" s="109">
        <v>9</v>
      </c>
      <c r="B61" s="97" t="s">
        <v>44</v>
      </c>
      <c r="C61" s="97">
        <v>16</v>
      </c>
      <c r="D61" s="51" t="s">
        <v>6</v>
      </c>
      <c r="E61" s="38">
        <f>E62+E63+E64+E65</f>
        <v>601360.5</v>
      </c>
      <c r="F61" s="38">
        <f>F62+F63+F64+F65</f>
        <v>0</v>
      </c>
      <c r="G61" s="38">
        <f t="shared" ref="G61:I61" si="16">G62+G63+G64+G65</f>
        <v>2711.5150000000003</v>
      </c>
      <c r="H61" s="38">
        <f t="shared" si="16"/>
        <v>20030.48</v>
      </c>
      <c r="I61" s="38">
        <f t="shared" si="16"/>
        <v>2272.50171</v>
      </c>
      <c r="J61" s="38">
        <f t="shared" si="3"/>
        <v>11.345218437101858</v>
      </c>
      <c r="K61" s="38">
        <f t="shared" si="1"/>
        <v>83.809298860600052</v>
      </c>
      <c r="L61" s="38">
        <v>0</v>
      </c>
      <c r="M61" s="98"/>
      <c r="N61" s="117" t="s">
        <v>86</v>
      </c>
      <c r="O61" s="105" t="s">
        <v>89</v>
      </c>
      <c r="S61" s="59"/>
      <c r="T61" s="56"/>
      <c r="U61" s="26"/>
    </row>
    <row r="62" spans="1:21" ht="117.75" customHeight="1" x14ac:dyDescent="0.5">
      <c r="A62" s="109"/>
      <c r="B62" s="97"/>
      <c r="C62" s="97"/>
      <c r="D62" s="49" t="s">
        <v>7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2">
        <f t="shared" si="3"/>
        <v>0</v>
      </c>
      <c r="K62" s="42">
        <f t="shared" si="1"/>
        <v>0</v>
      </c>
      <c r="L62" s="42">
        <f t="shared" si="4"/>
        <v>0</v>
      </c>
      <c r="M62" s="98"/>
      <c r="N62" s="117"/>
      <c r="O62" s="114"/>
      <c r="S62" s="59"/>
      <c r="T62" s="56"/>
      <c r="U62" s="26"/>
    </row>
    <row r="63" spans="1:21" ht="117.75" customHeight="1" x14ac:dyDescent="0.5">
      <c r="A63" s="109"/>
      <c r="B63" s="97"/>
      <c r="C63" s="97"/>
      <c r="D63" s="49" t="s">
        <v>8</v>
      </c>
      <c r="E63" s="39">
        <v>21807.599999999999</v>
      </c>
      <c r="F63" s="39">
        <v>0</v>
      </c>
      <c r="G63" s="39">
        <v>0</v>
      </c>
      <c r="H63" s="39">
        <v>0</v>
      </c>
      <c r="I63" s="39">
        <v>0</v>
      </c>
      <c r="J63" s="42">
        <f t="shared" si="3"/>
        <v>0</v>
      </c>
      <c r="K63" s="42">
        <f t="shared" si="1"/>
        <v>0</v>
      </c>
      <c r="L63" s="42">
        <f t="shared" si="4"/>
        <v>0</v>
      </c>
      <c r="M63" s="98"/>
      <c r="N63" s="117"/>
      <c r="O63" s="114"/>
      <c r="S63" s="59">
        <v>23</v>
      </c>
      <c r="T63" s="56"/>
      <c r="U63" s="26">
        <v>6</v>
      </c>
    </row>
    <row r="64" spans="1:21" ht="117.75" customHeight="1" x14ac:dyDescent="0.5">
      <c r="A64" s="109"/>
      <c r="B64" s="97"/>
      <c r="C64" s="97"/>
      <c r="D64" s="49" t="s">
        <v>9</v>
      </c>
      <c r="E64" s="39">
        <v>100410.4</v>
      </c>
      <c r="F64" s="39">
        <v>0</v>
      </c>
      <c r="G64" s="39">
        <f>2318.215+393.3</f>
        <v>2711.5150000000003</v>
      </c>
      <c r="H64" s="39">
        <f>19637.18+393.3</f>
        <v>20030.48</v>
      </c>
      <c r="I64" s="39">
        <v>2272.50171</v>
      </c>
      <c r="J64" s="42">
        <f t="shared" si="3"/>
        <v>11.345218437101858</v>
      </c>
      <c r="K64" s="42">
        <f t="shared" si="1"/>
        <v>83.809298860600052</v>
      </c>
      <c r="L64" s="42">
        <v>0</v>
      </c>
      <c r="M64" s="98"/>
      <c r="N64" s="117"/>
      <c r="O64" s="114"/>
      <c r="S64" s="59"/>
      <c r="T64" s="56"/>
      <c r="U64" s="26"/>
    </row>
    <row r="65" spans="1:21" ht="117.75" customHeight="1" x14ac:dyDescent="0.5">
      <c r="A65" s="109"/>
      <c r="B65" s="97"/>
      <c r="C65" s="97"/>
      <c r="D65" s="50" t="s">
        <v>10</v>
      </c>
      <c r="E65" s="39">
        <v>479142.5</v>
      </c>
      <c r="F65" s="41">
        <v>0</v>
      </c>
      <c r="G65" s="41">
        <v>0</v>
      </c>
      <c r="H65" s="41">
        <v>0</v>
      </c>
      <c r="I65" s="41">
        <v>0</v>
      </c>
      <c r="J65" s="42">
        <f t="shared" si="3"/>
        <v>0</v>
      </c>
      <c r="K65" s="42">
        <f t="shared" si="1"/>
        <v>0</v>
      </c>
      <c r="L65" s="42">
        <v>0</v>
      </c>
      <c r="M65" s="98"/>
      <c r="N65" s="117"/>
      <c r="O65" s="114"/>
      <c r="S65" s="59"/>
      <c r="T65" s="56"/>
      <c r="U65" s="26"/>
    </row>
    <row r="66" spans="1:21" ht="117.75" customHeight="1" x14ac:dyDescent="0.5">
      <c r="A66" s="109"/>
      <c r="B66" s="97"/>
      <c r="C66" s="97"/>
      <c r="D66" s="50" t="s">
        <v>11</v>
      </c>
      <c r="E66" s="41">
        <v>0</v>
      </c>
      <c r="F66" s="41">
        <v>0</v>
      </c>
      <c r="G66" s="41">
        <v>0</v>
      </c>
      <c r="H66" s="41">
        <v>0</v>
      </c>
      <c r="I66" s="41">
        <v>0</v>
      </c>
      <c r="J66" s="42">
        <f t="shared" si="3"/>
        <v>0</v>
      </c>
      <c r="K66" s="42">
        <f t="shared" si="1"/>
        <v>0</v>
      </c>
      <c r="L66" s="42">
        <f t="shared" si="4"/>
        <v>0</v>
      </c>
      <c r="M66" s="98"/>
      <c r="N66" s="117"/>
      <c r="O66" s="114"/>
      <c r="S66" s="59"/>
      <c r="T66" s="56"/>
      <c r="U66" s="26"/>
    </row>
    <row r="67" spans="1:21" ht="117.75" customHeight="1" x14ac:dyDescent="0.5">
      <c r="A67" s="109">
        <v>10</v>
      </c>
      <c r="B67" s="121" t="s">
        <v>45</v>
      </c>
      <c r="C67" s="121">
        <v>7</v>
      </c>
      <c r="D67" s="48" t="s">
        <v>6</v>
      </c>
      <c r="E67" s="38">
        <f>E68+E69+E70+E71</f>
        <v>42257</v>
      </c>
      <c r="F67" s="38">
        <f>F68+F69+F70+F71</f>
        <v>0</v>
      </c>
      <c r="G67" s="38">
        <f t="shared" ref="G67:I67" si="17">G68+G69+G70+G71</f>
        <v>29</v>
      </c>
      <c r="H67" s="38">
        <f t="shared" si="17"/>
        <v>29</v>
      </c>
      <c r="I67" s="38">
        <f t="shared" si="17"/>
        <v>0.37741999999999998</v>
      </c>
      <c r="J67" s="38">
        <f t="shared" si="3"/>
        <v>1.3014482758620689</v>
      </c>
      <c r="K67" s="38">
        <f t="shared" si="1"/>
        <v>1.3014482758620689</v>
      </c>
      <c r="L67" s="38">
        <v>0</v>
      </c>
      <c r="M67" s="125"/>
      <c r="N67" s="117" t="s">
        <v>65</v>
      </c>
      <c r="O67" s="118" t="s">
        <v>81</v>
      </c>
      <c r="S67" s="59"/>
      <c r="T67" s="56"/>
      <c r="U67" s="26"/>
    </row>
    <row r="68" spans="1:21" ht="117.75" customHeight="1" x14ac:dyDescent="0.5">
      <c r="A68" s="109"/>
      <c r="B68" s="121"/>
      <c r="C68" s="121"/>
      <c r="D68" s="52" t="s">
        <v>7</v>
      </c>
      <c r="E68" s="39">
        <v>0</v>
      </c>
      <c r="F68" s="39">
        <v>0</v>
      </c>
      <c r="G68" s="41">
        <v>0</v>
      </c>
      <c r="H68" s="41">
        <v>0</v>
      </c>
      <c r="I68" s="41">
        <v>0</v>
      </c>
      <c r="J68" s="42">
        <v>0</v>
      </c>
      <c r="K68" s="42">
        <v>0</v>
      </c>
      <c r="L68" s="42">
        <f t="shared" si="4"/>
        <v>0</v>
      </c>
      <c r="M68" s="98"/>
      <c r="N68" s="117"/>
      <c r="O68" s="119"/>
      <c r="S68" s="59"/>
      <c r="T68" s="56"/>
      <c r="U68" s="26"/>
    </row>
    <row r="69" spans="1:21" ht="117.75" customHeight="1" x14ac:dyDescent="0.5">
      <c r="A69" s="109"/>
      <c r="B69" s="121"/>
      <c r="C69" s="121"/>
      <c r="D69" s="52" t="s">
        <v>8</v>
      </c>
      <c r="E69" s="39">
        <v>20722.3</v>
      </c>
      <c r="F69" s="39">
        <v>0</v>
      </c>
      <c r="G69" s="39">
        <v>29</v>
      </c>
      <c r="H69" s="39">
        <v>29</v>
      </c>
      <c r="I69" s="39">
        <v>0.37741999999999998</v>
      </c>
      <c r="J69" s="42">
        <v>1.3014482758620689</v>
      </c>
      <c r="K69" s="42">
        <v>1.3014482758620689</v>
      </c>
      <c r="L69" s="42">
        <v>0</v>
      </c>
      <c r="M69" s="98"/>
      <c r="N69" s="117"/>
      <c r="O69" s="119"/>
      <c r="S69" s="59">
        <v>4</v>
      </c>
      <c r="T69" s="56"/>
      <c r="U69" s="26">
        <v>4</v>
      </c>
    </row>
    <row r="70" spans="1:21" ht="117.75" customHeight="1" x14ac:dyDescent="0.5">
      <c r="A70" s="109"/>
      <c r="B70" s="121"/>
      <c r="C70" s="121"/>
      <c r="D70" s="52" t="s">
        <v>9</v>
      </c>
      <c r="E70" s="39">
        <v>1308.5</v>
      </c>
      <c r="F70" s="39">
        <v>0</v>
      </c>
      <c r="G70" s="39">
        <v>0</v>
      </c>
      <c r="H70" s="39">
        <v>0</v>
      </c>
      <c r="I70" s="39">
        <v>0</v>
      </c>
      <c r="J70" s="42">
        <v>0</v>
      </c>
      <c r="K70" s="42">
        <v>0</v>
      </c>
      <c r="L70" s="42">
        <f t="shared" si="4"/>
        <v>0</v>
      </c>
      <c r="M70" s="98"/>
      <c r="N70" s="117"/>
      <c r="O70" s="119"/>
      <c r="S70" s="59"/>
      <c r="T70" s="56"/>
      <c r="U70" s="26"/>
    </row>
    <row r="71" spans="1:21" ht="117.75" customHeight="1" x14ac:dyDescent="0.5">
      <c r="A71" s="109"/>
      <c r="B71" s="121"/>
      <c r="C71" s="121"/>
      <c r="D71" s="53" t="s">
        <v>10</v>
      </c>
      <c r="E71" s="39">
        <v>20226.2</v>
      </c>
      <c r="F71" s="41">
        <v>0</v>
      </c>
      <c r="G71" s="41">
        <v>0</v>
      </c>
      <c r="H71" s="41">
        <v>0</v>
      </c>
      <c r="I71" s="41">
        <v>0</v>
      </c>
      <c r="J71" s="42">
        <v>0</v>
      </c>
      <c r="K71" s="42">
        <v>0</v>
      </c>
      <c r="L71" s="42">
        <f t="shared" ref="L71:L134" si="18">IF(I71=0,0,I71/F71*100)</f>
        <v>0</v>
      </c>
      <c r="M71" s="98"/>
      <c r="N71" s="117"/>
      <c r="O71" s="119"/>
      <c r="S71" s="59"/>
      <c r="T71" s="56"/>
      <c r="U71" s="26"/>
    </row>
    <row r="72" spans="1:21" ht="117.75" customHeight="1" x14ac:dyDescent="0.5">
      <c r="A72" s="109"/>
      <c r="B72" s="121"/>
      <c r="C72" s="121"/>
      <c r="D72" s="53" t="s">
        <v>11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42">
        <v>0</v>
      </c>
      <c r="K72" s="42">
        <v>0</v>
      </c>
      <c r="L72" s="42">
        <f t="shared" si="18"/>
        <v>0</v>
      </c>
      <c r="M72" s="98"/>
      <c r="N72" s="117"/>
      <c r="O72" s="120"/>
      <c r="S72" s="59"/>
      <c r="T72" s="56"/>
      <c r="U72" s="26"/>
    </row>
    <row r="73" spans="1:21" ht="78" customHeight="1" x14ac:dyDescent="0.5">
      <c r="A73" s="109">
        <v>11</v>
      </c>
      <c r="B73" s="121" t="s">
        <v>46</v>
      </c>
      <c r="C73" s="121">
        <v>8</v>
      </c>
      <c r="D73" s="48" t="s">
        <v>6</v>
      </c>
      <c r="E73" s="38">
        <f>E74+E75+E76+E77</f>
        <v>42783.9</v>
      </c>
      <c r="F73" s="38">
        <f>F74+F75+F76+F77</f>
        <v>0</v>
      </c>
      <c r="G73" s="38">
        <f t="shared" ref="G73:I73" si="19">G74+G75+G76+G77</f>
        <v>410.4</v>
      </c>
      <c r="H73" s="38">
        <f t="shared" si="19"/>
        <v>1837.6</v>
      </c>
      <c r="I73" s="38">
        <f t="shared" si="19"/>
        <v>306.67</v>
      </c>
      <c r="J73" s="38">
        <f t="shared" ref="J73:J135" si="20">IF(I73=0, ,I73/H73*100)</f>
        <v>16.688615585546366</v>
      </c>
      <c r="K73" s="38">
        <f t="shared" ref="K73:K134" si="21">IF(I73=0,0,I73/G73*100)</f>
        <v>74.724658869395725</v>
      </c>
      <c r="L73" s="38">
        <v>0</v>
      </c>
      <c r="M73" s="122"/>
      <c r="N73" s="117" t="s">
        <v>85</v>
      </c>
      <c r="O73" s="123" t="s">
        <v>97</v>
      </c>
      <c r="S73" s="59"/>
      <c r="T73" s="56"/>
      <c r="U73" s="26"/>
    </row>
    <row r="74" spans="1:21" ht="78" customHeight="1" x14ac:dyDescent="0.5">
      <c r="A74" s="109"/>
      <c r="B74" s="121"/>
      <c r="C74" s="121"/>
      <c r="D74" s="52" t="s">
        <v>7</v>
      </c>
      <c r="E74" s="41">
        <v>0</v>
      </c>
      <c r="F74" s="41">
        <v>0</v>
      </c>
      <c r="G74" s="41">
        <v>0</v>
      </c>
      <c r="H74" s="41">
        <v>0</v>
      </c>
      <c r="I74" s="41">
        <v>0</v>
      </c>
      <c r="J74" s="42">
        <v>0</v>
      </c>
      <c r="K74" s="42">
        <v>0</v>
      </c>
      <c r="L74" s="42">
        <v>0</v>
      </c>
      <c r="M74" s="122"/>
      <c r="N74" s="117"/>
      <c r="O74" s="124"/>
      <c r="S74" s="59"/>
      <c r="T74" s="56"/>
      <c r="U74" s="26"/>
    </row>
    <row r="75" spans="1:21" ht="78" customHeight="1" x14ac:dyDescent="0.5">
      <c r="A75" s="109"/>
      <c r="B75" s="121"/>
      <c r="C75" s="121"/>
      <c r="D75" s="52" t="s">
        <v>8</v>
      </c>
      <c r="E75" s="39">
        <v>99.4</v>
      </c>
      <c r="F75" s="39">
        <v>0</v>
      </c>
      <c r="G75" s="39">
        <v>99.4</v>
      </c>
      <c r="H75" s="44">
        <v>0</v>
      </c>
      <c r="I75" s="41">
        <v>0</v>
      </c>
      <c r="J75" s="42">
        <v>0</v>
      </c>
      <c r="K75" s="42">
        <v>0</v>
      </c>
      <c r="L75" s="42">
        <v>0</v>
      </c>
      <c r="M75" s="122"/>
      <c r="N75" s="117"/>
      <c r="O75" s="124"/>
      <c r="S75" s="59">
        <v>6</v>
      </c>
      <c r="T75" s="56"/>
      <c r="U75" s="26"/>
    </row>
    <row r="76" spans="1:21" ht="78" customHeight="1" x14ac:dyDescent="0.5">
      <c r="A76" s="109"/>
      <c r="B76" s="121"/>
      <c r="C76" s="121"/>
      <c r="D76" s="52" t="s">
        <v>9</v>
      </c>
      <c r="E76" s="39">
        <v>16448</v>
      </c>
      <c r="F76" s="39">
        <v>0</v>
      </c>
      <c r="G76" s="39">
        <v>311</v>
      </c>
      <c r="H76" s="39">
        <v>1837.6</v>
      </c>
      <c r="I76" s="39">
        <v>306.67</v>
      </c>
      <c r="J76" s="42">
        <v>16.688615585546366</v>
      </c>
      <c r="K76" s="42">
        <v>98.60771704180064</v>
      </c>
      <c r="L76" s="42">
        <v>0</v>
      </c>
      <c r="M76" s="122"/>
      <c r="N76" s="117"/>
      <c r="O76" s="124"/>
      <c r="S76" s="59"/>
      <c r="T76" s="56"/>
      <c r="U76" s="26">
        <v>7</v>
      </c>
    </row>
    <row r="77" spans="1:21" ht="78" customHeight="1" x14ac:dyDescent="0.5">
      <c r="A77" s="109"/>
      <c r="B77" s="121"/>
      <c r="C77" s="121"/>
      <c r="D77" s="53" t="s">
        <v>10</v>
      </c>
      <c r="E77" s="39">
        <v>26236.5</v>
      </c>
      <c r="F77" s="41">
        <v>0</v>
      </c>
      <c r="G77" s="41">
        <v>0</v>
      </c>
      <c r="H77" s="41">
        <v>0</v>
      </c>
      <c r="I77" s="41">
        <v>0</v>
      </c>
      <c r="J77" s="42">
        <v>0</v>
      </c>
      <c r="K77" s="42">
        <v>0</v>
      </c>
      <c r="L77" s="42">
        <v>0</v>
      </c>
      <c r="M77" s="122"/>
      <c r="N77" s="117"/>
      <c r="O77" s="124"/>
      <c r="S77" s="59"/>
      <c r="T77" s="56"/>
      <c r="U77" s="26"/>
    </row>
    <row r="78" spans="1:21" ht="78" customHeight="1" x14ac:dyDescent="0.5">
      <c r="A78" s="109"/>
      <c r="B78" s="121"/>
      <c r="C78" s="121"/>
      <c r="D78" s="53" t="s">
        <v>11</v>
      </c>
      <c r="E78" s="41">
        <v>0</v>
      </c>
      <c r="F78" s="41">
        <v>0</v>
      </c>
      <c r="G78" s="41">
        <v>0</v>
      </c>
      <c r="H78" s="41">
        <v>0</v>
      </c>
      <c r="I78" s="41">
        <v>0</v>
      </c>
      <c r="J78" s="42">
        <v>0</v>
      </c>
      <c r="K78" s="42">
        <v>0</v>
      </c>
      <c r="L78" s="42">
        <v>0</v>
      </c>
      <c r="M78" s="122"/>
      <c r="N78" s="117"/>
      <c r="O78" s="124"/>
      <c r="S78" s="59"/>
      <c r="T78" s="56"/>
      <c r="U78" s="26"/>
    </row>
    <row r="79" spans="1:21" ht="78" customHeight="1" x14ac:dyDescent="0.5">
      <c r="A79" s="109">
        <v>12</v>
      </c>
      <c r="B79" s="97" t="s">
        <v>47</v>
      </c>
      <c r="C79" s="97">
        <v>5</v>
      </c>
      <c r="D79" s="51" t="s">
        <v>6</v>
      </c>
      <c r="E79" s="38">
        <f>E80+E81+E82+E83</f>
        <v>169941.6</v>
      </c>
      <c r="F79" s="38">
        <f>F80+F81+F82+F83</f>
        <v>0</v>
      </c>
      <c r="G79" s="38">
        <f t="shared" ref="G79:I79" si="22">G80+G81+G82+G83</f>
        <v>0</v>
      </c>
      <c r="H79" s="38">
        <f t="shared" si="22"/>
        <v>0</v>
      </c>
      <c r="I79" s="38">
        <f t="shared" si="22"/>
        <v>0</v>
      </c>
      <c r="J79" s="38">
        <f t="shared" si="20"/>
        <v>0</v>
      </c>
      <c r="K79" s="38">
        <f t="shared" si="21"/>
        <v>0</v>
      </c>
      <c r="L79" s="38">
        <f t="shared" si="18"/>
        <v>0</v>
      </c>
      <c r="M79" s="98"/>
      <c r="N79" s="117" t="s">
        <v>68</v>
      </c>
      <c r="O79" s="115" t="s">
        <v>96</v>
      </c>
      <c r="S79" s="59"/>
      <c r="T79" s="56"/>
      <c r="U79" s="26"/>
    </row>
    <row r="80" spans="1:21" ht="78" customHeight="1" x14ac:dyDescent="0.5">
      <c r="A80" s="109"/>
      <c r="B80" s="97"/>
      <c r="C80" s="97"/>
      <c r="D80" s="49" t="s">
        <v>7</v>
      </c>
      <c r="E80" s="41">
        <v>0</v>
      </c>
      <c r="F80" s="41">
        <v>0</v>
      </c>
      <c r="G80" s="41">
        <v>0</v>
      </c>
      <c r="H80" s="41">
        <v>0</v>
      </c>
      <c r="I80" s="41">
        <v>0</v>
      </c>
      <c r="J80" s="42">
        <f t="shared" si="20"/>
        <v>0</v>
      </c>
      <c r="K80" s="42">
        <f t="shared" si="21"/>
        <v>0</v>
      </c>
      <c r="L80" s="42">
        <f t="shared" si="18"/>
        <v>0</v>
      </c>
      <c r="M80" s="98"/>
      <c r="N80" s="117"/>
      <c r="O80" s="116"/>
      <c r="S80" s="59">
        <v>1</v>
      </c>
      <c r="T80" s="56"/>
      <c r="U80" s="26"/>
    </row>
    <row r="81" spans="1:21" ht="78" customHeight="1" x14ac:dyDescent="0.5">
      <c r="A81" s="109"/>
      <c r="B81" s="97"/>
      <c r="C81" s="97"/>
      <c r="D81" s="49" t="s">
        <v>8</v>
      </c>
      <c r="E81" s="41">
        <v>0</v>
      </c>
      <c r="F81" s="41">
        <v>0</v>
      </c>
      <c r="G81" s="41">
        <v>0</v>
      </c>
      <c r="H81" s="41">
        <v>0</v>
      </c>
      <c r="I81" s="41">
        <v>0</v>
      </c>
      <c r="J81" s="42">
        <f t="shared" si="20"/>
        <v>0</v>
      </c>
      <c r="K81" s="42">
        <f t="shared" si="21"/>
        <v>0</v>
      </c>
      <c r="L81" s="42">
        <f t="shared" si="18"/>
        <v>0</v>
      </c>
      <c r="M81" s="98"/>
      <c r="N81" s="117"/>
      <c r="O81" s="116"/>
      <c r="S81" s="59"/>
      <c r="T81" s="56"/>
      <c r="U81" s="26"/>
    </row>
    <row r="82" spans="1:21" ht="78" customHeight="1" x14ac:dyDescent="0.5">
      <c r="A82" s="109"/>
      <c r="B82" s="97"/>
      <c r="C82" s="97"/>
      <c r="D82" s="49" t="s">
        <v>9</v>
      </c>
      <c r="E82" s="39">
        <v>40600</v>
      </c>
      <c r="F82" s="39">
        <v>0</v>
      </c>
      <c r="G82" s="39">
        <v>0</v>
      </c>
      <c r="H82" s="39">
        <v>0</v>
      </c>
      <c r="I82" s="39">
        <v>0</v>
      </c>
      <c r="J82" s="42">
        <f t="shared" si="20"/>
        <v>0</v>
      </c>
      <c r="K82" s="42">
        <f t="shared" si="21"/>
        <v>0</v>
      </c>
      <c r="L82" s="42">
        <f t="shared" si="18"/>
        <v>0</v>
      </c>
      <c r="M82" s="98"/>
      <c r="N82" s="117"/>
      <c r="O82" s="116"/>
      <c r="S82" s="59"/>
      <c r="T82" s="56"/>
      <c r="U82" s="26">
        <v>1</v>
      </c>
    </row>
    <row r="83" spans="1:21" ht="78" customHeight="1" x14ac:dyDescent="0.5">
      <c r="A83" s="109"/>
      <c r="B83" s="97"/>
      <c r="C83" s="97"/>
      <c r="D83" s="50" t="s">
        <v>10</v>
      </c>
      <c r="E83" s="39">
        <v>129341.6</v>
      </c>
      <c r="F83" s="41">
        <v>0</v>
      </c>
      <c r="G83" s="41">
        <v>0</v>
      </c>
      <c r="H83" s="41">
        <v>0</v>
      </c>
      <c r="I83" s="41">
        <v>0</v>
      </c>
      <c r="J83" s="42">
        <f t="shared" si="20"/>
        <v>0</v>
      </c>
      <c r="K83" s="42">
        <f t="shared" si="21"/>
        <v>0</v>
      </c>
      <c r="L83" s="42">
        <f t="shared" si="18"/>
        <v>0</v>
      </c>
      <c r="M83" s="98"/>
      <c r="N83" s="117"/>
      <c r="O83" s="116"/>
      <c r="S83" s="59"/>
      <c r="T83" s="56"/>
      <c r="U83" s="26"/>
    </row>
    <row r="84" spans="1:21" ht="78" customHeight="1" x14ac:dyDescent="0.5">
      <c r="A84" s="109"/>
      <c r="B84" s="97"/>
      <c r="C84" s="97"/>
      <c r="D84" s="50" t="s">
        <v>11</v>
      </c>
      <c r="E84" s="41">
        <v>0</v>
      </c>
      <c r="F84" s="41">
        <v>0</v>
      </c>
      <c r="G84" s="41">
        <v>0</v>
      </c>
      <c r="H84" s="41">
        <v>0</v>
      </c>
      <c r="I84" s="41">
        <v>0</v>
      </c>
      <c r="J84" s="42">
        <f t="shared" si="20"/>
        <v>0</v>
      </c>
      <c r="K84" s="42">
        <f t="shared" si="21"/>
        <v>0</v>
      </c>
      <c r="L84" s="42">
        <f t="shared" si="18"/>
        <v>0</v>
      </c>
      <c r="M84" s="98"/>
      <c r="N84" s="117"/>
      <c r="O84" s="116"/>
      <c r="S84" s="59"/>
      <c r="T84" s="56"/>
      <c r="U84" s="26"/>
    </row>
    <row r="85" spans="1:21" ht="78" customHeight="1" x14ac:dyDescent="0.5">
      <c r="A85" s="109">
        <v>13</v>
      </c>
      <c r="B85" s="97" t="s">
        <v>48</v>
      </c>
      <c r="C85" s="97">
        <v>7</v>
      </c>
      <c r="D85" s="51" t="s">
        <v>6</v>
      </c>
      <c r="E85" s="38">
        <v>58588.987089999995</v>
      </c>
      <c r="F85" s="38">
        <v>0</v>
      </c>
      <c r="G85" s="38">
        <v>1272.2</v>
      </c>
      <c r="H85" s="38">
        <v>1272.2</v>
      </c>
      <c r="I85" s="38">
        <v>1259.5</v>
      </c>
      <c r="J85" s="38">
        <v>99.001729287847823</v>
      </c>
      <c r="K85" s="38">
        <v>99.001729287847823</v>
      </c>
      <c r="L85" s="38">
        <v>0</v>
      </c>
      <c r="M85" s="98"/>
      <c r="N85" s="117" t="s">
        <v>66</v>
      </c>
      <c r="O85" s="127" t="s">
        <v>98</v>
      </c>
      <c r="S85" s="59"/>
      <c r="T85" s="56"/>
      <c r="U85" s="26"/>
    </row>
    <row r="86" spans="1:21" ht="78" customHeight="1" x14ac:dyDescent="0.5">
      <c r="A86" s="109"/>
      <c r="B86" s="97"/>
      <c r="C86" s="97"/>
      <c r="D86" s="49" t="s">
        <v>7</v>
      </c>
      <c r="E86" s="41">
        <v>0</v>
      </c>
      <c r="F86" s="41">
        <v>0</v>
      </c>
      <c r="G86" s="41">
        <v>0</v>
      </c>
      <c r="H86" s="41">
        <v>0</v>
      </c>
      <c r="I86" s="41">
        <v>0</v>
      </c>
      <c r="J86" s="42">
        <v>0</v>
      </c>
      <c r="K86" s="42">
        <v>0</v>
      </c>
      <c r="L86" s="42">
        <v>0</v>
      </c>
      <c r="M86" s="126"/>
      <c r="N86" s="117"/>
      <c r="O86" s="127"/>
      <c r="S86" s="59"/>
      <c r="T86" s="56"/>
      <c r="U86" s="26"/>
    </row>
    <row r="87" spans="1:21" ht="78" customHeight="1" x14ac:dyDescent="0.5">
      <c r="A87" s="109"/>
      <c r="B87" s="97"/>
      <c r="C87" s="97"/>
      <c r="D87" s="49" t="s">
        <v>8</v>
      </c>
      <c r="E87" s="41">
        <v>0</v>
      </c>
      <c r="F87" s="41">
        <v>0</v>
      </c>
      <c r="G87" s="41">
        <v>0</v>
      </c>
      <c r="H87" s="41">
        <v>0</v>
      </c>
      <c r="I87" s="41">
        <v>0</v>
      </c>
      <c r="J87" s="42">
        <v>0</v>
      </c>
      <c r="K87" s="42">
        <v>0</v>
      </c>
      <c r="L87" s="42">
        <v>0</v>
      </c>
      <c r="M87" s="126"/>
      <c r="N87" s="117"/>
      <c r="O87" s="127"/>
      <c r="S87" s="59">
        <v>3</v>
      </c>
      <c r="T87" s="56"/>
      <c r="U87" s="26">
        <v>3</v>
      </c>
    </row>
    <row r="88" spans="1:21" ht="78" customHeight="1" x14ac:dyDescent="0.5">
      <c r="A88" s="109"/>
      <c r="B88" s="97"/>
      <c r="C88" s="97"/>
      <c r="D88" s="49" t="s">
        <v>9</v>
      </c>
      <c r="E88" s="45">
        <v>34360.737820000002</v>
      </c>
      <c r="F88" s="39">
        <v>0</v>
      </c>
      <c r="G88" s="39">
        <v>1272.2</v>
      </c>
      <c r="H88" s="39">
        <v>1272.2</v>
      </c>
      <c r="I88" s="39">
        <v>1259.5</v>
      </c>
      <c r="J88" s="42">
        <v>99.001729287847823</v>
      </c>
      <c r="K88" s="42">
        <v>99.001729287847823</v>
      </c>
      <c r="L88" s="42">
        <v>0</v>
      </c>
      <c r="M88" s="126"/>
      <c r="N88" s="117"/>
      <c r="O88" s="127"/>
      <c r="S88" s="59"/>
      <c r="T88" s="56"/>
      <c r="U88" s="26"/>
    </row>
    <row r="89" spans="1:21" ht="78" customHeight="1" x14ac:dyDescent="0.5">
      <c r="A89" s="109"/>
      <c r="B89" s="97"/>
      <c r="C89" s="97"/>
      <c r="D89" s="50" t="s">
        <v>10</v>
      </c>
      <c r="E89" s="39">
        <v>24228.207889999998</v>
      </c>
      <c r="F89" s="39">
        <v>0</v>
      </c>
      <c r="G89" s="41">
        <v>0</v>
      </c>
      <c r="H89" s="41">
        <v>0</v>
      </c>
      <c r="I89" s="41">
        <v>0</v>
      </c>
      <c r="J89" s="42">
        <v>0</v>
      </c>
      <c r="K89" s="42">
        <v>0</v>
      </c>
      <c r="L89" s="42">
        <v>0</v>
      </c>
      <c r="M89" s="126"/>
      <c r="N89" s="117"/>
      <c r="O89" s="127"/>
      <c r="S89" s="59"/>
      <c r="T89" s="56"/>
      <c r="U89" s="26"/>
    </row>
    <row r="90" spans="1:21" ht="78" customHeight="1" x14ac:dyDescent="0.5">
      <c r="A90" s="109"/>
      <c r="B90" s="97"/>
      <c r="C90" s="97"/>
      <c r="D90" s="50" t="s">
        <v>11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2">
        <v>0</v>
      </c>
      <c r="K90" s="42">
        <v>0</v>
      </c>
      <c r="L90" s="42">
        <v>0</v>
      </c>
      <c r="M90" s="126"/>
      <c r="N90" s="117"/>
      <c r="O90" s="127"/>
      <c r="S90" s="59"/>
      <c r="T90" s="56"/>
      <c r="U90" s="26"/>
    </row>
    <row r="91" spans="1:21" ht="80.25" customHeight="1" x14ac:dyDescent="0.5">
      <c r="A91" s="109">
        <v>14</v>
      </c>
      <c r="B91" s="97" t="s">
        <v>49</v>
      </c>
      <c r="C91" s="97">
        <v>10</v>
      </c>
      <c r="D91" s="51" t="s">
        <v>6</v>
      </c>
      <c r="E91" s="38">
        <f>E92+E93+E94+E95</f>
        <v>4565</v>
      </c>
      <c r="F91" s="38">
        <f>F92+F93+F94+F95</f>
        <v>0</v>
      </c>
      <c r="G91" s="38">
        <f t="shared" ref="G91:I91" si="23">G92+G93+G94+G95</f>
        <v>0</v>
      </c>
      <c r="H91" s="38">
        <f t="shared" si="23"/>
        <v>1106</v>
      </c>
      <c r="I91" s="38">
        <f t="shared" si="23"/>
        <v>0</v>
      </c>
      <c r="J91" s="38">
        <f t="shared" si="20"/>
        <v>0</v>
      </c>
      <c r="K91" s="38">
        <f t="shared" si="21"/>
        <v>0</v>
      </c>
      <c r="L91" s="38">
        <f t="shared" si="18"/>
        <v>0</v>
      </c>
      <c r="M91" s="128"/>
      <c r="N91" s="117" t="s">
        <v>66</v>
      </c>
      <c r="O91" s="129" t="s">
        <v>99</v>
      </c>
      <c r="S91" s="59"/>
      <c r="T91" s="56"/>
      <c r="U91" s="26"/>
    </row>
    <row r="92" spans="1:21" ht="80.25" customHeight="1" x14ac:dyDescent="0.5">
      <c r="A92" s="109"/>
      <c r="B92" s="97"/>
      <c r="C92" s="97"/>
      <c r="D92" s="49" t="s">
        <v>7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2">
        <f t="shared" si="20"/>
        <v>0</v>
      </c>
      <c r="K92" s="42">
        <f t="shared" si="21"/>
        <v>0</v>
      </c>
      <c r="L92" s="42">
        <f t="shared" si="18"/>
        <v>0</v>
      </c>
      <c r="M92" s="128"/>
      <c r="N92" s="117"/>
      <c r="O92" s="130"/>
      <c r="S92" s="59"/>
      <c r="T92" s="56"/>
      <c r="U92" s="26"/>
    </row>
    <row r="93" spans="1:21" ht="80.25" customHeight="1" x14ac:dyDescent="0.5">
      <c r="A93" s="109"/>
      <c r="B93" s="97"/>
      <c r="C93" s="97"/>
      <c r="D93" s="49" t="s">
        <v>8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42">
        <f t="shared" si="20"/>
        <v>0</v>
      </c>
      <c r="K93" s="42">
        <f t="shared" si="21"/>
        <v>0</v>
      </c>
      <c r="L93" s="42">
        <f t="shared" si="18"/>
        <v>0</v>
      </c>
      <c r="M93" s="128"/>
      <c r="N93" s="117"/>
      <c r="O93" s="130"/>
      <c r="S93" s="59">
        <v>3</v>
      </c>
      <c r="T93" s="56"/>
      <c r="U93" s="26"/>
    </row>
    <row r="94" spans="1:21" ht="80.25" customHeight="1" x14ac:dyDescent="0.5">
      <c r="A94" s="109"/>
      <c r="B94" s="97"/>
      <c r="C94" s="97"/>
      <c r="D94" s="49" t="s">
        <v>9</v>
      </c>
      <c r="E94" s="39">
        <v>1106</v>
      </c>
      <c r="F94" s="39">
        <v>0</v>
      </c>
      <c r="G94" s="39">
        <v>0</v>
      </c>
      <c r="H94" s="39">
        <v>1106</v>
      </c>
      <c r="I94" s="39">
        <v>0</v>
      </c>
      <c r="J94" s="42">
        <f t="shared" si="20"/>
        <v>0</v>
      </c>
      <c r="K94" s="42">
        <f t="shared" si="21"/>
        <v>0</v>
      </c>
      <c r="L94" s="42">
        <f t="shared" si="18"/>
        <v>0</v>
      </c>
      <c r="M94" s="128"/>
      <c r="N94" s="117"/>
      <c r="O94" s="130"/>
      <c r="S94" s="59"/>
      <c r="T94" s="56"/>
      <c r="U94" s="26">
        <v>3</v>
      </c>
    </row>
    <row r="95" spans="1:21" ht="80.25" customHeight="1" x14ac:dyDescent="0.5">
      <c r="A95" s="109"/>
      <c r="B95" s="97"/>
      <c r="C95" s="97"/>
      <c r="D95" s="50" t="s">
        <v>10</v>
      </c>
      <c r="E95" s="41">
        <v>3459</v>
      </c>
      <c r="F95" s="41">
        <v>0</v>
      </c>
      <c r="G95" s="41">
        <v>0</v>
      </c>
      <c r="H95" s="41">
        <v>0</v>
      </c>
      <c r="I95" s="41">
        <v>0</v>
      </c>
      <c r="J95" s="42">
        <f t="shared" si="20"/>
        <v>0</v>
      </c>
      <c r="K95" s="42">
        <f t="shared" si="21"/>
        <v>0</v>
      </c>
      <c r="L95" s="42">
        <f t="shared" si="18"/>
        <v>0</v>
      </c>
      <c r="M95" s="128"/>
      <c r="N95" s="117"/>
      <c r="O95" s="130"/>
      <c r="S95" s="59"/>
      <c r="T95" s="56"/>
      <c r="U95" s="26"/>
    </row>
    <row r="96" spans="1:21" ht="80.25" customHeight="1" x14ac:dyDescent="0.5">
      <c r="A96" s="109"/>
      <c r="B96" s="97"/>
      <c r="C96" s="97"/>
      <c r="D96" s="50" t="s">
        <v>11</v>
      </c>
      <c r="E96" s="41">
        <v>0</v>
      </c>
      <c r="F96" s="41">
        <v>0</v>
      </c>
      <c r="G96" s="41">
        <v>0</v>
      </c>
      <c r="H96" s="41">
        <v>0</v>
      </c>
      <c r="I96" s="41">
        <v>0</v>
      </c>
      <c r="J96" s="42">
        <f t="shared" si="20"/>
        <v>0</v>
      </c>
      <c r="K96" s="42">
        <f t="shared" si="21"/>
        <v>0</v>
      </c>
      <c r="L96" s="42">
        <f t="shared" si="18"/>
        <v>0</v>
      </c>
      <c r="M96" s="128"/>
      <c r="N96" s="117"/>
      <c r="O96" s="130"/>
      <c r="S96" s="59"/>
      <c r="T96" s="56"/>
      <c r="U96" s="26"/>
    </row>
    <row r="97" spans="1:21" ht="80.25" customHeight="1" x14ac:dyDescent="0.5">
      <c r="A97" s="109">
        <v>15</v>
      </c>
      <c r="B97" s="97" t="s">
        <v>50</v>
      </c>
      <c r="C97" s="97">
        <v>9</v>
      </c>
      <c r="D97" s="51" t="s">
        <v>6</v>
      </c>
      <c r="E97" s="38">
        <f>E98+E99+E100+E101</f>
        <v>145343.79999999999</v>
      </c>
      <c r="F97" s="38">
        <f>F98+F99+F100+F101</f>
        <v>0</v>
      </c>
      <c r="G97" s="38">
        <f t="shared" ref="G97:I97" si="24">G98+G99+G100+G101</f>
        <v>0</v>
      </c>
      <c r="H97" s="38">
        <f t="shared" si="24"/>
        <v>0</v>
      </c>
      <c r="I97" s="38">
        <f t="shared" si="24"/>
        <v>0</v>
      </c>
      <c r="J97" s="38">
        <f t="shared" si="20"/>
        <v>0</v>
      </c>
      <c r="K97" s="38">
        <f t="shared" si="21"/>
        <v>0</v>
      </c>
      <c r="L97" s="38">
        <f t="shared" si="18"/>
        <v>0</v>
      </c>
      <c r="M97" s="98"/>
      <c r="N97" s="117" t="s">
        <v>65</v>
      </c>
      <c r="O97" s="123" t="s">
        <v>100</v>
      </c>
      <c r="S97" s="59"/>
      <c r="T97" s="56"/>
      <c r="U97" s="26"/>
    </row>
    <row r="98" spans="1:21" ht="80.25" customHeight="1" x14ac:dyDescent="0.5">
      <c r="A98" s="109"/>
      <c r="B98" s="97"/>
      <c r="C98" s="97"/>
      <c r="D98" s="49" t="s">
        <v>7</v>
      </c>
      <c r="E98" s="41">
        <v>0</v>
      </c>
      <c r="F98" s="41">
        <v>0</v>
      </c>
      <c r="G98" s="41">
        <v>0</v>
      </c>
      <c r="H98" s="41">
        <v>0</v>
      </c>
      <c r="I98" s="41">
        <v>0</v>
      </c>
      <c r="J98" s="42">
        <f t="shared" si="20"/>
        <v>0</v>
      </c>
      <c r="K98" s="42">
        <f t="shared" si="21"/>
        <v>0</v>
      </c>
      <c r="L98" s="42">
        <f t="shared" si="18"/>
        <v>0</v>
      </c>
      <c r="M98" s="98"/>
      <c r="N98" s="117"/>
      <c r="O98" s="124"/>
      <c r="S98" s="59"/>
      <c r="T98" s="56"/>
      <c r="U98" s="26"/>
    </row>
    <row r="99" spans="1:21" ht="80.25" customHeight="1" x14ac:dyDescent="0.5">
      <c r="A99" s="109"/>
      <c r="B99" s="97"/>
      <c r="C99" s="97"/>
      <c r="D99" s="49" t="s">
        <v>8</v>
      </c>
      <c r="E99" s="39">
        <v>44597.8</v>
      </c>
      <c r="F99" s="39">
        <v>0</v>
      </c>
      <c r="G99" s="39">
        <v>0</v>
      </c>
      <c r="H99" s="39">
        <v>0</v>
      </c>
      <c r="I99" s="39">
        <v>0</v>
      </c>
      <c r="J99" s="42">
        <f t="shared" si="20"/>
        <v>0</v>
      </c>
      <c r="K99" s="42">
        <f t="shared" si="21"/>
        <v>0</v>
      </c>
      <c r="L99" s="42">
        <f t="shared" si="18"/>
        <v>0</v>
      </c>
      <c r="M99" s="98"/>
      <c r="N99" s="117"/>
      <c r="O99" s="124"/>
      <c r="S99" s="59">
        <v>4</v>
      </c>
      <c r="T99" s="56"/>
      <c r="U99" s="26"/>
    </row>
    <row r="100" spans="1:21" ht="80.25" customHeight="1" x14ac:dyDescent="0.5">
      <c r="A100" s="109"/>
      <c r="B100" s="97"/>
      <c r="C100" s="97"/>
      <c r="D100" s="49" t="s">
        <v>9</v>
      </c>
      <c r="E100" s="39">
        <v>13660</v>
      </c>
      <c r="F100" s="39">
        <v>0</v>
      </c>
      <c r="G100" s="39">
        <v>0</v>
      </c>
      <c r="H100" s="39">
        <v>0</v>
      </c>
      <c r="I100" s="39">
        <v>0</v>
      </c>
      <c r="J100" s="42">
        <f t="shared" si="20"/>
        <v>0</v>
      </c>
      <c r="K100" s="42">
        <f t="shared" si="21"/>
        <v>0</v>
      </c>
      <c r="L100" s="42">
        <f t="shared" si="18"/>
        <v>0</v>
      </c>
      <c r="M100" s="98"/>
      <c r="N100" s="117"/>
      <c r="O100" s="124"/>
      <c r="S100" s="59"/>
      <c r="T100" s="56"/>
      <c r="U100" s="26">
        <v>4</v>
      </c>
    </row>
    <row r="101" spans="1:21" ht="80.25" customHeight="1" x14ac:dyDescent="0.5">
      <c r="A101" s="109"/>
      <c r="B101" s="97"/>
      <c r="C101" s="97"/>
      <c r="D101" s="50" t="s">
        <v>10</v>
      </c>
      <c r="E101" s="39">
        <v>87086</v>
      </c>
      <c r="F101" s="41">
        <v>0</v>
      </c>
      <c r="G101" s="41">
        <v>0</v>
      </c>
      <c r="H101" s="41">
        <v>0</v>
      </c>
      <c r="I101" s="41">
        <v>0</v>
      </c>
      <c r="J101" s="42">
        <f t="shared" si="20"/>
        <v>0</v>
      </c>
      <c r="K101" s="42">
        <f t="shared" si="21"/>
        <v>0</v>
      </c>
      <c r="L101" s="42">
        <f t="shared" si="18"/>
        <v>0</v>
      </c>
      <c r="M101" s="98"/>
      <c r="N101" s="117"/>
      <c r="O101" s="124"/>
      <c r="S101" s="59"/>
      <c r="T101" s="56"/>
      <c r="U101" s="26"/>
    </row>
    <row r="102" spans="1:21" ht="80.25" customHeight="1" x14ac:dyDescent="0.5">
      <c r="A102" s="109"/>
      <c r="B102" s="97"/>
      <c r="C102" s="97"/>
      <c r="D102" s="50" t="s">
        <v>11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2">
        <f t="shared" si="20"/>
        <v>0</v>
      </c>
      <c r="K102" s="42">
        <f t="shared" si="21"/>
        <v>0</v>
      </c>
      <c r="L102" s="42">
        <f t="shared" si="18"/>
        <v>0</v>
      </c>
      <c r="M102" s="98"/>
      <c r="N102" s="117"/>
      <c r="O102" s="124"/>
      <c r="S102" s="59"/>
      <c r="T102" s="56"/>
      <c r="U102" s="26"/>
    </row>
    <row r="103" spans="1:21" ht="80.25" customHeight="1" x14ac:dyDescent="0.5">
      <c r="A103" s="109">
        <v>16</v>
      </c>
      <c r="B103" s="97" t="s">
        <v>51</v>
      </c>
      <c r="C103" s="97">
        <v>8</v>
      </c>
      <c r="D103" s="51" t="s">
        <v>6</v>
      </c>
      <c r="E103" s="38">
        <f>E104+E105+E106+E107</f>
        <v>31033.9</v>
      </c>
      <c r="F103" s="38">
        <f>F104+F105+F106+F107</f>
        <v>0</v>
      </c>
      <c r="G103" s="38">
        <f t="shared" ref="G103:I103" si="25">G104+G105+G106+G107</f>
        <v>1116.8399999999999</v>
      </c>
      <c r="H103" s="38">
        <f t="shared" si="25"/>
        <v>0</v>
      </c>
      <c r="I103" s="38">
        <f t="shared" si="25"/>
        <v>0</v>
      </c>
      <c r="J103" s="38">
        <f t="shared" si="20"/>
        <v>0</v>
      </c>
      <c r="K103" s="38">
        <f t="shared" si="21"/>
        <v>0</v>
      </c>
      <c r="L103" s="38">
        <f t="shared" si="18"/>
        <v>0</v>
      </c>
      <c r="M103" s="131"/>
      <c r="N103" s="117" t="s">
        <v>64</v>
      </c>
      <c r="O103" s="129" t="s">
        <v>101</v>
      </c>
      <c r="S103" s="59"/>
      <c r="T103" s="56"/>
      <c r="U103" s="26"/>
    </row>
    <row r="104" spans="1:21" ht="80.25" customHeight="1" x14ac:dyDescent="0.5">
      <c r="A104" s="109"/>
      <c r="B104" s="97"/>
      <c r="C104" s="97"/>
      <c r="D104" s="49" t="s">
        <v>7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2">
        <v>0</v>
      </c>
      <c r="K104" s="42">
        <f t="shared" si="21"/>
        <v>0</v>
      </c>
      <c r="L104" s="42">
        <f t="shared" si="18"/>
        <v>0</v>
      </c>
      <c r="M104" s="132"/>
      <c r="N104" s="117"/>
      <c r="O104" s="130"/>
      <c r="S104" s="59"/>
      <c r="T104" s="56"/>
      <c r="U104" s="26"/>
    </row>
    <row r="105" spans="1:21" ht="80.25" customHeight="1" x14ac:dyDescent="0.5">
      <c r="A105" s="109"/>
      <c r="B105" s="97"/>
      <c r="C105" s="97"/>
      <c r="D105" s="49" t="s">
        <v>8</v>
      </c>
      <c r="E105" s="39">
        <v>0</v>
      </c>
      <c r="F105" s="39">
        <v>0</v>
      </c>
      <c r="G105" s="39">
        <v>0</v>
      </c>
      <c r="H105" s="39">
        <v>0</v>
      </c>
      <c r="I105" s="39">
        <v>0</v>
      </c>
      <c r="J105" s="42">
        <f t="shared" si="20"/>
        <v>0</v>
      </c>
      <c r="K105" s="42">
        <f t="shared" si="21"/>
        <v>0</v>
      </c>
      <c r="L105" s="42">
        <f t="shared" si="18"/>
        <v>0</v>
      </c>
      <c r="M105" s="132"/>
      <c r="N105" s="117"/>
      <c r="O105" s="130"/>
      <c r="S105" s="59">
        <v>7</v>
      </c>
      <c r="T105" s="56"/>
      <c r="U105" s="26">
        <v>7</v>
      </c>
    </row>
    <row r="106" spans="1:21" ht="80.25" customHeight="1" x14ac:dyDescent="0.5">
      <c r="A106" s="109"/>
      <c r="B106" s="97"/>
      <c r="C106" s="97"/>
      <c r="D106" s="49" t="s">
        <v>9</v>
      </c>
      <c r="E106" s="39">
        <v>31033.9</v>
      </c>
      <c r="F106" s="39">
        <v>0</v>
      </c>
      <c r="G106" s="45">
        <v>1116.8399999999999</v>
      </c>
      <c r="H106" s="45">
        <v>0</v>
      </c>
      <c r="I106" s="45">
        <v>0</v>
      </c>
      <c r="J106" s="42">
        <f t="shared" si="20"/>
        <v>0</v>
      </c>
      <c r="K106" s="42">
        <f t="shared" si="21"/>
        <v>0</v>
      </c>
      <c r="L106" s="42">
        <f t="shared" si="18"/>
        <v>0</v>
      </c>
      <c r="M106" s="132"/>
      <c r="N106" s="117"/>
      <c r="O106" s="130"/>
      <c r="S106" s="59"/>
      <c r="T106" s="56"/>
      <c r="U106" s="26"/>
    </row>
    <row r="107" spans="1:21" ht="80.25" customHeight="1" x14ac:dyDescent="0.5">
      <c r="A107" s="109"/>
      <c r="B107" s="97"/>
      <c r="C107" s="97"/>
      <c r="D107" s="50" t="s">
        <v>10</v>
      </c>
      <c r="E107" s="39">
        <v>0</v>
      </c>
      <c r="F107" s="41">
        <v>0</v>
      </c>
      <c r="G107" s="41">
        <v>0</v>
      </c>
      <c r="H107" s="41">
        <v>0</v>
      </c>
      <c r="I107" s="41">
        <v>0</v>
      </c>
      <c r="J107" s="42">
        <v>0</v>
      </c>
      <c r="K107" s="42">
        <f t="shared" si="21"/>
        <v>0</v>
      </c>
      <c r="L107" s="42">
        <f t="shared" si="18"/>
        <v>0</v>
      </c>
      <c r="M107" s="132"/>
      <c r="N107" s="117"/>
      <c r="O107" s="130"/>
      <c r="S107" s="59"/>
      <c r="T107" s="56"/>
      <c r="U107" s="26"/>
    </row>
    <row r="108" spans="1:21" ht="80.25" customHeight="1" x14ac:dyDescent="0.5">
      <c r="A108" s="109"/>
      <c r="B108" s="97"/>
      <c r="C108" s="97"/>
      <c r="D108" s="50" t="s">
        <v>11</v>
      </c>
      <c r="E108" s="41">
        <v>0</v>
      </c>
      <c r="F108" s="41">
        <v>0</v>
      </c>
      <c r="G108" s="41">
        <v>0</v>
      </c>
      <c r="H108" s="41">
        <v>0</v>
      </c>
      <c r="I108" s="41">
        <v>0</v>
      </c>
      <c r="J108" s="42">
        <f t="shared" si="20"/>
        <v>0</v>
      </c>
      <c r="K108" s="42">
        <f t="shared" si="21"/>
        <v>0</v>
      </c>
      <c r="L108" s="42">
        <f t="shared" si="18"/>
        <v>0</v>
      </c>
      <c r="M108" s="132"/>
      <c r="N108" s="117"/>
      <c r="O108" s="130"/>
      <c r="S108" s="59"/>
      <c r="T108" s="56"/>
      <c r="U108" s="26"/>
    </row>
    <row r="109" spans="1:21" ht="80.25" customHeight="1" x14ac:dyDescent="0.5">
      <c r="A109" s="109">
        <v>17</v>
      </c>
      <c r="B109" s="95" t="s">
        <v>52</v>
      </c>
      <c r="C109" s="97">
        <v>6</v>
      </c>
      <c r="D109" s="51" t="s">
        <v>6</v>
      </c>
      <c r="E109" s="38">
        <f>E110+E111+E112+E113</f>
        <v>396874</v>
      </c>
      <c r="F109" s="38">
        <f>F110+F111+F112+F113</f>
        <v>0</v>
      </c>
      <c r="G109" s="38">
        <f>G110+G111+G112+G113</f>
        <v>27692.299999999996</v>
      </c>
      <c r="H109" s="38">
        <f>H110+H111+H112+H113</f>
        <v>27692.1</v>
      </c>
      <c r="I109" s="38">
        <f>I110+I111+I112+I113</f>
        <v>29296.199999999997</v>
      </c>
      <c r="J109" s="38">
        <f t="shared" si="20"/>
        <v>105.79262677803416</v>
      </c>
      <c r="K109" s="38">
        <f t="shared" si="21"/>
        <v>105.79186271996188</v>
      </c>
      <c r="L109" s="38">
        <v>0</v>
      </c>
      <c r="M109" s="131"/>
      <c r="N109" s="117" t="s">
        <v>64</v>
      </c>
      <c r="O109" s="129" t="s">
        <v>102</v>
      </c>
      <c r="S109" s="59"/>
      <c r="T109" s="56"/>
      <c r="U109" s="26"/>
    </row>
    <row r="110" spans="1:21" ht="80.25" customHeight="1" x14ac:dyDescent="0.5">
      <c r="A110" s="109"/>
      <c r="B110" s="95"/>
      <c r="C110" s="97"/>
      <c r="D110" s="49" t="s">
        <v>7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2">
        <f t="shared" si="20"/>
        <v>0</v>
      </c>
      <c r="K110" s="42">
        <f t="shared" si="21"/>
        <v>0</v>
      </c>
      <c r="L110" s="42">
        <f t="shared" si="18"/>
        <v>0</v>
      </c>
      <c r="M110" s="131"/>
      <c r="N110" s="117"/>
      <c r="O110" s="130"/>
      <c r="S110" s="59"/>
      <c r="T110" s="56"/>
      <c r="U110" s="26"/>
    </row>
    <row r="111" spans="1:21" ht="80.25" customHeight="1" x14ac:dyDescent="0.5">
      <c r="A111" s="109"/>
      <c r="B111" s="95"/>
      <c r="C111" s="97"/>
      <c r="D111" s="49" t="s">
        <v>8</v>
      </c>
      <c r="E111" s="39">
        <v>90386.2</v>
      </c>
      <c r="F111" s="39">
        <v>0</v>
      </c>
      <c r="G111" s="39">
        <v>5972.6</v>
      </c>
      <c r="H111" s="39">
        <v>5972.4</v>
      </c>
      <c r="I111" s="39">
        <v>5972.4</v>
      </c>
      <c r="J111" s="42">
        <f>IF(I111=0, ,I111/H111*100)</f>
        <v>100</v>
      </c>
      <c r="K111" s="42">
        <f>IF(I111=0,0,I111/G111*100)</f>
        <v>99.996651374610707</v>
      </c>
      <c r="L111" s="42">
        <v>0</v>
      </c>
      <c r="M111" s="131"/>
      <c r="N111" s="117"/>
      <c r="O111" s="130"/>
      <c r="S111" s="59">
        <v>7</v>
      </c>
      <c r="T111" s="56"/>
      <c r="U111" s="26"/>
    </row>
    <row r="112" spans="1:21" ht="80.25" customHeight="1" x14ac:dyDescent="0.5">
      <c r="A112" s="109"/>
      <c r="B112" s="95"/>
      <c r="C112" s="97"/>
      <c r="D112" s="49" t="s">
        <v>9</v>
      </c>
      <c r="E112" s="39">
        <v>305487.8</v>
      </c>
      <c r="F112" s="39">
        <v>0</v>
      </c>
      <c r="G112" s="41">
        <v>21719.699999999997</v>
      </c>
      <c r="H112" s="41">
        <v>21719.699999999997</v>
      </c>
      <c r="I112" s="41">
        <v>23323.8</v>
      </c>
      <c r="J112" s="42">
        <f>IF(I112=0, ,I112/H112*100)</f>
        <v>107.38546112515368</v>
      </c>
      <c r="K112" s="42">
        <f>IF(I112=0,0,I112/G112*100)</f>
        <v>107.38546112515368</v>
      </c>
      <c r="L112" s="42">
        <v>0</v>
      </c>
      <c r="M112" s="131"/>
      <c r="N112" s="117"/>
      <c r="O112" s="130"/>
      <c r="S112" s="59"/>
      <c r="T112" s="56"/>
      <c r="U112" s="26">
        <v>7</v>
      </c>
    </row>
    <row r="113" spans="1:21" ht="80.25" customHeight="1" x14ac:dyDescent="0.5">
      <c r="A113" s="109"/>
      <c r="B113" s="95"/>
      <c r="C113" s="97"/>
      <c r="D113" s="50" t="s">
        <v>10</v>
      </c>
      <c r="E113" s="41">
        <v>1000</v>
      </c>
      <c r="F113" s="41">
        <v>0</v>
      </c>
      <c r="G113" s="41">
        <v>0</v>
      </c>
      <c r="H113" s="41">
        <v>0</v>
      </c>
      <c r="I113" s="41">
        <v>0</v>
      </c>
      <c r="J113" s="42">
        <f>IF(I113=0, ,I113/H113*100)</f>
        <v>0</v>
      </c>
      <c r="K113" s="42">
        <f>IF(I113=0,0,I113/G113*100)</f>
        <v>0</v>
      </c>
      <c r="L113" s="42">
        <v>0</v>
      </c>
      <c r="M113" s="131"/>
      <c r="N113" s="117"/>
      <c r="O113" s="130"/>
      <c r="S113" s="59"/>
      <c r="T113" s="56"/>
      <c r="U113" s="26"/>
    </row>
    <row r="114" spans="1:21" ht="80.25" customHeight="1" x14ac:dyDescent="0.5">
      <c r="A114" s="109"/>
      <c r="B114" s="95"/>
      <c r="C114" s="97"/>
      <c r="D114" s="50" t="s">
        <v>11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2">
        <f t="shared" si="20"/>
        <v>0</v>
      </c>
      <c r="K114" s="42">
        <f t="shared" si="21"/>
        <v>0</v>
      </c>
      <c r="L114" s="42">
        <f t="shared" si="18"/>
        <v>0</v>
      </c>
      <c r="M114" s="131"/>
      <c r="N114" s="117"/>
      <c r="O114" s="130"/>
      <c r="S114" s="59"/>
      <c r="T114" s="56"/>
      <c r="U114" s="26"/>
    </row>
    <row r="115" spans="1:21" ht="80.25" customHeight="1" x14ac:dyDescent="0.5">
      <c r="A115" s="109">
        <v>18</v>
      </c>
      <c r="B115" s="97" t="s">
        <v>53</v>
      </c>
      <c r="C115" s="97">
        <v>7</v>
      </c>
      <c r="D115" s="51" t="s">
        <v>6</v>
      </c>
      <c r="E115" s="38">
        <f>E116+E117+E118+E119</f>
        <v>3607.4</v>
      </c>
      <c r="F115" s="38">
        <f t="shared" ref="F115:I115" si="26">F116+F117+F118+F119</f>
        <v>0</v>
      </c>
      <c r="G115" s="38">
        <f t="shared" si="26"/>
        <v>60.23</v>
      </c>
      <c r="H115" s="38">
        <f t="shared" si="26"/>
        <v>60.23</v>
      </c>
      <c r="I115" s="38">
        <f t="shared" si="26"/>
        <v>14.91987</v>
      </c>
      <c r="J115" s="38">
        <f t="shared" si="20"/>
        <v>24.771492611655322</v>
      </c>
      <c r="K115" s="38">
        <f t="shared" si="21"/>
        <v>24.771492611655322</v>
      </c>
      <c r="L115" s="38">
        <v>0</v>
      </c>
      <c r="M115" s="98"/>
      <c r="N115" s="117" t="s">
        <v>65</v>
      </c>
      <c r="O115" s="107" t="s">
        <v>103</v>
      </c>
      <c r="S115" s="59"/>
      <c r="T115" s="56"/>
      <c r="U115" s="26"/>
    </row>
    <row r="116" spans="1:21" ht="80.25" customHeight="1" x14ac:dyDescent="0.5">
      <c r="A116" s="109"/>
      <c r="B116" s="97"/>
      <c r="C116" s="97"/>
      <c r="D116" s="49" t="s">
        <v>7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2">
        <v>0</v>
      </c>
      <c r="K116" s="42">
        <v>0</v>
      </c>
      <c r="L116" s="42">
        <v>0</v>
      </c>
      <c r="M116" s="98"/>
      <c r="N116" s="117"/>
      <c r="O116" s="108"/>
      <c r="S116" s="59"/>
      <c r="T116" s="56"/>
      <c r="U116" s="26"/>
    </row>
    <row r="117" spans="1:21" ht="80.25" customHeight="1" x14ac:dyDescent="0.5">
      <c r="A117" s="109"/>
      <c r="B117" s="97"/>
      <c r="C117" s="97"/>
      <c r="D117" s="49" t="s">
        <v>8</v>
      </c>
      <c r="E117" s="39">
        <v>3547.4</v>
      </c>
      <c r="F117" s="39">
        <v>0</v>
      </c>
      <c r="G117" s="39">
        <v>60.23</v>
      </c>
      <c r="H117" s="39">
        <v>60.23</v>
      </c>
      <c r="I117" s="39">
        <v>14.91987</v>
      </c>
      <c r="J117" s="42">
        <v>24.771492611655322</v>
      </c>
      <c r="K117" s="42">
        <v>24.771492611655322</v>
      </c>
      <c r="L117" s="42">
        <v>0</v>
      </c>
      <c r="M117" s="98"/>
      <c r="N117" s="117"/>
      <c r="O117" s="108"/>
      <c r="S117" s="59">
        <v>4</v>
      </c>
      <c r="T117" s="56"/>
      <c r="U117" s="26">
        <v>4</v>
      </c>
    </row>
    <row r="118" spans="1:21" ht="80.25" customHeight="1" x14ac:dyDescent="0.5">
      <c r="A118" s="109"/>
      <c r="B118" s="97"/>
      <c r="C118" s="97"/>
      <c r="D118" s="49" t="s">
        <v>9</v>
      </c>
      <c r="E118" s="39">
        <v>60</v>
      </c>
      <c r="F118" s="39">
        <v>0</v>
      </c>
      <c r="G118" s="39">
        <v>0</v>
      </c>
      <c r="H118" s="39">
        <v>0</v>
      </c>
      <c r="I118" s="39">
        <v>0</v>
      </c>
      <c r="J118" s="42">
        <v>0</v>
      </c>
      <c r="K118" s="42">
        <v>0</v>
      </c>
      <c r="L118" s="42">
        <v>0</v>
      </c>
      <c r="M118" s="98"/>
      <c r="N118" s="117"/>
      <c r="O118" s="108"/>
      <c r="S118" s="59"/>
      <c r="T118" s="56"/>
      <c r="U118" s="26"/>
    </row>
    <row r="119" spans="1:21" ht="80.25" customHeight="1" x14ac:dyDescent="0.5">
      <c r="A119" s="109"/>
      <c r="B119" s="97"/>
      <c r="C119" s="97"/>
      <c r="D119" s="50" t="s">
        <v>10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2">
        <v>0</v>
      </c>
      <c r="K119" s="42">
        <v>0</v>
      </c>
      <c r="L119" s="42">
        <v>0</v>
      </c>
      <c r="M119" s="98"/>
      <c r="N119" s="117"/>
      <c r="O119" s="108"/>
      <c r="S119" s="59"/>
      <c r="T119" s="56"/>
      <c r="U119" s="26"/>
    </row>
    <row r="120" spans="1:21" ht="80.25" customHeight="1" x14ac:dyDescent="0.5">
      <c r="A120" s="109"/>
      <c r="B120" s="97"/>
      <c r="C120" s="97"/>
      <c r="D120" s="50" t="s">
        <v>11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2">
        <v>0</v>
      </c>
      <c r="K120" s="42">
        <v>0</v>
      </c>
      <c r="L120" s="42">
        <v>0</v>
      </c>
      <c r="M120" s="98"/>
      <c r="N120" s="117"/>
      <c r="O120" s="108"/>
      <c r="S120" s="59"/>
      <c r="T120" s="56"/>
      <c r="U120" s="26"/>
    </row>
    <row r="121" spans="1:21" ht="80.25" customHeight="1" x14ac:dyDescent="0.5">
      <c r="A121" s="109">
        <v>19</v>
      </c>
      <c r="B121" s="97" t="s">
        <v>54</v>
      </c>
      <c r="C121" s="97">
        <v>6</v>
      </c>
      <c r="D121" s="51" t="s">
        <v>6</v>
      </c>
      <c r="E121" s="38">
        <f>E122+E123+E124+E125</f>
        <v>142453</v>
      </c>
      <c r="F121" s="38">
        <f t="shared" ref="F121:I121" si="27">F122+F123+F124+F125</f>
        <v>0</v>
      </c>
      <c r="G121" s="38">
        <f t="shared" si="27"/>
        <v>7248.33</v>
      </c>
      <c r="H121" s="38">
        <f t="shared" si="27"/>
        <v>6095</v>
      </c>
      <c r="I121" s="38">
        <f t="shared" si="27"/>
        <v>5393.5</v>
      </c>
      <c r="J121" s="38">
        <f t="shared" si="20"/>
        <v>88.490566037735846</v>
      </c>
      <c r="K121" s="38">
        <f t="shared" si="21"/>
        <v>74.410243462976993</v>
      </c>
      <c r="L121" s="38">
        <v>0</v>
      </c>
      <c r="M121" s="133"/>
      <c r="N121" s="117" t="s">
        <v>65</v>
      </c>
      <c r="O121" s="105" t="s">
        <v>88</v>
      </c>
      <c r="S121" s="59"/>
      <c r="T121" s="56"/>
      <c r="U121" s="26"/>
    </row>
    <row r="122" spans="1:21" ht="80.25" customHeight="1" x14ac:dyDescent="0.5">
      <c r="A122" s="109"/>
      <c r="B122" s="97"/>
      <c r="C122" s="97"/>
      <c r="D122" s="49" t="s">
        <v>7</v>
      </c>
      <c r="E122" s="39">
        <v>1018.5</v>
      </c>
      <c r="F122" s="39">
        <v>0</v>
      </c>
      <c r="G122" s="39">
        <v>254.63</v>
      </c>
      <c r="H122" s="39">
        <v>0</v>
      </c>
      <c r="I122" s="39">
        <v>0</v>
      </c>
      <c r="J122" s="42">
        <f t="shared" si="20"/>
        <v>0</v>
      </c>
      <c r="K122" s="42">
        <f t="shared" si="21"/>
        <v>0</v>
      </c>
      <c r="L122" s="42">
        <f t="shared" si="18"/>
        <v>0</v>
      </c>
      <c r="M122" s="133"/>
      <c r="N122" s="117"/>
      <c r="O122" s="114"/>
      <c r="S122" s="59"/>
      <c r="T122" s="56"/>
      <c r="U122" s="26"/>
    </row>
    <row r="123" spans="1:21" ht="80.25" customHeight="1" x14ac:dyDescent="0.5">
      <c r="A123" s="109"/>
      <c r="B123" s="97"/>
      <c r="C123" s="97"/>
      <c r="D123" s="49" t="s">
        <v>8</v>
      </c>
      <c r="E123" s="39">
        <v>136134.5</v>
      </c>
      <c r="F123" s="39">
        <v>0</v>
      </c>
      <c r="G123" s="39">
        <v>6993.7</v>
      </c>
      <c r="H123" s="39">
        <v>6095</v>
      </c>
      <c r="I123" s="39">
        <v>5393.5</v>
      </c>
      <c r="J123" s="42">
        <f t="shared" si="20"/>
        <v>88.490566037735846</v>
      </c>
      <c r="K123" s="42">
        <f t="shared" si="21"/>
        <v>77.119407466720048</v>
      </c>
      <c r="L123" s="42">
        <v>0</v>
      </c>
      <c r="M123" s="133"/>
      <c r="N123" s="117"/>
      <c r="O123" s="114"/>
      <c r="S123" s="59">
        <v>4</v>
      </c>
      <c r="T123" s="56"/>
      <c r="U123" s="26">
        <v>4</v>
      </c>
    </row>
    <row r="124" spans="1:21" ht="80.25" customHeight="1" x14ac:dyDescent="0.5">
      <c r="A124" s="109"/>
      <c r="B124" s="97"/>
      <c r="C124" s="97"/>
      <c r="D124" s="49" t="s">
        <v>9</v>
      </c>
      <c r="E124" s="39">
        <v>5300</v>
      </c>
      <c r="F124" s="39">
        <v>0</v>
      </c>
      <c r="G124" s="39">
        <v>0</v>
      </c>
      <c r="H124" s="39">
        <v>0</v>
      </c>
      <c r="I124" s="39">
        <v>0</v>
      </c>
      <c r="J124" s="42">
        <f t="shared" si="20"/>
        <v>0</v>
      </c>
      <c r="K124" s="42">
        <f t="shared" si="21"/>
        <v>0</v>
      </c>
      <c r="L124" s="42">
        <f t="shared" si="18"/>
        <v>0</v>
      </c>
      <c r="M124" s="133"/>
      <c r="N124" s="117"/>
      <c r="O124" s="114"/>
      <c r="S124" s="59"/>
      <c r="T124" s="56"/>
      <c r="U124" s="26"/>
    </row>
    <row r="125" spans="1:21" ht="80.25" customHeight="1" x14ac:dyDescent="0.5">
      <c r="A125" s="109"/>
      <c r="B125" s="97"/>
      <c r="C125" s="97"/>
      <c r="D125" s="50" t="s">
        <v>10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2">
        <f t="shared" si="20"/>
        <v>0</v>
      </c>
      <c r="K125" s="42">
        <f t="shared" si="21"/>
        <v>0</v>
      </c>
      <c r="L125" s="42">
        <f t="shared" si="18"/>
        <v>0</v>
      </c>
      <c r="M125" s="133"/>
      <c r="N125" s="117"/>
      <c r="O125" s="114"/>
      <c r="S125" s="59"/>
      <c r="T125" s="56"/>
      <c r="U125" s="26"/>
    </row>
    <row r="126" spans="1:21" ht="80.25" customHeight="1" x14ac:dyDescent="0.5">
      <c r="A126" s="109"/>
      <c r="B126" s="97"/>
      <c r="C126" s="97"/>
      <c r="D126" s="50" t="s">
        <v>11</v>
      </c>
      <c r="E126" s="41">
        <v>0</v>
      </c>
      <c r="F126" s="41">
        <v>0</v>
      </c>
      <c r="G126" s="41">
        <v>0</v>
      </c>
      <c r="H126" s="41">
        <v>0</v>
      </c>
      <c r="I126" s="41">
        <v>0</v>
      </c>
      <c r="J126" s="42">
        <f t="shared" si="20"/>
        <v>0</v>
      </c>
      <c r="K126" s="42">
        <f t="shared" si="21"/>
        <v>0</v>
      </c>
      <c r="L126" s="42">
        <f t="shared" si="18"/>
        <v>0</v>
      </c>
      <c r="M126" s="133"/>
      <c r="N126" s="117"/>
      <c r="O126" s="114"/>
      <c r="S126" s="59"/>
      <c r="T126" s="56"/>
      <c r="U126" s="26"/>
    </row>
    <row r="127" spans="1:21" ht="85.5" customHeight="1" x14ac:dyDescent="0.5">
      <c r="A127" s="109">
        <v>20</v>
      </c>
      <c r="B127" s="97" t="s">
        <v>55</v>
      </c>
      <c r="C127" s="97">
        <v>10</v>
      </c>
      <c r="D127" s="51" t="s">
        <v>6</v>
      </c>
      <c r="E127" s="38">
        <f>E128+E129+E130+E131</f>
        <v>434618.5</v>
      </c>
      <c r="F127" s="38">
        <f t="shared" ref="F127:I127" si="28">F128+F129+F130+F131</f>
        <v>0</v>
      </c>
      <c r="G127" s="38">
        <f t="shared" si="28"/>
        <v>29230.18262</v>
      </c>
      <c r="H127" s="38">
        <f t="shared" si="28"/>
        <v>29024.134620000001</v>
      </c>
      <c r="I127" s="38">
        <f t="shared" si="28"/>
        <v>26205.844269999994</v>
      </c>
      <c r="J127" s="38">
        <f t="shared" si="20"/>
        <v>90.289838484769248</v>
      </c>
      <c r="K127" s="38">
        <f t="shared" si="21"/>
        <v>89.653371690087624</v>
      </c>
      <c r="L127" s="38">
        <v>0</v>
      </c>
      <c r="M127" s="110"/>
      <c r="N127" s="117" t="s">
        <v>67</v>
      </c>
      <c r="O127" s="129" t="s">
        <v>87</v>
      </c>
      <c r="S127" s="59"/>
      <c r="T127" s="56"/>
      <c r="U127" s="26"/>
    </row>
    <row r="128" spans="1:21" ht="85.5" customHeight="1" x14ac:dyDescent="0.5">
      <c r="A128" s="109"/>
      <c r="B128" s="97"/>
      <c r="C128" s="97"/>
      <c r="D128" s="49" t="s">
        <v>7</v>
      </c>
      <c r="E128" s="39">
        <v>3820.4</v>
      </c>
      <c r="F128" s="39">
        <v>0</v>
      </c>
      <c r="G128" s="39">
        <v>168.7</v>
      </c>
      <c r="H128" s="39">
        <v>0</v>
      </c>
      <c r="I128" s="39">
        <v>0</v>
      </c>
      <c r="J128" s="42">
        <v>0</v>
      </c>
      <c r="K128" s="42">
        <v>0</v>
      </c>
      <c r="L128" s="42">
        <v>0</v>
      </c>
      <c r="M128" s="111"/>
      <c r="N128" s="117"/>
      <c r="O128" s="130"/>
      <c r="S128" s="59"/>
      <c r="T128" s="56"/>
      <c r="U128" s="26"/>
    </row>
    <row r="129" spans="1:21" ht="85.5" customHeight="1" x14ac:dyDescent="0.5">
      <c r="A129" s="109"/>
      <c r="B129" s="97"/>
      <c r="C129" s="97"/>
      <c r="D129" s="49" t="s">
        <v>8</v>
      </c>
      <c r="E129" s="39">
        <v>1780.9</v>
      </c>
      <c r="F129" s="39">
        <v>0</v>
      </c>
      <c r="G129" s="39">
        <v>172.34800000000001</v>
      </c>
      <c r="H129" s="39">
        <v>135</v>
      </c>
      <c r="I129" s="39">
        <v>128.137</v>
      </c>
      <c r="J129" s="42">
        <v>94.916296296296295</v>
      </c>
      <c r="K129" s="42">
        <v>74.347831132360099</v>
      </c>
      <c r="L129" s="42">
        <v>0</v>
      </c>
      <c r="M129" s="111"/>
      <c r="N129" s="117"/>
      <c r="O129" s="130"/>
      <c r="S129" s="59">
        <v>5</v>
      </c>
      <c r="T129" s="56"/>
      <c r="U129" s="26">
        <v>5</v>
      </c>
    </row>
    <row r="130" spans="1:21" ht="85.5" customHeight="1" x14ac:dyDescent="0.5">
      <c r="A130" s="109"/>
      <c r="B130" s="97"/>
      <c r="C130" s="97"/>
      <c r="D130" s="49" t="s">
        <v>9</v>
      </c>
      <c r="E130" s="39">
        <v>353861</v>
      </c>
      <c r="F130" s="39">
        <v>0</v>
      </c>
      <c r="G130" s="39">
        <v>28889.134620000001</v>
      </c>
      <c r="H130" s="39">
        <v>28889.134620000001</v>
      </c>
      <c r="I130" s="39">
        <v>26077.707269999995</v>
      </c>
      <c r="J130" s="42">
        <v>90.268218875432666</v>
      </c>
      <c r="K130" s="42">
        <v>90.268218875432666</v>
      </c>
      <c r="L130" s="42">
        <v>0</v>
      </c>
      <c r="M130" s="111"/>
      <c r="N130" s="117"/>
      <c r="O130" s="130"/>
      <c r="S130" s="59"/>
      <c r="T130" s="56"/>
      <c r="U130" s="26"/>
    </row>
    <row r="131" spans="1:21" ht="85.5" customHeight="1" x14ac:dyDescent="0.5">
      <c r="A131" s="109"/>
      <c r="B131" s="97"/>
      <c r="C131" s="97"/>
      <c r="D131" s="50" t="s">
        <v>10</v>
      </c>
      <c r="E131" s="39">
        <v>75156.2</v>
      </c>
      <c r="F131" s="39">
        <v>0</v>
      </c>
      <c r="G131" s="39">
        <v>0</v>
      </c>
      <c r="H131" s="39">
        <v>0</v>
      </c>
      <c r="I131" s="39">
        <v>0</v>
      </c>
      <c r="J131" s="39">
        <v>0</v>
      </c>
      <c r="K131" s="39">
        <v>0</v>
      </c>
      <c r="L131" s="39">
        <v>0</v>
      </c>
      <c r="M131" s="111"/>
      <c r="N131" s="117"/>
      <c r="O131" s="130"/>
      <c r="S131" s="59"/>
      <c r="T131" s="56"/>
      <c r="U131" s="26"/>
    </row>
    <row r="132" spans="1:21" ht="85.5" customHeight="1" x14ac:dyDescent="0.5">
      <c r="A132" s="109"/>
      <c r="B132" s="97"/>
      <c r="C132" s="97"/>
      <c r="D132" s="50" t="s">
        <v>11</v>
      </c>
      <c r="E132" s="41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  <c r="L132" s="39">
        <v>0</v>
      </c>
      <c r="M132" s="112"/>
      <c r="N132" s="117"/>
      <c r="O132" s="130"/>
      <c r="S132" s="59"/>
      <c r="T132" s="56"/>
      <c r="U132" s="26"/>
    </row>
    <row r="133" spans="1:21" ht="85.5" customHeight="1" x14ac:dyDescent="0.5">
      <c r="A133" s="109">
        <v>21</v>
      </c>
      <c r="B133" s="97" t="s">
        <v>56</v>
      </c>
      <c r="C133" s="97">
        <v>17</v>
      </c>
      <c r="D133" s="51" t="s">
        <v>6</v>
      </c>
      <c r="E133" s="38">
        <f>E134+E135+E136+E137</f>
        <v>750</v>
      </c>
      <c r="F133" s="38">
        <f>F134+F135+F136+F137</f>
        <v>0</v>
      </c>
      <c r="G133" s="38">
        <f t="shared" ref="G133:I133" si="29">G134+G135+G136+G137</f>
        <v>0</v>
      </c>
      <c r="H133" s="38">
        <f t="shared" si="29"/>
        <v>670</v>
      </c>
      <c r="I133" s="38">
        <f t="shared" si="29"/>
        <v>0</v>
      </c>
      <c r="J133" s="38">
        <f t="shared" si="20"/>
        <v>0</v>
      </c>
      <c r="K133" s="38">
        <f t="shared" si="21"/>
        <v>0</v>
      </c>
      <c r="L133" s="38">
        <f t="shared" si="18"/>
        <v>0</v>
      </c>
      <c r="M133" s="131"/>
      <c r="N133" s="117" t="s">
        <v>71</v>
      </c>
      <c r="O133" s="135" t="s">
        <v>76</v>
      </c>
      <c r="S133" s="59"/>
      <c r="T133" s="56"/>
      <c r="U133" s="26"/>
    </row>
    <row r="134" spans="1:21" ht="85.5" customHeight="1" x14ac:dyDescent="0.5">
      <c r="A134" s="109"/>
      <c r="B134" s="97"/>
      <c r="C134" s="97"/>
      <c r="D134" s="49" t="s">
        <v>7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2">
        <f t="shared" si="20"/>
        <v>0</v>
      </c>
      <c r="K134" s="42">
        <f t="shared" si="21"/>
        <v>0</v>
      </c>
      <c r="L134" s="42">
        <f t="shared" si="18"/>
        <v>0</v>
      </c>
      <c r="M134" s="134"/>
      <c r="N134" s="117"/>
      <c r="O134" s="136"/>
      <c r="S134" s="59"/>
      <c r="T134" s="56"/>
      <c r="U134" s="26"/>
    </row>
    <row r="135" spans="1:21" ht="85.5" customHeight="1" x14ac:dyDescent="0.5">
      <c r="A135" s="109"/>
      <c r="B135" s="97"/>
      <c r="C135" s="97"/>
      <c r="D135" s="49" t="s">
        <v>8</v>
      </c>
      <c r="E135" s="41">
        <v>0</v>
      </c>
      <c r="F135" s="41">
        <v>0</v>
      </c>
      <c r="G135" s="41">
        <v>0</v>
      </c>
      <c r="H135" s="41">
        <v>0</v>
      </c>
      <c r="I135" s="41">
        <v>0</v>
      </c>
      <c r="J135" s="42">
        <f t="shared" si="20"/>
        <v>0</v>
      </c>
      <c r="K135" s="42">
        <f t="shared" ref="K135:K138" si="30">IF(I135=0,0,I135/G135*100)</f>
        <v>0</v>
      </c>
      <c r="L135" s="42">
        <f t="shared" ref="L135:L138" si="31">IF(I135=0,0,I135/F135*100)</f>
        <v>0</v>
      </c>
      <c r="M135" s="134"/>
      <c r="N135" s="117"/>
      <c r="O135" s="136"/>
      <c r="S135" s="59">
        <v>4</v>
      </c>
      <c r="T135" s="56"/>
      <c r="U135" s="26">
        <v>4</v>
      </c>
    </row>
    <row r="136" spans="1:21" ht="85.5" customHeight="1" x14ac:dyDescent="0.5">
      <c r="A136" s="109"/>
      <c r="B136" s="97"/>
      <c r="C136" s="97"/>
      <c r="D136" s="49" t="s">
        <v>9</v>
      </c>
      <c r="E136" s="39">
        <v>670</v>
      </c>
      <c r="F136" s="39">
        <v>0</v>
      </c>
      <c r="G136" s="41">
        <v>0</v>
      </c>
      <c r="H136" s="41">
        <v>670</v>
      </c>
      <c r="I136" s="41">
        <v>0</v>
      </c>
      <c r="J136" s="42">
        <f t="shared" ref="J136:J138" si="32">IF(I136=0, ,I136/H136*100)</f>
        <v>0</v>
      </c>
      <c r="K136" s="42">
        <f t="shared" si="30"/>
        <v>0</v>
      </c>
      <c r="L136" s="42">
        <f t="shared" si="31"/>
        <v>0</v>
      </c>
      <c r="M136" s="134"/>
      <c r="N136" s="117"/>
      <c r="O136" s="136"/>
      <c r="S136" s="59"/>
      <c r="T136" s="56"/>
      <c r="U136" s="26"/>
    </row>
    <row r="137" spans="1:21" ht="85.5" customHeight="1" x14ac:dyDescent="0.5">
      <c r="A137" s="109"/>
      <c r="B137" s="97"/>
      <c r="C137" s="97"/>
      <c r="D137" s="50" t="s">
        <v>10</v>
      </c>
      <c r="E137" s="39">
        <v>80</v>
      </c>
      <c r="F137" s="39">
        <v>0</v>
      </c>
      <c r="G137" s="41">
        <v>0</v>
      </c>
      <c r="H137" s="41">
        <v>0</v>
      </c>
      <c r="I137" s="41">
        <v>0</v>
      </c>
      <c r="J137" s="42">
        <f t="shared" si="32"/>
        <v>0</v>
      </c>
      <c r="K137" s="42">
        <f t="shared" si="30"/>
        <v>0</v>
      </c>
      <c r="L137" s="42">
        <f t="shared" si="31"/>
        <v>0</v>
      </c>
      <c r="M137" s="134"/>
      <c r="N137" s="117"/>
      <c r="O137" s="136"/>
      <c r="S137" s="59"/>
      <c r="T137" s="56"/>
      <c r="U137" s="26"/>
    </row>
    <row r="138" spans="1:21" ht="85.5" customHeight="1" x14ac:dyDescent="0.5">
      <c r="A138" s="109"/>
      <c r="B138" s="97"/>
      <c r="C138" s="97"/>
      <c r="D138" s="50" t="s">
        <v>11</v>
      </c>
      <c r="E138" s="41">
        <v>0</v>
      </c>
      <c r="F138" s="41">
        <v>0</v>
      </c>
      <c r="G138" s="41">
        <v>0</v>
      </c>
      <c r="H138" s="41">
        <v>0</v>
      </c>
      <c r="I138" s="41">
        <v>0</v>
      </c>
      <c r="J138" s="42">
        <f t="shared" si="32"/>
        <v>0</v>
      </c>
      <c r="K138" s="42">
        <f t="shared" si="30"/>
        <v>0</v>
      </c>
      <c r="L138" s="42">
        <f t="shared" si="31"/>
        <v>0</v>
      </c>
      <c r="M138" s="134"/>
      <c r="N138" s="117"/>
      <c r="O138" s="136"/>
      <c r="S138" s="59"/>
      <c r="T138" s="56"/>
      <c r="U138" s="26"/>
    </row>
    <row r="139" spans="1:21" ht="33.75" x14ac:dyDescent="0.5">
      <c r="S139" s="61">
        <f>SUM(S15:S138)</f>
        <v>126</v>
      </c>
      <c r="T139" s="56"/>
      <c r="U139" s="26">
        <f>SUM(U15:U138)</f>
        <v>110</v>
      </c>
    </row>
    <row r="140" spans="1:21" x14ac:dyDescent="0.3">
      <c r="S140" s="56"/>
      <c r="T140" s="56"/>
    </row>
    <row r="141" spans="1:21" x14ac:dyDescent="0.3">
      <c r="S141" s="56"/>
      <c r="T141" s="56"/>
    </row>
  </sheetData>
  <mergeCells count="141">
    <mergeCell ref="A133:A138"/>
    <mergeCell ref="B133:B138"/>
    <mergeCell ref="C133:C138"/>
    <mergeCell ref="M133:M138"/>
    <mergeCell ref="N133:N138"/>
    <mergeCell ref="O133:O138"/>
    <mergeCell ref="A127:A132"/>
    <mergeCell ref="B127:B132"/>
    <mergeCell ref="C127:C132"/>
    <mergeCell ref="M127:M132"/>
    <mergeCell ref="N127:N132"/>
    <mergeCell ref="O127:O132"/>
    <mergeCell ref="A121:A126"/>
    <mergeCell ref="B121:B126"/>
    <mergeCell ref="C121:C126"/>
    <mergeCell ref="M121:M126"/>
    <mergeCell ref="N121:N126"/>
    <mergeCell ref="O121:O126"/>
    <mergeCell ref="A115:A120"/>
    <mergeCell ref="B115:B120"/>
    <mergeCell ref="C115:C120"/>
    <mergeCell ref="M115:M120"/>
    <mergeCell ref="N115:N120"/>
    <mergeCell ref="O115:O120"/>
    <mergeCell ref="A109:A114"/>
    <mergeCell ref="B109:B114"/>
    <mergeCell ref="C109:C114"/>
    <mergeCell ref="M109:M114"/>
    <mergeCell ref="N109:N114"/>
    <mergeCell ref="O109:O114"/>
    <mergeCell ref="A103:A108"/>
    <mergeCell ref="B103:B108"/>
    <mergeCell ref="C103:C108"/>
    <mergeCell ref="M103:M108"/>
    <mergeCell ref="N103:N108"/>
    <mergeCell ref="O103:O108"/>
    <mergeCell ref="A97:A102"/>
    <mergeCell ref="B97:B102"/>
    <mergeCell ref="C97:C102"/>
    <mergeCell ref="M97:M102"/>
    <mergeCell ref="N97:N102"/>
    <mergeCell ref="O97:O102"/>
    <mergeCell ref="A91:A96"/>
    <mergeCell ref="B91:B96"/>
    <mergeCell ref="C91:C96"/>
    <mergeCell ref="M91:M96"/>
    <mergeCell ref="N91:N96"/>
    <mergeCell ref="O91:O96"/>
    <mergeCell ref="A85:A90"/>
    <mergeCell ref="B85:B90"/>
    <mergeCell ref="C85:C90"/>
    <mergeCell ref="M85:M90"/>
    <mergeCell ref="N85:N90"/>
    <mergeCell ref="O85:O90"/>
    <mergeCell ref="A79:A84"/>
    <mergeCell ref="B79:B84"/>
    <mergeCell ref="C79:C84"/>
    <mergeCell ref="M79:M84"/>
    <mergeCell ref="N79:N84"/>
    <mergeCell ref="O79:O84"/>
    <mergeCell ref="A73:A78"/>
    <mergeCell ref="B73:B78"/>
    <mergeCell ref="C73:C78"/>
    <mergeCell ref="M73:M78"/>
    <mergeCell ref="N73:N78"/>
    <mergeCell ref="O73:O78"/>
    <mergeCell ref="A67:A72"/>
    <mergeCell ref="B67:B72"/>
    <mergeCell ref="C67:C72"/>
    <mergeCell ref="M67:M72"/>
    <mergeCell ref="N67:N72"/>
    <mergeCell ref="O67:O72"/>
    <mergeCell ref="A61:A66"/>
    <mergeCell ref="B61:B66"/>
    <mergeCell ref="C61:C66"/>
    <mergeCell ref="M61:M66"/>
    <mergeCell ref="N61:N66"/>
    <mergeCell ref="O61:O66"/>
    <mergeCell ref="A55:A60"/>
    <mergeCell ref="B55:B60"/>
    <mergeCell ref="C55:C60"/>
    <mergeCell ref="M55:M60"/>
    <mergeCell ref="N55:N60"/>
    <mergeCell ref="O55:O60"/>
    <mergeCell ref="A49:A54"/>
    <mergeCell ref="B49:B54"/>
    <mergeCell ref="C49:C54"/>
    <mergeCell ref="M49:M54"/>
    <mergeCell ref="N49:N54"/>
    <mergeCell ref="O49:O54"/>
    <mergeCell ref="A43:A48"/>
    <mergeCell ref="B43:B48"/>
    <mergeCell ref="C43:C48"/>
    <mergeCell ref="M43:M48"/>
    <mergeCell ref="N43:N48"/>
    <mergeCell ref="O43:O48"/>
    <mergeCell ref="A37:A42"/>
    <mergeCell ref="B37:B42"/>
    <mergeCell ref="C37:C42"/>
    <mergeCell ref="M37:M42"/>
    <mergeCell ref="N37:N42"/>
    <mergeCell ref="O37:O42"/>
    <mergeCell ref="A31:A36"/>
    <mergeCell ref="B31:B36"/>
    <mergeCell ref="C31:C36"/>
    <mergeCell ref="M31:M36"/>
    <mergeCell ref="N31:N36"/>
    <mergeCell ref="O31:O36"/>
    <mergeCell ref="O13:O18"/>
    <mergeCell ref="O4:O5"/>
    <mergeCell ref="A7:A12"/>
    <mergeCell ref="B7:B12"/>
    <mergeCell ref="C7:C12"/>
    <mergeCell ref="M7:M12"/>
    <mergeCell ref="N7:N12"/>
    <mergeCell ref="O7:O12"/>
    <mergeCell ref="A25:A30"/>
    <mergeCell ref="B25:B30"/>
    <mergeCell ref="C25:C30"/>
    <mergeCell ref="M25:M30"/>
    <mergeCell ref="N25:N30"/>
    <mergeCell ref="O25:O30"/>
    <mergeCell ref="A19:A24"/>
    <mergeCell ref="B19:B24"/>
    <mergeCell ref="C19:C24"/>
    <mergeCell ref="M19:M24"/>
    <mergeCell ref="N19:N24"/>
    <mergeCell ref="O19:O24"/>
    <mergeCell ref="A2:N2"/>
    <mergeCell ref="A4:A5"/>
    <mergeCell ref="B4:B5"/>
    <mergeCell ref="C4:C5"/>
    <mergeCell ref="D4:D5"/>
    <mergeCell ref="E4:L4"/>
    <mergeCell ref="M4:M5"/>
    <mergeCell ref="N4:N5"/>
    <mergeCell ref="A13:A18"/>
    <mergeCell ref="B13:B18"/>
    <mergeCell ref="C13:C18"/>
    <mergeCell ref="M13:M18"/>
    <mergeCell ref="N13:N18"/>
  </mergeCells>
  <pageMargins left="0" right="0" top="0" bottom="0" header="0" footer="0"/>
  <pageSetup paperSize="9" scale="35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P42"/>
  <sheetViews>
    <sheetView zoomScale="54" zoomScaleNormal="54" workbookViewId="0">
      <selection activeCell="H20" sqref="H20"/>
    </sheetView>
  </sheetViews>
  <sheetFormatPr defaultRowHeight="15" x14ac:dyDescent="0.25"/>
  <cols>
    <col min="1" max="1" width="4" customWidth="1"/>
    <col min="2" max="2" width="20.42578125" customWidth="1"/>
    <col min="3" max="3" width="20.28515625" customWidth="1"/>
    <col min="4" max="4" width="14" customWidth="1"/>
    <col min="5" max="5" width="13.28515625" customWidth="1"/>
    <col min="6" max="7" width="19.42578125" customWidth="1"/>
    <col min="8" max="8" width="18.140625" customWidth="1"/>
    <col min="9" max="9" width="19.42578125" customWidth="1"/>
    <col min="10" max="10" width="20.140625" customWidth="1"/>
    <col min="11" max="11" width="18.28515625" customWidth="1"/>
    <col min="12" max="12" width="23.5703125" customWidth="1"/>
    <col min="13" max="13" width="17.7109375" customWidth="1"/>
    <col min="14" max="14" width="20.85546875" customWidth="1"/>
    <col min="15" max="15" width="46.42578125" customWidth="1"/>
    <col min="16" max="16" width="16.5703125" customWidth="1"/>
  </cols>
  <sheetData>
    <row r="1" spans="1:16" ht="21.6" customHeight="1" x14ac:dyDescent="0.25">
      <c r="M1" s="19"/>
      <c r="N1" s="19"/>
      <c r="O1" s="19" t="s">
        <v>24</v>
      </c>
      <c r="P1" s="19"/>
    </row>
    <row r="2" spans="1:16" ht="21" customHeight="1" x14ac:dyDescent="0.25">
      <c r="M2" s="20"/>
      <c r="N2" s="20"/>
      <c r="O2" s="20" t="s">
        <v>35</v>
      </c>
      <c r="P2" s="20"/>
    </row>
    <row r="3" spans="1:16" ht="19.899999999999999" customHeight="1" x14ac:dyDescent="0.25">
      <c r="M3" s="20"/>
      <c r="N3" s="20"/>
      <c r="O3" s="20" t="s">
        <v>25</v>
      </c>
      <c r="P3" s="20"/>
    </row>
    <row r="4" spans="1:16" ht="23.45" customHeight="1" x14ac:dyDescent="0.25">
      <c r="M4" s="20"/>
      <c r="N4" s="20"/>
      <c r="O4" s="20" t="s">
        <v>26</v>
      </c>
      <c r="P4" s="20"/>
    </row>
    <row r="5" spans="1:16" ht="26.45" customHeight="1" x14ac:dyDescent="0.3">
      <c r="A5" s="156" t="s">
        <v>32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</row>
    <row r="6" spans="1:16" ht="23.45" customHeight="1" x14ac:dyDescent="0.25"/>
    <row r="7" spans="1:16" s="1" customFormat="1" ht="45.6" customHeight="1" x14ac:dyDescent="0.25">
      <c r="A7" s="104" t="s">
        <v>0</v>
      </c>
      <c r="B7" s="104" t="s">
        <v>12</v>
      </c>
      <c r="C7" s="137" t="s">
        <v>13</v>
      </c>
      <c r="D7" s="137" t="s">
        <v>3</v>
      </c>
      <c r="E7" s="137" t="s">
        <v>18</v>
      </c>
      <c r="F7" s="157" t="s">
        <v>15</v>
      </c>
      <c r="G7" s="158"/>
      <c r="H7" s="158"/>
      <c r="I7" s="158"/>
      <c r="J7" s="158"/>
      <c r="K7" s="159"/>
      <c r="L7" s="160" t="s">
        <v>17</v>
      </c>
      <c r="M7" s="162" t="s">
        <v>1</v>
      </c>
      <c r="N7" s="163"/>
      <c r="O7" s="137" t="s">
        <v>33</v>
      </c>
      <c r="P7" s="137" t="s">
        <v>2</v>
      </c>
    </row>
    <row r="8" spans="1:16" s="1" customFormat="1" ht="77.45" customHeight="1" x14ac:dyDescent="0.25">
      <c r="A8" s="137"/>
      <c r="B8" s="137"/>
      <c r="C8" s="138"/>
      <c r="D8" s="138"/>
      <c r="E8" s="138"/>
      <c r="F8" s="2" t="s">
        <v>14</v>
      </c>
      <c r="G8" s="2" t="s">
        <v>34</v>
      </c>
      <c r="H8" s="2" t="s">
        <v>20</v>
      </c>
      <c r="I8" s="2" t="s">
        <v>16</v>
      </c>
      <c r="J8" s="2" t="s">
        <v>31</v>
      </c>
      <c r="K8" s="2" t="s">
        <v>4</v>
      </c>
      <c r="L8" s="161"/>
      <c r="M8" s="24" t="s">
        <v>5</v>
      </c>
      <c r="N8" s="24" t="s">
        <v>23</v>
      </c>
      <c r="O8" s="138"/>
      <c r="P8" s="138"/>
    </row>
    <row r="9" spans="1:16" s="1" customFormat="1" ht="30.6" customHeight="1" x14ac:dyDescent="0.25">
      <c r="A9" s="24">
        <v>1</v>
      </c>
      <c r="B9" s="24">
        <v>2</v>
      </c>
      <c r="C9" s="25">
        <v>3</v>
      </c>
      <c r="D9" s="25">
        <v>4</v>
      </c>
      <c r="E9" s="25">
        <v>5</v>
      </c>
      <c r="F9" s="2">
        <v>6</v>
      </c>
      <c r="G9" s="2">
        <v>7</v>
      </c>
      <c r="H9" s="2" t="s">
        <v>19</v>
      </c>
      <c r="I9" s="2">
        <v>8</v>
      </c>
      <c r="J9" s="18" t="s">
        <v>21</v>
      </c>
      <c r="K9" s="18" t="s">
        <v>22</v>
      </c>
      <c r="L9" s="22">
        <v>9</v>
      </c>
      <c r="M9" s="24">
        <v>10</v>
      </c>
      <c r="N9" s="24">
        <v>11</v>
      </c>
      <c r="O9" s="15">
        <v>12</v>
      </c>
      <c r="P9" s="15">
        <v>13</v>
      </c>
    </row>
    <row r="10" spans="1:16" ht="54.6" customHeight="1" x14ac:dyDescent="0.25">
      <c r="A10" s="139">
        <v>1</v>
      </c>
      <c r="B10" s="142"/>
      <c r="C10" s="142"/>
      <c r="D10" s="3" t="s">
        <v>6</v>
      </c>
      <c r="E10" s="3"/>
      <c r="F10" s="4"/>
      <c r="G10" s="4"/>
      <c r="H10" s="5"/>
      <c r="I10" s="4"/>
      <c r="J10" s="4"/>
      <c r="K10" s="6"/>
      <c r="L10" s="21"/>
      <c r="M10" s="145"/>
      <c r="N10" s="145"/>
      <c r="O10" s="150"/>
      <c r="P10" s="153"/>
    </row>
    <row r="11" spans="1:16" ht="87" customHeight="1" x14ac:dyDescent="0.25">
      <c r="A11" s="140"/>
      <c r="B11" s="143"/>
      <c r="C11" s="143"/>
      <c r="D11" s="7" t="s">
        <v>7</v>
      </c>
      <c r="E11" s="7"/>
      <c r="F11" s="8"/>
      <c r="G11" s="9"/>
      <c r="H11" s="10"/>
      <c r="I11" s="8"/>
      <c r="J11" s="10"/>
      <c r="K11" s="11"/>
      <c r="L11" s="16"/>
      <c r="M11" s="146"/>
      <c r="N11" s="148"/>
      <c r="O11" s="151"/>
      <c r="P11" s="154"/>
    </row>
    <row r="12" spans="1:16" ht="64.900000000000006" customHeight="1" x14ac:dyDescent="0.25">
      <c r="A12" s="140"/>
      <c r="B12" s="143"/>
      <c r="C12" s="143"/>
      <c r="D12" s="7" t="s">
        <v>8</v>
      </c>
      <c r="E12" s="7"/>
      <c r="F12" s="12"/>
      <c r="G12" s="12"/>
      <c r="H12" s="10"/>
      <c r="I12" s="13"/>
      <c r="J12" s="10"/>
      <c r="K12" s="11"/>
      <c r="L12" s="16"/>
      <c r="M12" s="146"/>
      <c r="N12" s="148"/>
      <c r="O12" s="151"/>
      <c r="P12" s="154"/>
    </row>
    <row r="13" spans="1:16" ht="93.6" customHeight="1" x14ac:dyDescent="0.25">
      <c r="A13" s="140"/>
      <c r="B13" s="143"/>
      <c r="C13" s="143"/>
      <c r="D13" s="7" t="s">
        <v>9</v>
      </c>
      <c r="E13" s="7"/>
      <c r="F13" s="12"/>
      <c r="G13" s="12"/>
      <c r="H13" s="10"/>
      <c r="I13" s="13"/>
      <c r="J13" s="10"/>
      <c r="K13" s="11"/>
      <c r="L13" s="16"/>
      <c r="M13" s="146"/>
      <c r="N13" s="148"/>
      <c r="O13" s="151"/>
      <c r="P13" s="154"/>
    </row>
    <row r="14" spans="1:16" ht="73.150000000000006" customHeight="1" x14ac:dyDescent="0.25">
      <c r="A14" s="140"/>
      <c r="B14" s="143"/>
      <c r="C14" s="143"/>
      <c r="D14" s="14" t="s">
        <v>10</v>
      </c>
      <c r="E14" s="14"/>
      <c r="F14" s="9"/>
      <c r="G14" s="9"/>
      <c r="H14" s="10"/>
      <c r="I14" s="8"/>
      <c r="J14" s="10"/>
      <c r="K14" s="11"/>
      <c r="L14" s="16"/>
      <c r="M14" s="146"/>
      <c r="N14" s="148"/>
      <c r="O14" s="151"/>
      <c r="P14" s="154"/>
    </row>
    <row r="15" spans="1:16" ht="51" customHeight="1" x14ac:dyDescent="0.25">
      <c r="A15" s="141"/>
      <c r="B15" s="144"/>
      <c r="C15" s="144"/>
      <c r="D15" s="14" t="s">
        <v>11</v>
      </c>
      <c r="E15" s="14"/>
      <c r="F15" s="9"/>
      <c r="G15" s="9"/>
      <c r="H15" s="10"/>
      <c r="I15" s="8"/>
      <c r="J15" s="10"/>
      <c r="K15" s="11"/>
      <c r="L15" s="17"/>
      <c r="M15" s="147"/>
      <c r="N15" s="149"/>
      <c r="O15" s="152"/>
      <c r="P15" s="155"/>
    </row>
    <row r="18" spans="2:2" ht="18.75" x14ac:dyDescent="0.3">
      <c r="B18" s="23" t="s">
        <v>28</v>
      </c>
    </row>
    <row r="19" spans="2:2" ht="18.75" x14ac:dyDescent="0.3">
      <c r="B19" s="23"/>
    </row>
    <row r="20" spans="2:2" ht="18.75" x14ac:dyDescent="0.3">
      <c r="B20" s="23" t="s">
        <v>27</v>
      </c>
    </row>
    <row r="21" spans="2:2" ht="18.75" x14ac:dyDescent="0.3">
      <c r="B21" s="23"/>
    </row>
    <row r="22" spans="2:2" ht="18.75" x14ac:dyDescent="0.3">
      <c r="B22" s="23"/>
    </row>
    <row r="23" spans="2:2" ht="18.75" x14ac:dyDescent="0.3">
      <c r="B23" s="23"/>
    </row>
    <row r="24" spans="2:2" ht="18.75" x14ac:dyDescent="0.3">
      <c r="B24" s="23"/>
    </row>
    <row r="25" spans="2:2" ht="18.75" x14ac:dyDescent="0.3">
      <c r="B25" s="23"/>
    </row>
    <row r="26" spans="2:2" ht="18.75" x14ac:dyDescent="0.3">
      <c r="B26" s="23"/>
    </row>
    <row r="27" spans="2:2" ht="18.75" x14ac:dyDescent="0.3">
      <c r="B27" s="23"/>
    </row>
    <row r="28" spans="2:2" ht="18.75" x14ac:dyDescent="0.3">
      <c r="B28" s="23"/>
    </row>
    <row r="29" spans="2:2" ht="18.75" x14ac:dyDescent="0.3">
      <c r="B29" s="23"/>
    </row>
    <row r="30" spans="2:2" ht="18.75" x14ac:dyDescent="0.3">
      <c r="B30" s="23"/>
    </row>
    <row r="31" spans="2:2" ht="18.75" x14ac:dyDescent="0.3">
      <c r="B31" s="23"/>
    </row>
    <row r="32" spans="2:2" ht="18.75" x14ac:dyDescent="0.3">
      <c r="B32" s="23"/>
    </row>
    <row r="33" spans="2:2" ht="18.75" x14ac:dyDescent="0.3">
      <c r="B33" s="23"/>
    </row>
    <row r="34" spans="2:2" ht="18.75" x14ac:dyDescent="0.3">
      <c r="B34" s="23"/>
    </row>
    <row r="35" spans="2:2" ht="18.75" x14ac:dyDescent="0.3">
      <c r="B35" s="23"/>
    </row>
    <row r="36" spans="2:2" ht="18.75" x14ac:dyDescent="0.3">
      <c r="B36" s="23"/>
    </row>
    <row r="37" spans="2:2" ht="18.75" x14ac:dyDescent="0.3">
      <c r="B37" s="23"/>
    </row>
    <row r="38" spans="2:2" ht="18.75" x14ac:dyDescent="0.3">
      <c r="B38" s="23"/>
    </row>
    <row r="39" spans="2:2" ht="18.75" x14ac:dyDescent="0.3">
      <c r="B39" s="23"/>
    </row>
    <row r="40" spans="2:2" ht="18.75" x14ac:dyDescent="0.3">
      <c r="B40" s="23"/>
    </row>
    <row r="41" spans="2:2" ht="18.75" x14ac:dyDescent="0.3">
      <c r="B41" s="23" t="s">
        <v>29</v>
      </c>
    </row>
    <row r="42" spans="2:2" ht="18.75" x14ac:dyDescent="0.3">
      <c r="B42" s="23" t="s">
        <v>30</v>
      </c>
    </row>
  </sheetData>
  <mergeCells count="18">
    <mergeCell ref="A5:O5"/>
    <mergeCell ref="A7:A8"/>
    <mergeCell ref="B7:B8"/>
    <mergeCell ref="C7:C8"/>
    <mergeCell ref="D7:D8"/>
    <mergeCell ref="E7:E8"/>
    <mergeCell ref="F7:K7"/>
    <mergeCell ref="L7:L8"/>
    <mergeCell ref="M7:N7"/>
    <mergeCell ref="O7:O8"/>
    <mergeCell ref="P7:P8"/>
    <mergeCell ref="A10:A15"/>
    <mergeCell ref="B10:B15"/>
    <mergeCell ref="C10:C15"/>
    <mergeCell ref="M10:M15"/>
    <mergeCell ref="N10:N15"/>
    <mergeCell ref="O10:O15"/>
    <mergeCell ref="P10:P15"/>
  </mergeCells>
  <pageMargins left="0.11811023622047245" right="0.11811023622047245" top="0.19685039370078741" bottom="0.19685039370078741" header="0.31496062992125984" footer="0.31496062992125984"/>
  <pageSetup paperSize="9" scale="45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W163"/>
  <sheetViews>
    <sheetView tabSelected="1" view="pageBreakPreview" topLeftCell="A109" zoomScale="50" zoomScaleNormal="40" zoomScaleSheetLayoutView="50" workbookViewId="0">
      <selection activeCell="B112" sqref="B112:B118"/>
    </sheetView>
  </sheetViews>
  <sheetFormatPr defaultRowHeight="18.75" outlineLevelCol="1" x14ac:dyDescent="0.3"/>
  <cols>
    <col min="1" max="1" width="10.140625" style="34" customWidth="1"/>
    <col min="2" max="2" width="38.5703125" style="27" customWidth="1"/>
    <col min="3" max="3" width="24" style="27" customWidth="1"/>
    <col min="4" max="4" width="19.5703125" style="27" customWidth="1"/>
    <col min="5" max="5" width="26.5703125" style="27" customWidth="1"/>
    <col min="6" max="6" width="28.28515625" style="27" customWidth="1"/>
    <col min="7" max="7" width="32.140625" style="27" customWidth="1"/>
    <col min="8" max="8" width="29" style="27" customWidth="1"/>
    <col min="9" max="10" width="30.42578125" style="27" customWidth="1"/>
    <col min="11" max="11" width="28.42578125" style="27" customWidth="1"/>
    <col min="12" max="12" width="35.85546875" style="27" customWidth="1"/>
    <col min="13" max="13" width="30.85546875" style="27" customWidth="1"/>
    <col min="14" max="14" width="26.42578125" style="27" hidden="1" customWidth="1"/>
    <col min="15" max="15" width="34.85546875" style="27" customWidth="1"/>
    <col min="16" max="16" width="31" style="27" customWidth="1"/>
    <col min="17" max="17" width="13.42578125" style="27" customWidth="1"/>
    <col min="18" max="18" width="21.28515625" style="27" customWidth="1"/>
    <col min="19" max="19" width="12.85546875" style="27" customWidth="1"/>
    <col min="20" max="20" width="33.42578125" style="27" customWidth="1"/>
    <col min="21" max="21" width="9.140625" style="27"/>
    <col min="22" max="22" width="9.5703125" style="27" hidden="1" customWidth="1" outlineLevel="1"/>
    <col min="23" max="23" width="48.42578125" style="27" customWidth="1" collapsed="1"/>
    <col min="24" max="16384" width="9.140625" style="27"/>
  </cols>
  <sheetData>
    <row r="1" spans="1:23" ht="23.45" customHeight="1" x14ac:dyDescent="0.3">
      <c r="P1" s="20"/>
    </row>
    <row r="2" spans="1:23" ht="40.5" customHeight="1" x14ac:dyDescent="0.5">
      <c r="A2" s="91" t="s">
        <v>32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23" ht="23.45" customHeight="1" x14ac:dyDescent="0.3">
      <c r="T3" s="56"/>
      <c r="U3" s="56"/>
    </row>
    <row r="4" spans="1:23" s="1" customFormat="1" ht="45.6" customHeight="1" x14ac:dyDescent="0.25">
      <c r="A4" s="92" t="s">
        <v>0</v>
      </c>
      <c r="B4" s="92" t="s">
        <v>60</v>
      </c>
      <c r="C4" s="92" t="s">
        <v>62</v>
      </c>
      <c r="D4" s="92" t="s">
        <v>3</v>
      </c>
      <c r="E4" s="93" t="s">
        <v>116</v>
      </c>
      <c r="F4" s="93"/>
      <c r="G4" s="93"/>
      <c r="H4" s="93"/>
      <c r="I4" s="93"/>
      <c r="J4" s="93"/>
      <c r="K4" s="93"/>
      <c r="L4" s="93"/>
      <c r="M4" s="93"/>
      <c r="N4" s="94" t="s">
        <v>73</v>
      </c>
      <c r="O4" s="95" t="s">
        <v>63</v>
      </c>
      <c r="P4" s="92" t="s">
        <v>2</v>
      </c>
      <c r="T4" s="57"/>
      <c r="U4" s="57"/>
    </row>
    <row r="5" spans="1:23" s="1" customFormat="1" ht="118.5" customHeight="1" x14ac:dyDescent="0.25">
      <c r="A5" s="92"/>
      <c r="B5" s="92"/>
      <c r="C5" s="92"/>
      <c r="D5" s="92"/>
      <c r="E5" s="54" t="s">
        <v>83</v>
      </c>
      <c r="F5" s="54" t="s">
        <v>84</v>
      </c>
      <c r="G5" s="55" t="s">
        <v>79</v>
      </c>
      <c r="H5" s="54" t="s">
        <v>77</v>
      </c>
      <c r="I5" s="54" t="s">
        <v>16</v>
      </c>
      <c r="J5" s="54" t="s">
        <v>117</v>
      </c>
      <c r="K5" s="54" t="s">
        <v>31</v>
      </c>
      <c r="L5" s="54" t="s">
        <v>57</v>
      </c>
      <c r="M5" s="54" t="s">
        <v>80</v>
      </c>
      <c r="N5" s="94"/>
      <c r="O5" s="95"/>
      <c r="P5" s="92"/>
      <c r="T5" s="57"/>
      <c r="U5" s="57"/>
    </row>
    <row r="6" spans="1:23" s="1" customFormat="1" ht="44.25" customHeight="1" x14ac:dyDescent="0.25">
      <c r="A6" s="83">
        <v>1</v>
      </c>
      <c r="B6" s="84">
        <v>2</v>
      </c>
      <c r="C6" s="84">
        <v>3</v>
      </c>
      <c r="D6" s="84">
        <v>4</v>
      </c>
      <c r="E6" s="31">
        <v>5</v>
      </c>
      <c r="F6" s="31">
        <v>6</v>
      </c>
      <c r="G6" s="32">
        <v>7</v>
      </c>
      <c r="H6" s="31">
        <v>8</v>
      </c>
      <c r="I6" s="31">
        <v>9</v>
      </c>
      <c r="J6" s="31">
        <v>10</v>
      </c>
      <c r="K6" s="33" t="s">
        <v>58</v>
      </c>
      <c r="L6" s="33" t="s">
        <v>59</v>
      </c>
      <c r="M6" s="33" t="s">
        <v>78</v>
      </c>
      <c r="N6" s="28" t="s">
        <v>72</v>
      </c>
      <c r="O6" s="36">
        <v>13</v>
      </c>
      <c r="P6" s="84">
        <v>14</v>
      </c>
      <c r="T6" s="57"/>
      <c r="U6" s="57"/>
    </row>
    <row r="7" spans="1:23" s="1" customFormat="1" ht="94.5" customHeight="1" x14ac:dyDescent="0.25">
      <c r="A7" s="101"/>
      <c r="B7" s="102" t="s">
        <v>61</v>
      </c>
      <c r="C7" s="166">
        <f>C14+C21+C28+C35+C42+C49+C56+C63+C70+C77+C84+C91+C98+C105+C112+C119+C126++C133+C140+C147+C154</f>
        <v>231</v>
      </c>
      <c r="D7" s="48" t="s">
        <v>6</v>
      </c>
      <c r="E7" s="38">
        <f>E8+E9+E10+E11+E12</f>
        <v>5498400.5633300003</v>
      </c>
      <c r="F7" s="38">
        <f>F8+F9+F10+F11+F12</f>
        <v>5583327.493481</v>
      </c>
      <c r="G7" s="38">
        <f t="shared" ref="G7:H7" si="0">G8+G9+G10+G11+G12</f>
        <v>2129342.4610000001</v>
      </c>
      <c r="H7" s="38">
        <f t="shared" si="0"/>
        <v>2167538.79917</v>
      </c>
      <c r="I7" s="38">
        <f>I8+I9+I10+I11+I12</f>
        <v>1913274.3842100003</v>
      </c>
      <c r="J7" s="85">
        <f>J8+J9+J10+J11+J12</f>
        <v>-216068.07678999996</v>
      </c>
      <c r="K7" s="38">
        <f>IF(I7=0, ,I7/H7*100)</f>
        <v>88.269441125696886</v>
      </c>
      <c r="L7" s="38">
        <f t="shared" ref="L7:L80" si="1">IF(I7=0,0,I7/G7*100)</f>
        <v>89.852826365537837</v>
      </c>
      <c r="M7" s="70">
        <f t="shared" ref="M7:M80" si="2">IF(I7=0,0,I7/F7*100)</f>
        <v>34.267636753242712</v>
      </c>
      <c r="N7" s="103"/>
      <c r="O7" s="95" t="s">
        <v>112</v>
      </c>
      <c r="P7" s="175"/>
      <c r="T7" s="62"/>
      <c r="U7" s="57"/>
    </row>
    <row r="8" spans="1:23" s="1" customFormat="1" ht="94.5" customHeight="1" x14ac:dyDescent="0.25">
      <c r="A8" s="101"/>
      <c r="B8" s="102"/>
      <c r="C8" s="102"/>
      <c r="D8" s="49" t="s">
        <v>7</v>
      </c>
      <c r="E8" s="40">
        <f t="shared" ref="E8:I11" si="3">E15+E22+E29+E36+E43+E50+E57+E64+E71+E78+E85+E92+E99+E106+E113+E120+E127+E134+E141+E148+E155</f>
        <v>28351.7</v>
      </c>
      <c r="F8" s="40">
        <f t="shared" si="3"/>
        <v>28451.7</v>
      </c>
      <c r="G8" s="40">
        <f t="shared" si="3"/>
        <v>4096.8</v>
      </c>
      <c r="H8" s="40">
        <f t="shared" si="3"/>
        <v>3201.2999999999997</v>
      </c>
      <c r="I8" s="40">
        <f t="shared" si="3"/>
        <v>3011.2999999999997</v>
      </c>
      <c r="J8" s="86">
        <f>I8-G8</f>
        <v>-1085.5000000000005</v>
      </c>
      <c r="K8" s="40">
        <f t="shared" ref="K8:K82" si="4">IF(I8=0, ,I8/H8*100)</f>
        <v>94.064911129853499</v>
      </c>
      <c r="L8" s="40">
        <f t="shared" si="1"/>
        <v>73.503710212849043</v>
      </c>
      <c r="M8" s="40">
        <f t="shared" si="2"/>
        <v>10.583901840663298</v>
      </c>
      <c r="N8" s="103"/>
      <c r="O8" s="95"/>
      <c r="P8" s="175"/>
      <c r="T8" s="62"/>
      <c r="U8" s="57"/>
    </row>
    <row r="9" spans="1:23" s="1" customFormat="1" ht="94.5" customHeight="1" x14ac:dyDescent="0.5">
      <c r="A9" s="101"/>
      <c r="B9" s="102"/>
      <c r="C9" s="102"/>
      <c r="D9" s="49" t="s">
        <v>8</v>
      </c>
      <c r="E9" s="40">
        <f t="shared" si="3"/>
        <v>1636729.74</v>
      </c>
      <c r="F9" s="40">
        <f t="shared" si="3"/>
        <v>1663002.1</v>
      </c>
      <c r="G9" s="40">
        <f t="shared" si="3"/>
        <v>1008995.7720000001</v>
      </c>
      <c r="H9" s="40">
        <f t="shared" si="3"/>
        <v>971147.28631999996</v>
      </c>
      <c r="I9" s="40">
        <f t="shared" si="3"/>
        <v>929441.16083000018</v>
      </c>
      <c r="J9" s="86">
        <f t="shared" ref="J9:J13" si="5">I9-G9</f>
        <v>-79554.611169999931</v>
      </c>
      <c r="K9" s="40">
        <f t="shared" si="4"/>
        <v>95.705478862218911</v>
      </c>
      <c r="L9" s="40">
        <f t="shared" si="1"/>
        <v>92.115466350041359</v>
      </c>
      <c r="M9" s="40">
        <f t="shared" si="2"/>
        <v>55.889355811998072</v>
      </c>
      <c r="N9" s="103"/>
      <c r="O9" s="95"/>
      <c r="P9" s="175"/>
      <c r="T9" s="80"/>
      <c r="U9" s="57"/>
    </row>
    <row r="10" spans="1:23" s="1" customFormat="1" ht="94.5" customHeight="1" x14ac:dyDescent="0.5">
      <c r="A10" s="101"/>
      <c r="B10" s="102"/>
      <c r="C10" s="102"/>
      <c r="D10" s="49" t="s">
        <v>9</v>
      </c>
      <c r="E10" s="40">
        <f t="shared" si="3"/>
        <v>1370634.8338600001</v>
      </c>
      <c r="F10" s="40">
        <f t="shared" si="3"/>
        <v>1948511.02394</v>
      </c>
      <c r="G10" s="40">
        <f t="shared" si="3"/>
        <v>1019923.291</v>
      </c>
      <c r="H10" s="40">
        <f t="shared" si="3"/>
        <v>1086368.69915</v>
      </c>
      <c r="I10" s="40">
        <f t="shared" si="3"/>
        <v>889680.83933999995</v>
      </c>
      <c r="J10" s="86">
        <f t="shared" si="5"/>
        <v>-130242.45166000002</v>
      </c>
      <c r="K10" s="40">
        <f t="shared" si="4"/>
        <v>81.894925731577757</v>
      </c>
      <c r="L10" s="40">
        <f t="shared" si="1"/>
        <v>87.230171836520981</v>
      </c>
      <c r="M10" s="40">
        <f t="shared" si="2"/>
        <v>45.659523010601951</v>
      </c>
      <c r="N10" s="103"/>
      <c r="O10" s="95"/>
      <c r="P10" s="175"/>
      <c r="R10" s="78"/>
      <c r="T10" s="79"/>
      <c r="U10" s="57"/>
    </row>
    <row r="11" spans="1:23" s="1" customFormat="1" ht="94.5" customHeight="1" x14ac:dyDescent="0.5">
      <c r="A11" s="101"/>
      <c r="B11" s="102"/>
      <c r="C11" s="102"/>
      <c r="D11" s="81" t="s">
        <v>109</v>
      </c>
      <c r="E11" s="40">
        <f>E18+E25+E32+E39+E46+E53+E60+E67+E74+E81+E88+E95+E102+E109+E116+E123+E130+E137+E144+E151+E158</f>
        <v>17020.8</v>
      </c>
      <c r="F11" s="40">
        <f t="shared" si="3"/>
        <v>42539.729190999991</v>
      </c>
      <c r="G11" s="40">
        <f t="shared" si="3"/>
        <v>96326.597999999998</v>
      </c>
      <c r="H11" s="40">
        <f t="shared" si="3"/>
        <v>106821.51369999998</v>
      </c>
      <c r="I11" s="40">
        <f t="shared" si="3"/>
        <v>84092.784040000013</v>
      </c>
      <c r="J11" s="86">
        <f t="shared" si="5"/>
        <v>-12233.813959999985</v>
      </c>
      <c r="K11" s="40">
        <f t="shared" si="4"/>
        <v>78.722704001525514</v>
      </c>
      <c r="L11" s="40">
        <f t="shared" si="1"/>
        <v>87.299651172150831</v>
      </c>
      <c r="M11" s="40">
        <f t="shared" si="2"/>
        <v>197.68058151576403</v>
      </c>
      <c r="N11" s="103"/>
      <c r="O11" s="95"/>
      <c r="P11" s="175"/>
      <c r="R11" s="78"/>
      <c r="T11" s="79"/>
      <c r="U11" s="57"/>
    </row>
    <row r="12" spans="1:23" s="1" customFormat="1" ht="94.5" customHeight="1" x14ac:dyDescent="0.35">
      <c r="A12" s="101"/>
      <c r="B12" s="102"/>
      <c r="C12" s="102"/>
      <c r="D12" s="82" t="s">
        <v>110</v>
      </c>
      <c r="E12" s="40">
        <f>E19+E26+E33+E40+E47+E54+E61+E68+E75+E82+E89+E96+E103+E110+E117+E124+E131+E138+E145+E152+E159</f>
        <v>2445663.4894700004</v>
      </c>
      <c r="F12" s="40">
        <f>F19+F26+F33+F40+F47+F54+F61+F68+F75+F82+F89+F96+F103+F110+F117+F124+F131+F138+F145+F152+F159</f>
        <v>1900822.94035</v>
      </c>
      <c r="G12" s="40">
        <f>G19+G26+G33+G40+G47+G54+G61+G68+G75+G82+G89+G96+G103+G110+G117+G124+G131+G138+G145+G152+G159</f>
        <v>0</v>
      </c>
      <c r="H12" s="40">
        <f>H19+H26+H33+H40+H47+H54+H61+H68+H75+H82+H89+H96+H103+H110+H117+H124+H131+H138+H145+H152+H159</f>
        <v>0</v>
      </c>
      <c r="I12" s="40">
        <f>I19+I26+I33+I40+I47+I54+I61+I68+I75+I82+I89+I96+I103+I110+I117+I124+I131+I138+I145+I152+I159</f>
        <v>7048.3</v>
      </c>
      <c r="J12" s="86">
        <f t="shared" si="5"/>
        <v>7048.3</v>
      </c>
      <c r="K12" s="40">
        <v>0</v>
      </c>
      <c r="L12" s="40">
        <v>0</v>
      </c>
      <c r="M12" s="40">
        <f t="shared" si="2"/>
        <v>0.37080255348255586</v>
      </c>
      <c r="N12" s="103"/>
      <c r="O12" s="95"/>
      <c r="P12" s="175"/>
      <c r="T12" s="63"/>
      <c r="U12" s="57"/>
    </row>
    <row r="13" spans="1:23" s="1" customFormat="1" ht="94.5" customHeight="1" x14ac:dyDescent="0.5">
      <c r="A13" s="101"/>
      <c r="B13" s="102"/>
      <c r="C13" s="102"/>
      <c r="D13" s="50" t="s">
        <v>108</v>
      </c>
      <c r="E13" s="40">
        <f>E20+E27+E34+E41+E48+E55+E62+E69+E76+E83+E90+E97+E104+E111+E118+E125+E132+E139+E146+E153+E160</f>
        <v>17000</v>
      </c>
      <c r="F13" s="40">
        <f>F20+F27+F34+F41+F48+F55+F62+F69+F76+F83+F90+F97+F104+F111+F118+F125+F132+F139+F146+F153+F160</f>
        <v>20488.5</v>
      </c>
      <c r="G13" s="40">
        <f>G20+G27+G34+G41+G48+G55+G62+G69+G76+G83+G90+G97+G104+G111+G118+G125+G132+G139+G146+G153+G160</f>
        <v>0</v>
      </c>
      <c r="H13" s="40">
        <v>0</v>
      </c>
      <c r="I13" s="40">
        <f>I20+I27+I34+I41+I48+I55+I62+I69+I76+I83+I90+I97+I104+I111+I118+I125+I132+I139+I146+I153+I160</f>
        <v>0</v>
      </c>
      <c r="J13" s="86">
        <f t="shared" si="5"/>
        <v>0</v>
      </c>
      <c r="K13" s="40">
        <f t="shared" si="4"/>
        <v>0</v>
      </c>
      <c r="L13" s="40">
        <f t="shared" si="1"/>
        <v>0</v>
      </c>
      <c r="M13" s="40">
        <f t="shared" si="2"/>
        <v>0</v>
      </c>
      <c r="N13" s="103"/>
      <c r="O13" s="95"/>
      <c r="P13" s="175"/>
      <c r="T13" s="62"/>
      <c r="U13" s="57"/>
      <c r="W13" s="76"/>
    </row>
    <row r="14" spans="1:23" ht="94.5" customHeight="1" x14ac:dyDescent="0.25">
      <c r="A14" s="96">
        <v>1</v>
      </c>
      <c r="B14" s="97" t="s">
        <v>36</v>
      </c>
      <c r="C14" s="164">
        <v>25</v>
      </c>
      <c r="D14" s="51" t="s">
        <v>6</v>
      </c>
      <c r="E14" s="38">
        <f>E15+E16+E17+E19</f>
        <v>1416227.8</v>
      </c>
      <c r="F14" s="38">
        <f t="shared" ref="F14:I14" si="6">F15+F16+F17+F19</f>
        <v>1491568.9000000001</v>
      </c>
      <c r="G14" s="38">
        <f t="shared" si="6"/>
        <v>921694.3</v>
      </c>
      <c r="H14" s="38">
        <f t="shared" si="6"/>
        <v>908988.5</v>
      </c>
      <c r="I14" s="38">
        <f t="shared" si="6"/>
        <v>893869.10000000009</v>
      </c>
      <c r="J14" s="85">
        <f>J15+J16+J17+J18+J19</f>
        <v>-27825.200000000001</v>
      </c>
      <c r="K14" s="38">
        <f t="shared" si="4"/>
        <v>98.336678626847331</v>
      </c>
      <c r="L14" s="38">
        <f t="shared" si="1"/>
        <v>96.981081471372889</v>
      </c>
      <c r="M14" s="70">
        <f t="shared" si="2"/>
        <v>59.928113277234459</v>
      </c>
      <c r="N14" s="98"/>
      <c r="O14" s="95" t="s">
        <v>111</v>
      </c>
      <c r="P14" s="173" t="s">
        <v>90</v>
      </c>
      <c r="T14" s="64"/>
      <c r="U14" s="56"/>
    </row>
    <row r="15" spans="1:23" ht="94.5" customHeight="1" x14ac:dyDescent="0.25">
      <c r="A15" s="96"/>
      <c r="B15" s="97"/>
      <c r="C15" s="164"/>
      <c r="D15" s="49" t="s">
        <v>7</v>
      </c>
      <c r="E15" s="41">
        <v>0</v>
      </c>
      <c r="F15" s="41">
        <v>0</v>
      </c>
      <c r="G15" s="41">
        <v>0</v>
      </c>
      <c r="H15" s="41">
        <v>0</v>
      </c>
      <c r="I15" s="41">
        <v>0</v>
      </c>
      <c r="J15" s="41">
        <f>I15-G15</f>
        <v>0</v>
      </c>
      <c r="K15" s="42">
        <f t="shared" si="4"/>
        <v>0</v>
      </c>
      <c r="L15" s="42">
        <f t="shared" si="1"/>
        <v>0</v>
      </c>
      <c r="M15" s="71">
        <f t="shared" si="2"/>
        <v>0</v>
      </c>
      <c r="N15" s="98"/>
      <c r="O15" s="95"/>
      <c r="P15" s="174"/>
      <c r="T15" s="64"/>
      <c r="U15" s="56"/>
    </row>
    <row r="16" spans="1:23" ht="94.5" customHeight="1" x14ac:dyDescent="0.5">
      <c r="A16" s="96"/>
      <c r="B16" s="97"/>
      <c r="C16" s="164"/>
      <c r="D16" s="49" t="s">
        <v>8</v>
      </c>
      <c r="E16" s="41">
        <v>1171507.1000000001</v>
      </c>
      <c r="F16" s="41">
        <v>1172753.2000000002</v>
      </c>
      <c r="G16" s="41">
        <v>722964.3</v>
      </c>
      <c r="H16" s="41">
        <v>708749.9</v>
      </c>
      <c r="I16" s="41">
        <v>690375.3</v>
      </c>
      <c r="J16" s="87">
        <f t="shared" ref="J16:J20" si="7">I16-G16</f>
        <v>-32589</v>
      </c>
      <c r="K16" s="42">
        <f t="shared" si="4"/>
        <v>97.407463479007191</v>
      </c>
      <c r="L16" s="42">
        <f t="shared" si="1"/>
        <v>95.492308541376119</v>
      </c>
      <c r="M16" s="72">
        <f t="shared" si="2"/>
        <v>58.867910145118344</v>
      </c>
      <c r="N16" s="98"/>
      <c r="O16" s="95"/>
      <c r="P16" s="174"/>
      <c r="T16" s="65">
        <v>16</v>
      </c>
      <c r="U16" s="56"/>
      <c r="V16" s="26">
        <v>18</v>
      </c>
    </row>
    <row r="17" spans="1:22" ht="94.5" customHeight="1" x14ac:dyDescent="0.5">
      <c r="A17" s="96"/>
      <c r="B17" s="97"/>
      <c r="C17" s="164"/>
      <c r="D17" s="49" t="s">
        <v>9</v>
      </c>
      <c r="E17" s="41">
        <v>231260.7</v>
      </c>
      <c r="F17" s="41">
        <v>295863.3</v>
      </c>
      <c r="G17" s="41">
        <v>198730</v>
      </c>
      <c r="H17" s="41">
        <v>200238.6</v>
      </c>
      <c r="I17" s="41">
        <v>196445.5</v>
      </c>
      <c r="J17" s="87">
        <f t="shared" si="7"/>
        <v>-2284.5</v>
      </c>
      <c r="K17" s="42">
        <f t="shared" si="4"/>
        <v>98.10570988810349</v>
      </c>
      <c r="L17" s="42">
        <f t="shared" si="1"/>
        <v>98.850450359784631</v>
      </c>
      <c r="M17" s="72">
        <f t="shared" si="2"/>
        <v>66.397386901315585</v>
      </c>
      <c r="N17" s="98"/>
      <c r="O17" s="95"/>
      <c r="P17" s="174"/>
      <c r="T17" s="65"/>
      <c r="U17" s="56"/>
      <c r="V17" s="26">
        <v>7</v>
      </c>
    </row>
    <row r="18" spans="1:22" ht="94.5" customHeight="1" x14ac:dyDescent="0.5">
      <c r="A18" s="96"/>
      <c r="B18" s="97"/>
      <c r="C18" s="164"/>
      <c r="D18" s="81" t="s">
        <v>109</v>
      </c>
      <c r="E18" s="41">
        <v>0</v>
      </c>
      <c r="F18" s="41">
        <v>0</v>
      </c>
      <c r="G18" s="41">
        <v>0</v>
      </c>
      <c r="H18" s="41">
        <v>0</v>
      </c>
      <c r="I18" s="41">
        <v>0</v>
      </c>
      <c r="J18" s="41">
        <f t="shared" si="7"/>
        <v>0</v>
      </c>
      <c r="K18" s="42">
        <f t="shared" si="4"/>
        <v>0</v>
      </c>
      <c r="L18" s="42">
        <f t="shared" si="1"/>
        <v>0</v>
      </c>
      <c r="M18" s="72">
        <f t="shared" si="2"/>
        <v>0</v>
      </c>
      <c r="N18" s="98"/>
      <c r="O18" s="95"/>
      <c r="P18" s="174"/>
      <c r="T18" s="65"/>
      <c r="U18" s="56"/>
      <c r="V18" s="26"/>
    </row>
    <row r="19" spans="1:22" ht="94.5" customHeight="1" x14ac:dyDescent="0.5">
      <c r="A19" s="96"/>
      <c r="B19" s="97"/>
      <c r="C19" s="164"/>
      <c r="D19" s="82" t="s">
        <v>110</v>
      </c>
      <c r="E19" s="41">
        <v>13460</v>
      </c>
      <c r="F19" s="47">
        <v>22952.400000000001</v>
      </c>
      <c r="G19" s="41">
        <v>0</v>
      </c>
      <c r="H19" s="41">
        <v>0</v>
      </c>
      <c r="I19" s="41">
        <v>7048.3</v>
      </c>
      <c r="J19" s="87">
        <f t="shared" si="7"/>
        <v>7048.3</v>
      </c>
      <c r="K19" s="42">
        <v>0</v>
      </c>
      <c r="L19" s="42">
        <v>0</v>
      </c>
      <c r="M19" s="71">
        <f t="shared" si="2"/>
        <v>30.708335511754758</v>
      </c>
      <c r="N19" s="98"/>
      <c r="O19" s="95"/>
      <c r="P19" s="174"/>
      <c r="T19" s="66"/>
      <c r="U19" s="56"/>
      <c r="V19" s="26"/>
    </row>
    <row r="20" spans="1:22" ht="94.5" customHeight="1" x14ac:dyDescent="0.5">
      <c r="A20" s="96"/>
      <c r="B20" s="97"/>
      <c r="C20" s="164"/>
      <c r="D20" s="50" t="s">
        <v>108</v>
      </c>
      <c r="E20" s="41">
        <v>6000</v>
      </c>
      <c r="F20" s="47">
        <v>9488.5</v>
      </c>
      <c r="G20" s="41">
        <v>0</v>
      </c>
      <c r="H20" s="41">
        <v>0</v>
      </c>
      <c r="I20" s="41">
        <v>0</v>
      </c>
      <c r="J20" s="87">
        <f t="shared" si="7"/>
        <v>0</v>
      </c>
      <c r="K20" s="42">
        <f t="shared" si="4"/>
        <v>0</v>
      </c>
      <c r="L20" s="42">
        <f t="shared" si="1"/>
        <v>0</v>
      </c>
      <c r="M20" s="71">
        <f t="shared" si="2"/>
        <v>0</v>
      </c>
      <c r="N20" s="98"/>
      <c r="O20" s="95"/>
      <c r="P20" s="174"/>
      <c r="T20" s="65"/>
      <c r="U20" s="56"/>
      <c r="V20" s="26"/>
    </row>
    <row r="21" spans="1:22" ht="69" customHeight="1" x14ac:dyDescent="0.5">
      <c r="A21" s="96">
        <v>2</v>
      </c>
      <c r="B21" s="97" t="s">
        <v>38</v>
      </c>
      <c r="C21" s="164">
        <v>10</v>
      </c>
      <c r="D21" s="51" t="s">
        <v>6</v>
      </c>
      <c r="E21" s="38">
        <f>E22+E23+E24+E26</f>
        <v>5835.65</v>
      </c>
      <c r="F21" s="38">
        <f t="shared" ref="F21:I21" si="8">F22+F23+F24+F26</f>
        <v>7023.7</v>
      </c>
      <c r="G21" s="38">
        <f t="shared" si="8"/>
        <v>1657.3</v>
      </c>
      <c r="H21" s="38">
        <f t="shared" si="8"/>
        <v>1663.4</v>
      </c>
      <c r="I21" s="38">
        <f t="shared" si="8"/>
        <v>1642.6</v>
      </c>
      <c r="J21" s="85">
        <f>J22+J23+J24+J25+J26</f>
        <v>-14.700000000000045</v>
      </c>
      <c r="K21" s="38">
        <f t="shared" si="4"/>
        <v>98.749549116267872</v>
      </c>
      <c r="L21" s="38">
        <f t="shared" si="1"/>
        <v>99.11301514511554</v>
      </c>
      <c r="M21" s="70">
        <f t="shared" si="2"/>
        <v>23.386534162905591</v>
      </c>
      <c r="N21" s="98"/>
      <c r="O21" s="95" t="s">
        <v>107</v>
      </c>
      <c r="P21" s="168" t="s">
        <v>91</v>
      </c>
      <c r="T21" s="65"/>
      <c r="U21" s="56"/>
      <c r="V21" s="26"/>
    </row>
    <row r="22" spans="1:22" ht="69" customHeight="1" x14ac:dyDescent="0.5">
      <c r="A22" s="96"/>
      <c r="B22" s="97"/>
      <c r="C22" s="164"/>
      <c r="D22" s="49" t="s">
        <v>7</v>
      </c>
      <c r="E22" s="41">
        <v>0</v>
      </c>
      <c r="F22" s="41">
        <v>0</v>
      </c>
      <c r="G22" s="41">
        <v>0</v>
      </c>
      <c r="H22" s="41">
        <v>0</v>
      </c>
      <c r="I22" s="41">
        <v>0</v>
      </c>
      <c r="J22" s="41">
        <f>I22-G22</f>
        <v>0</v>
      </c>
      <c r="K22" s="42">
        <f t="shared" si="4"/>
        <v>0</v>
      </c>
      <c r="L22" s="42">
        <f t="shared" si="1"/>
        <v>0</v>
      </c>
      <c r="M22" s="71">
        <f t="shared" si="2"/>
        <v>0</v>
      </c>
      <c r="N22" s="98"/>
      <c r="O22" s="95"/>
      <c r="P22" s="169"/>
      <c r="T22" s="65"/>
      <c r="U22" s="56"/>
      <c r="V22" s="26"/>
    </row>
    <row r="23" spans="1:22" ht="69" customHeight="1" x14ac:dyDescent="0.5">
      <c r="A23" s="96"/>
      <c r="B23" s="97"/>
      <c r="C23" s="164"/>
      <c r="D23" s="49" t="s">
        <v>8</v>
      </c>
      <c r="E23" s="41">
        <v>0</v>
      </c>
      <c r="F23" s="41">
        <v>0</v>
      </c>
      <c r="G23" s="41">
        <v>0</v>
      </c>
      <c r="H23" s="41">
        <v>0</v>
      </c>
      <c r="I23" s="41">
        <v>0</v>
      </c>
      <c r="J23" s="41">
        <f t="shared" ref="J23:J27" si="9">I23-G23</f>
        <v>0</v>
      </c>
      <c r="K23" s="42">
        <f t="shared" si="4"/>
        <v>0</v>
      </c>
      <c r="L23" s="42">
        <f t="shared" si="1"/>
        <v>0</v>
      </c>
      <c r="M23" s="72">
        <f t="shared" si="2"/>
        <v>0</v>
      </c>
      <c r="N23" s="98"/>
      <c r="O23" s="95"/>
      <c r="P23" s="169"/>
      <c r="T23" s="65"/>
      <c r="U23" s="56"/>
      <c r="V23" s="26">
        <v>7</v>
      </c>
    </row>
    <row r="24" spans="1:22" ht="69" customHeight="1" x14ac:dyDescent="0.5">
      <c r="A24" s="96"/>
      <c r="B24" s="97"/>
      <c r="C24" s="164"/>
      <c r="D24" s="49" t="s">
        <v>9</v>
      </c>
      <c r="E24" s="41">
        <v>610</v>
      </c>
      <c r="F24" s="41">
        <v>1798</v>
      </c>
      <c r="G24" s="41">
        <v>1657.3</v>
      </c>
      <c r="H24" s="41">
        <v>1663.4</v>
      </c>
      <c r="I24" s="41">
        <v>1642.6</v>
      </c>
      <c r="J24" s="87">
        <f t="shared" si="9"/>
        <v>-14.700000000000045</v>
      </c>
      <c r="K24" s="42">
        <f t="shared" si="4"/>
        <v>98.749549116267872</v>
      </c>
      <c r="L24" s="42">
        <f t="shared" si="1"/>
        <v>99.11301514511554</v>
      </c>
      <c r="M24" s="72">
        <f t="shared" si="2"/>
        <v>91.357063403781979</v>
      </c>
      <c r="N24" s="98"/>
      <c r="O24" s="95"/>
      <c r="P24" s="169"/>
      <c r="T24" s="65">
        <v>8</v>
      </c>
      <c r="U24" s="56"/>
      <c r="V24" s="26"/>
    </row>
    <row r="25" spans="1:22" ht="69" customHeight="1" x14ac:dyDescent="0.5">
      <c r="A25" s="96"/>
      <c r="B25" s="97"/>
      <c r="C25" s="164"/>
      <c r="D25" s="81" t="s">
        <v>109</v>
      </c>
      <c r="E25" s="41">
        <v>0</v>
      </c>
      <c r="F25" s="41">
        <v>0</v>
      </c>
      <c r="G25" s="41">
        <v>0</v>
      </c>
      <c r="H25" s="41">
        <v>0</v>
      </c>
      <c r="I25" s="41">
        <v>0</v>
      </c>
      <c r="J25" s="41">
        <f t="shared" si="9"/>
        <v>0</v>
      </c>
      <c r="K25" s="42">
        <f t="shared" si="4"/>
        <v>0</v>
      </c>
      <c r="L25" s="42">
        <f t="shared" si="1"/>
        <v>0</v>
      </c>
      <c r="M25" s="42">
        <f t="shared" si="2"/>
        <v>0</v>
      </c>
      <c r="N25" s="98"/>
      <c r="O25" s="95"/>
      <c r="P25" s="169"/>
      <c r="T25" s="65"/>
      <c r="U25" s="56"/>
      <c r="V25" s="26"/>
    </row>
    <row r="26" spans="1:22" ht="69" customHeight="1" x14ac:dyDescent="0.5">
      <c r="A26" s="96"/>
      <c r="B26" s="97"/>
      <c r="C26" s="164"/>
      <c r="D26" s="82" t="s">
        <v>110</v>
      </c>
      <c r="E26" s="41">
        <v>5225.6499999999996</v>
      </c>
      <c r="F26" s="47">
        <v>5225.7</v>
      </c>
      <c r="G26" s="41">
        <v>0</v>
      </c>
      <c r="H26" s="41">
        <v>0</v>
      </c>
      <c r="I26" s="41">
        <v>0</v>
      </c>
      <c r="J26" s="87">
        <f t="shared" si="9"/>
        <v>0</v>
      </c>
      <c r="K26" s="42">
        <f t="shared" si="4"/>
        <v>0</v>
      </c>
      <c r="L26" s="42">
        <f t="shared" si="1"/>
        <v>0</v>
      </c>
      <c r="M26" s="71">
        <f t="shared" si="2"/>
        <v>0</v>
      </c>
      <c r="N26" s="98"/>
      <c r="O26" s="95"/>
      <c r="P26" s="169"/>
      <c r="T26" s="65"/>
      <c r="U26" s="56"/>
      <c r="V26" s="26"/>
    </row>
    <row r="27" spans="1:22" ht="69" customHeight="1" x14ac:dyDescent="0.5">
      <c r="A27" s="96"/>
      <c r="B27" s="97"/>
      <c r="C27" s="164"/>
      <c r="D27" s="50" t="s">
        <v>11</v>
      </c>
      <c r="E27" s="41">
        <v>0</v>
      </c>
      <c r="F27" s="41">
        <v>0</v>
      </c>
      <c r="G27" s="41">
        <v>0</v>
      </c>
      <c r="H27" s="41">
        <v>0</v>
      </c>
      <c r="I27" s="41">
        <v>0</v>
      </c>
      <c r="J27" s="41">
        <f t="shared" si="9"/>
        <v>0</v>
      </c>
      <c r="K27" s="42">
        <f t="shared" si="4"/>
        <v>0</v>
      </c>
      <c r="L27" s="42">
        <f t="shared" si="1"/>
        <v>0</v>
      </c>
      <c r="M27" s="71">
        <f t="shared" si="2"/>
        <v>0</v>
      </c>
      <c r="N27" s="98"/>
      <c r="O27" s="95"/>
      <c r="P27" s="169"/>
      <c r="T27" s="65"/>
      <c r="U27" s="56"/>
      <c r="V27" s="26"/>
    </row>
    <row r="28" spans="1:22" ht="69" customHeight="1" x14ac:dyDescent="0.5">
      <c r="A28" s="96">
        <v>3</v>
      </c>
      <c r="B28" s="97" t="s">
        <v>37</v>
      </c>
      <c r="C28" s="164">
        <v>15</v>
      </c>
      <c r="D28" s="51" t="s">
        <v>6</v>
      </c>
      <c r="E28" s="38">
        <f>E29+E30+E31+E32+E33</f>
        <v>381241.78419999999</v>
      </c>
      <c r="F28" s="38">
        <f t="shared" ref="F28:I28" si="10">F29+F30+F31+F32+F33</f>
        <v>596198.56206999999</v>
      </c>
      <c r="G28" s="38">
        <f t="shared" si="10"/>
        <v>235705.2</v>
      </c>
      <c r="H28" s="38">
        <f t="shared" si="10"/>
        <v>267683.86851</v>
      </c>
      <c r="I28" s="38">
        <f t="shared" si="10"/>
        <v>150680.49157000001</v>
      </c>
      <c r="J28" s="85">
        <f>J29+J30+J31+J32+J33</f>
        <v>-85024.70842999997</v>
      </c>
      <c r="K28" s="38">
        <f t="shared" si="4"/>
        <v>56.290463974810258</v>
      </c>
      <c r="L28" s="38">
        <f t="shared" si="1"/>
        <v>63.927521145057476</v>
      </c>
      <c r="M28" s="38">
        <f t="shared" si="2"/>
        <v>25.273541594404001</v>
      </c>
      <c r="N28" s="98"/>
      <c r="O28" s="95" t="s">
        <v>64</v>
      </c>
      <c r="P28" s="129" t="s">
        <v>92</v>
      </c>
      <c r="T28" s="65"/>
      <c r="U28" s="56"/>
      <c r="V28" s="26"/>
    </row>
    <row r="29" spans="1:22" ht="69" customHeight="1" x14ac:dyDescent="0.5">
      <c r="A29" s="96"/>
      <c r="B29" s="97"/>
      <c r="C29" s="164"/>
      <c r="D29" s="49" t="s">
        <v>7</v>
      </c>
      <c r="E29" s="41">
        <v>12</v>
      </c>
      <c r="F29" s="41">
        <v>12</v>
      </c>
      <c r="G29" s="41">
        <v>12</v>
      </c>
      <c r="H29" s="41">
        <v>10.8</v>
      </c>
      <c r="I29" s="41">
        <v>0</v>
      </c>
      <c r="J29" s="87">
        <f>I29-G29</f>
        <v>-12</v>
      </c>
      <c r="K29" s="42">
        <v>0</v>
      </c>
      <c r="L29" s="42">
        <v>0</v>
      </c>
      <c r="M29" s="42">
        <f t="shared" si="2"/>
        <v>0</v>
      </c>
      <c r="N29" s="98"/>
      <c r="O29" s="95"/>
      <c r="P29" s="176"/>
      <c r="T29" s="65"/>
      <c r="U29" s="56"/>
      <c r="V29" s="26"/>
    </row>
    <row r="30" spans="1:22" ht="69" customHeight="1" x14ac:dyDescent="0.5">
      <c r="A30" s="96"/>
      <c r="B30" s="97"/>
      <c r="C30" s="164"/>
      <c r="D30" s="49" t="s">
        <v>8</v>
      </c>
      <c r="E30" s="41">
        <v>69037.100000000006</v>
      </c>
      <c r="F30" s="41">
        <v>69087.100000000006</v>
      </c>
      <c r="G30" s="41">
        <v>42194</v>
      </c>
      <c r="H30" s="41">
        <v>40875.449999999997</v>
      </c>
      <c r="I30" s="41">
        <v>28623.646710000001</v>
      </c>
      <c r="J30" s="87">
        <f t="shared" ref="J30:J34" si="11">I30-G30</f>
        <v>-13570.353289999999</v>
      </c>
      <c r="K30" s="42">
        <f t="shared" si="4"/>
        <v>70.026499304594807</v>
      </c>
      <c r="L30" s="42">
        <f t="shared" si="1"/>
        <v>67.838191946722276</v>
      </c>
      <c r="M30" s="42">
        <f t="shared" si="2"/>
        <v>41.431246513459094</v>
      </c>
      <c r="N30" s="98"/>
      <c r="O30" s="95"/>
      <c r="P30" s="176"/>
      <c r="T30" s="65"/>
      <c r="U30" s="56"/>
      <c r="V30" s="26"/>
    </row>
    <row r="31" spans="1:22" ht="69" customHeight="1" x14ac:dyDescent="0.5">
      <c r="A31" s="96"/>
      <c r="B31" s="97"/>
      <c r="C31" s="164"/>
      <c r="D31" s="49" t="s">
        <v>9</v>
      </c>
      <c r="E31" s="41">
        <v>150398.11061999999</v>
      </c>
      <c r="F31" s="41">
        <f>360316.23213+'[1]МП 3 (май)'!$F$11</f>
        <v>432863.85813000001</v>
      </c>
      <c r="G31" s="41">
        <v>136779.9</v>
      </c>
      <c r="H31" s="41">
        <v>162878.44472</v>
      </c>
      <c r="I31" s="41">
        <v>73310.195720000018</v>
      </c>
      <c r="J31" s="87">
        <f t="shared" si="11"/>
        <v>-63469.704279999976</v>
      </c>
      <c r="K31" s="42">
        <f t="shared" si="4"/>
        <v>45.009145222393073</v>
      </c>
      <c r="L31" s="42">
        <f t="shared" si="1"/>
        <v>53.597199383827608</v>
      </c>
      <c r="M31" s="42">
        <f t="shared" si="2"/>
        <v>16.936086102615459</v>
      </c>
      <c r="N31" s="98"/>
      <c r="O31" s="95"/>
      <c r="P31" s="176"/>
      <c r="T31" s="65">
        <v>7</v>
      </c>
      <c r="U31" s="56"/>
      <c r="V31" s="26"/>
    </row>
    <row r="32" spans="1:22" ht="69" customHeight="1" x14ac:dyDescent="0.5">
      <c r="A32" s="96"/>
      <c r="B32" s="97"/>
      <c r="C32" s="164"/>
      <c r="D32" s="81" t="s">
        <v>109</v>
      </c>
      <c r="E32" s="41">
        <v>0</v>
      </c>
      <c r="F32" s="41">
        <v>0</v>
      </c>
      <c r="G32" s="41">
        <v>56719.3</v>
      </c>
      <c r="H32" s="41">
        <v>63919.173789999993</v>
      </c>
      <c r="I32" s="41">
        <v>48746.649140000009</v>
      </c>
      <c r="J32" s="41">
        <f t="shared" si="11"/>
        <v>-7972.6508599999943</v>
      </c>
      <c r="K32" s="42">
        <f t="shared" si="4"/>
        <v>76.262952490831964</v>
      </c>
      <c r="L32" s="42">
        <f t="shared" si="1"/>
        <v>85.943671977616106</v>
      </c>
      <c r="M32" s="42">
        <v>0</v>
      </c>
      <c r="N32" s="98"/>
      <c r="O32" s="95"/>
      <c r="P32" s="176"/>
      <c r="T32" s="65"/>
      <c r="U32" s="56"/>
      <c r="V32" s="26"/>
    </row>
    <row r="33" spans="1:23" ht="69" customHeight="1" x14ac:dyDescent="0.5">
      <c r="A33" s="96"/>
      <c r="B33" s="97"/>
      <c r="C33" s="164"/>
      <c r="D33" s="82" t="s">
        <v>110</v>
      </c>
      <c r="E33" s="41">
        <v>161794.57358</v>
      </c>
      <c r="F33" s="47">
        <v>94235.603940000001</v>
      </c>
      <c r="G33" s="41">
        <v>0</v>
      </c>
      <c r="H33" s="41">
        <v>0</v>
      </c>
      <c r="I33" s="41">
        <v>0</v>
      </c>
      <c r="J33" s="41">
        <f t="shared" si="11"/>
        <v>0</v>
      </c>
      <c r="K33" s="42">
        <v>0</v>
      </c>
      <c r="L33" s="42">
        <v>0</v>
      </c>
      <c r="M33" s="42">
        <f t="shared" si="2"/>
        <v>0</v>
      </c>
      <c r="N33" s="98"/>
      <c r="O33" s="95"/>
      <c r="P33" s="176"/>
      <c r="T33" s="65"/>
      <c r="U33" s="56"/>
      <c r="V33" s="26"/>
    </row>
    <row r="34" spans="1:23" ht="69" customHeight="1" x14ac:dyDescent="0.5">
      <c r="A34" s="96"/>
      <c r="B34" s="97"/>
      <c r="C34" s="164"/>
      <c r="D34" s="50" t="s">
        <v>108</v>
      </c>
      <c r="E34" s="41">
        <v>0</v>
      </c>
      <c r="F34" s="41">
        <v>0</v>
      </c>
      <c r="G34" s="41">
        <v>0</v>
      </c>
      <c r="H34" s="41">
        <v>0</v>
      </c>
      <c r="I34" s="41">
        <v>0</v>
      </c>
      <c r="J34" s="41">
        <f t="shared" si="11"/>
        <v>0</v>
      </c>
      <c r="K34" s="42">
        <v>0</v>
      </c>
      <c r="L34" s="42">
        <v>0</v>
      </c>
      <c r="M34" s="42">
        <f t="shared" si="2"/>
        <v>0</v>
      </c>
      <c r="N34" s="98"/>
      <c r="O34" s="95"/>
      <c r="P34" s="176"/>
      <c r="T34" s="65"/>
      <c r="U34" s="56"/>
      <c r="V34" s="26"/>
    </row>
    <row r="35" spans="1:23" ht="69" customHeight="1" x14ac:dyDescent="0.5">
      <c r="A35" s="113">
        <v>4</v>
      </c>
      <c r="B35" s="97" t="s">
        <v>39</v>
      </c>
      <c r="C35" s="164">
        <v>4</v>
      </c>
      <c r="D35" s="51" t="s">
        <v>6</v>
      </c>
      <c r="E35" s="38">
        <f>E36+E37+E38+E40</f>
        <v>22350</v>
      </c>
      <c r="F35" s="38">
        <f>F36+F37+F38+F40</f>
        <v>21020</v>
      </c>
      <c r="G35" s="38">
        <f t="shared" ref="G35:I35" si="12">G36+G37+G38+G40</f>
        <v>3098</v>
      </c>
      <c r="H35" s="38">
        <f t="shared" si="12"/>
        <v>4826</v>
      </c>
      <c r="I35" s="38">
        <f t="shared" si="12"/>
        <v>2082.8000000000002</v>
      </c>
      <c r="J35" s="85">
        <f>J36+J37+J38+J39+J40</f>
        <v>-1015.1999999999998</v>
      </c>
      <c r="K35" s="38">
        <f t="shared" si="4"/>
        <v>43.15789473684211</v>
      </c>
      <c r="L35" s="38">
        <f t="shared" si="1"/>
        <v>67.230471271788261</v>
      </c>
      <c r="M35" s="38">
        <f t="shared" si="2"/>
        <v>9.9086584205518573</v>
      </c>
      <c r="N35" s="98"/>
      <c r="O35" s="95" t="s">
        <v>66</v>
      </c>
      <c r="P35" s="129" t="s">
        <v>93</v>
      </c>
      <c r="T35" s="65"/>
      <c r="U35" s="56"/>
      <c r="V35" s="26"/>
    </row>
    <row r="36" spans="1:23" ht="69" customHeight="1" x14ac:dyDescent="0.5">
      <c r="A36" s="113"/>
      <c r="B36" s="97"/>
      <c r="C36" s="164"/>
      <c r="D36" s="49" t="s">
        <v>7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41">
        <f>I36-G36</f>
        <v>0</v>
      </c>
      <c r="K36" s="42">
        <f t="shared" si="4"/>
        <v>0</v>
      </c>
      <c r="L36" s="42">
        <f t="shared" si="1"/>
        <v>0</v>
      </c>
      <c r="M36" s="42">
        <f t="shared" si="2"/>
        <v>0</v>
      </c>
      <c r="N36" s="98"/>
      <c r="O36" s="95"/>
      <c r="P36" s="130"/>
      <c r="T36" s="65"/>
      <c r="U36" s="56"/>
      <c r="V36" s="26"/>
    </row>
    <row r="37" spans="1:23" ht="69" customHeight="1" x14ac:dyDescent="0.5">
      <c r="A37" s="113"/>
      <c r="B37" s="97"/>
      <c r="C37" s="164"/>
      <c r="D37" s="49" t="s">
        <v>8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1">
        <f t="shared" ref="J37:J41" si="13">I37-G37</f>
        <v>0</v>
      </c>
      <c r="K37" s="42">
        <f t="shared" si="4"/>
        <v>0</v>
      </c>
      <c r="L37" s="42">
        <f t="shared" si="1"/>
        <v>0</v>
      </c>
      <c r="M37" s="42">
        <f t="shared" si="2"/>
        <v>0</v>
      </c>
      <c r="N37" s="98"/>
      <c r="O37" s="95"/>
      <c r="P37" s="130"/>
      <c r="T37" s="65">
        <v>3</v>
      </c>
      <c r="U37" s="56"/>
      <c r="V37" s="26"/>
    </row>
    <row r="38" spans="1:23" ht="69" customHeight="1" x14ac:dyDescent="0.5">
      <c r="A38" s="113"/>
      <c r="B38" s="97"/>
      <c r="C38" s="164"/>
      <c r="D38" s="49" t="s">
        <v>9</v>
      </c>
      <c r="E38" s="41">
        <v>6558</v>
      </c>
      <c r="F38" s="41">
        <v>5228</v>
      </c>
      <c r="G38" s="41">
        <v>3098</v>
      </c>
      <c r="H38" s="41">
        <v>4826</v>
      </c>
      <c r="I38" s="41">
        <v>2082.8000000000002</v>
      </c>
      <c r="J38" s="87">
        <f t="shared" si="13"/>
        <v>-1015.1999999999998</v>
      </c>
      <c r="K38" s="42">
        <f t="shared" si="4"/>
        <v>43.15789473684211</v>
      </c>
      <c r="L38" s="42">
        <f t="shared" si="1"/>
        <v>67.230471271788261</v>
      </c>
      <c r="M38" s="42">
        <f t="shared" si="2"/>
        <v>39.839326702371849</v>
      </c>
      <c r="N38" s="98"/>
      <c r="O38" s="95"/>
      <c r="P38" s="130"/>
      <c r="T38" s="65"/>
      <c r="U38" s="56"/>
      <c r="V38" s="26">
        <v>4</v>
      </c>
    </row>
    <row r="39" spans="1:23" ht="69" customHeight="1" x14ac:dyDescent="0.5">
      <c r="A39" s="113"/>
      <c r="B39" s="97"/>
      <c r="C39" s="164"/>
      <c r="D39" s="81" t="s">
        <v>109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>
        <f t="shared" si="13"/>
        <v>0</v>
      </c>
      <c r="K39" s="42">
        <f t="shared" si="4"/>
        <v>0</v>
      </c>
      <c r="L39" s="42">
        <f t="shared" si="1"/>
        <v>0</v>
      </c>
      <c r="M39" s="42">
        <f t="shared" si="2"/>
        <v>0</v>
      </c>
      <c r="N39" s="98"/>
      <c r="O39" s="95"/>
      <c r="P39" s="130"/>
      <c r="T39" s="65"/>
      <c r="U39" s="56"/>
      <c r="V39" s="26"/>
    </row>
    <row r="40" spans="1:23" ht="69" customHeight="1" x14ac:dyDescent="0.5">
      <c r="A40" s="113"/>
      <c r="B40" s="97"/>
      <c r="C40" s="164"/>
      <c r="D40" s="82" t="s">
        <v>110</v>
      </c>
      <c r="E40" s="47">
        <v>15792</v>
      </c>
      <c r="F40" s="47">
        <v>15792</v>
      </c>
      <c r="G40" s="41">
        <v>0</v>
      </c>
      <c r="H40" s="41">
        <v>0</v>
      </c>
      <c r="I40" s="41">
        <v>0</v>
      </c>
      <c r="J40" s="41">
        <f t="shared" si="13"/>
        <v>0</v>
      </c>
      <c r="K40" s="42">
        <f t="shared" si="4"/>
        <v>0</v>
      </c>
      <c r="L40" s="42">
        <f t="shared" si="1"/>
        <v>0</v>
      </c>
      <c r="M40" s="42">
        <f t="shared" si="2"/>
        <v>0</v>
      </c>
      <c r="N40" s="98"/>
      <c r="O40" s="95"/>
      <c r="P40" s="130"/>
      <c r="T40" s="65"/>
      <c r="U40" s="56"/>
      <c r="V40" s="56"/>
      <c r="W40" s="56"/>
    </row>
    <row r="41" spans="1:23" ht="69" customHeight="1" x14ac:dyDescent="0.5">
      <c r="A41" s="113"/>
      <c r="B41" s="97"/>
      <c r="C41" s="164"/>
      <c r="D41" s="50" t="s">
        <v>108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f t="shared" si="13"/>
        <v>0</v>
      </c>
      <c r="K41" s="42">
        <f t="shared" si="4"/>
        <v>0</v>
      </c>
      <c r="L41" s="42">
        <f t="shared" si="1"/>
        <v>0</v>
      </c>
      <c r="M41" s="42">
        <f t="shared" si="2"/>
        <v>0</v>
      </c>
      <c r="N41" s="98"/>
      <c r="O41" s="95"/>
      <c r="P41" s="130"/>
      <c r="T41" s="65"/>
      <c r="U41" s="56"/>
      <c r="V41" s="56"/>
      <c r="W41" s="56"/>
    </row>
    <row r="42" spans="1:23" ht="103.5" customHeight="1" x14ac:dyDescent="0.5">
      <c r="A42" s="109">
        <v>5</v>
      </c>
      <c r="B42" s="97" t="s">
        <v>40</v>
      </c>
      <c r="C42" s="164">
        <v>7</v>
      </c>
      <c r="D42" s="51" t="s">
        <v>6</v>
      </c>
      <c r="E42" s="38">
        <f>E43+E44+E45+E47</f>
        <v>174084.6</v>
      </c>
      <c r="F42" s="38">
        <f>F43+F44+F45+F47</f>
        <v>178151.99304</v>
      </c>
      <c r="G42" s="38">
        <f>G43+G44+G45+G47+G46</f>
        <v>59680.399000000005</v>
      </c>
      <c r="H42" s="38">
        <f t="shared" ref="H42:I42" si="14">H43+H44+H45+H47+H46</f>
        <v>63108.553909999988</v>
      </c>
      <c r="I42" s="38">
        <f t="shared" si="14"/>
        <v>51263.325270000001</v>
      </c>
      <c r="J42" s="85">
        <f>J43+J44+J45+J46+J47</f>
        <v>-8417.0737299999982</v>
      </c>
      <c r="K42" s="38">
        <f t="shared" si="4"/>
        <v>81.230391276446241</v>
      </c>
      <c r="L42" s="38">
        <f t="shared" si="1"/>
        <v>85.896418470660691</v>
      </c>
      <c r="M42" s="38">
        <f t="shared" si="2"/>
        <v>28.775050110435746</v>
      </c>
      <c r="N42" s="110"/>
      <c r="O42" s="95" t="s">
        <v>66</v>
      </c>
      <c r="P42" s="173" t="s">
        <v>94</v>
      </c>
      <c r="T42" s="65"/>
      <c r="U42" s="56"/>
      <c r="V42" s="26"/>
    </row>
    <row r="43" spans="1:23" ht="103.5" customHeight="1" x14ac:dyDescent="0.5">
      <c r="A43" s="109"/>
      <c r="B43" s="97"/>
      <c r="C43" s="164"/>
      <c r="D43" s="49" t="s">
        <v>7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f>I43-G43</f>
        <v>0</v>
      </c>
      <c r="K43" s="42">
        <f t="shared" si="4"/>
        <v>0</v>
      </c>
      <c r="L43" s="42">
        <f t="shared" si="1"/>
        <v>0</v>
      </c>
      <c r="M43" s="42">
        <f t="shared" si="2"/>
        <v>0</v>
      </c>
      <c r="N43" s="111"/>
      <c r="O43" s="95"/>
      <c r="P43" s="174"/>
      <c r="T43" s="65"/>
      <c r="U43" s="56"/>
      <c r="V43" s="26"/>
    </row>
    <row r="44" spans="1:23" ht="103.5" customHeight="1" x14ac:dyDescent="0.5">
      <c r="A44" s="109"/>
      <c r="B44" s="97"/>
      <c r="C44" s="164"/>
      <c r="D44" s="49" t="s">
        <v>8</v>
      </c>
      <c r="E44" s="41">
        <v>1115.8</v>
      </c>
      <c r="F44" s="41">
        <v>1115.8</v>
      </c>
      <c r="G44" s="41">
        <v>755.40000000000009</v>
      </c>
      <c r="H44" s="41">
        <v>755.4</v>
      </c>
      <c r="I44" s="41">
        <v>720.3</v>
      </c>
      <c r="J44" s="87">
        <f t="shared" ref="J44:J48" si="15">I44-G44</f>
        <v>-35.100000000000136</v>
      </c>
      <c r="K44" s="42">
        <f>IF(I44=0, ,I44/H44*100)</f>
        <v>95.353455123113591</v>
      </c>
      <c r="L44" s="42">
        <f>IF(I44=0,0,I44/G44*100)</f>
        <v>95.353455123113562</v>
      </c>
      <c r="M44" s="42">
        <f t="shared" si="2"/>
        <v>64.554579673776658</v>
      </c>
      <c r="N44" s="111"/>
      <c r="O44" s="95"/>
      <c r="P44" s="174"/>
      <c r="T44" s="65">
        <v>3</v>
      </c>
      <c r="U44" s="56"/>
      <c r="V44" s="26">
        <v>3</v>
      </c>
    </row>
    <row r="45" spans="1:23" ht="103.5" customHeight="1" x14ac:dyDescent="0.5">
      <c r="A45" s="109"/>
      <c r="B45" s="97"/>
      <c r="C45" s="164"/>
      <c r="D45" s="49" t="s">
        <v>9</v>
      </c>
      <c r="E45" s="41">
        <v>69925</v>
      </c>
      <c r="F45" s="41">
        <f>50108.87304+'[2]МП 5 (май)'!$F$11</f>
        <v>88992.383040000001</v>
      </c>
      <c r="G45" s="41">
        <v>30367.510999999999</v>
      </c>
      <c r="H45" s="41">
        <v>30396.741999999998</v>
      </c>
      <c r="I45" s="41">
        <v>25688.730619999998</v>
      </c>
      <c r="J45" s="87">
        <f t="shared" si="15"/>
        <v>-4678.7803800000002</v>
      </c>
      <c r="K45" s="42">
        <f>IF(I45=0, ,I45/H45*100)</f>
        <v>84.511460537448386</v>
      </c>
      <c r="L45" s="42">
        <f>IF(I45=0,0,I45/G45*100)</f>
        <v>84.592809137370523</v>
      </c>
      <c r="M45" s="42">
        <f t="shared" si="2"/>
        <v>28.866212750425518</v>
      </c>
      <c r="N45" s="111"/>
      <c r="O45" s="95"/>
      <c r="P45" s="174"/>
      <c r="R45" s="75">
        <v>0</v>
      </c>
      <c r="T45" s="65"/>
      <c r="U45" s="56"/>
      <c r="V45" s="26"/>
    </row>
    <row r="46" spans="1:23" ht="103.5" customHeight="1" x14ac:dyDescent="0.5">
      <c r="A46" s="109"/>
      <c r="B46" s="97"/>
      <c r="C46" s="164"/>
      <c r="D46" s="81" t="s">
        <v>109</v>
      </c>
      <c r="E46" s="39">
        <v>0</v>
      </c>
      <c r="F46" s="39">
        <v>0</v>
      </c>
      <c r="G46" s="41">
        <v>28557.488000000001</v>
      </c>
      <c r="H46" s="41">
        <v>31956.411909999988</v>
      </c>
      <c r="I46" s="41">
        <v>24854.294650000003</v>
      </c>
      <c r="J46" s="87">
        <f t="shared" si="15"/>
        <v>-3703.1933499999977</v>
      </c>
      <c r="K46" s="42">
        <f t="shared" ref="K46" si="16">IF(I46=0, ,I46/H46*100)</f>
        <v>77.775611104269345</v>
      </c>
      <c r="L46" s="42">
        <f t="shared" ref="L46" si="17">IF(I46=0,0,I46/G46*100)</f>
        <v>87.03249617053153</v>
      </c>
      <c r="M46" s="42">
        <v>0</v>
      </c>
      <c r="N46" s="111"/>
      <c r="O46" s="95"/>
      <c r="P46" s="174"/>
      <c r="R46" s="75"/>
      <c r="T46" s="65"/>
      <c r="U46" s="56"/>
      <c r="V46" s="26"/>
    </row>
    <row r="47" spans="1:23" ht="103.5" customHeight="1" x14ac:dyDescent="0.5">
      <c r="A47" s="109"/>
      <c r="B47" s="97"/>
      <c r="C47" s="164"/>
      <c r="D47" s="82" t="s">
        <v>110</v>
      </c>
      <c r="E47" s="41">
        <v>103043.8</v>
      </c>
      <c r="F47" s="47">
        <v>88043.81</v>
      </c>
      <c r="G47" s="41">
        <v>0</v>
      </c>
      <c r="H47" s="47">
        <v>0</v>
      </c>
      <c r="I47" s="47">
        <v>0</v>
      </c>
      <c r="J47" s="43">
        <f t="shared" si="15"/>
        <v>0</v>
      </c>
      <c r="K47" s="43">
        <v>0</v>
      </c>
      <c r="L47" s="43">
        <v>0</v>
      </c>
      <c r="M47" s="42">
        <f t="shared" si="2"/>
        <v>0</v>
      </c>
      <c r="N47" s="111"/>
      <c r="O47" s="95"/>
      <c r="P47" s="174"/>
      <c r="T47" s="65"/>
      <c r="U47" s="56"/>
      <c r="V47" s="26"/>
    </row>
    <row r="48" spans="1:23" ht="103.5" customHeight="1" x14ac:dyDescent="0.5">
      <c r="A48" s="109"/>
      <c r="B48" s="97"/>
      <c r="C48" s="164"/>
      <c r="D48" s="50" t="s">
        <v>108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f t="shared" si="15"/>
        <v>0</v>
      </c>
      <c r="K48" s="42">
        <f t="shared" si="4"/>
        <v>0</v>
      </c>
      <c r="L48" s="42">
        <f t="shared" si="1"/>
        <v>0</v>
      </c>
      <c r="M48" s="42">
        <f t="shared" si="2"/>
        <v>0</v>
      </c>
      <c r="N48" s="112"/>
      <c r="O48" s="95"/>
      <c r="P48" s="174"/>
      <c r="T48" s="65"/>
      <c r="U48" s="56"/>
      <c r="V48" s="26"/>
    </row>
    <row r="49" spans="1:22" ht="103.5" customHeight="1" x14ac:dyDescent="0.5">
      <c r="A49" s="113">
        <v>6</v>
      </c>
      <c r="B49" s="97" t="s">
        <v>41</v>
      </c>
      <c r="C49" s="164">
        <v>13</v>
      </c>
      <c r="D49" s="51" t="s">
        <v>6</v>
      </c>
      <c r="E49" s="38">
        <f>E50+E51+E52+E54</f>
        <v>132872</v>
      </c>
      <c r="F49" s="38">
        <f>F50+F51+F52+F54</f>
        <v>133372</v>
      </c>
      <c r="G49" s="38">
        <f t="shared" ref="G49:I49" si="18">G50+G51+G52+G54</f>
        <v>35501.599999999999</v>
      </c>
      <c r="H49" s="38">
        <f t="shared" si="18"/>
        <v>34557.9</v>
      </c>
      <c r="I49" s="38">
        <f t="shared" si="18"/>
        <v>30476.699999999997</v>
      </c>
      <c r="J49" s="85">
        <f>J50+J51+J52+J53+J54</f>
        <v>-5024.9000000000024</v>
      </c>
      <c r="K49" s="38">
        <f t="shared" si="4"/>
        <v>88.190254616165902</v>
      </c>
      <c r="L49" s="38">
        <f t="shared" si="1"/>
        <v>85.845990039885521</v>
      </c>
      <c r="M49" s="38">
        <f t="shared" si="2"/>
        <v>22.850898239510538</v>
      </c>
      <c r="N49" s="98"/>
      <c r="O49" s="95" t="s">
        <v>74</v>
      </c>
      <c r="P49" s="173" t="s">
        <v>95</v>
      </c>
      <c r="T49" s="65"/>
      <c r="U49" s="56"/>
      <c r="V49" s="26"/>
    </row>
    <row r="50" spans="1:22" ht="103.5" customHeight="1" x14ac:dyDescent="0.5">
      <c r="A50" s="113"/>
      <c r="B50" s="97"/>
      <c r="C50" s="164"/>
      <c r="D50" s="49" t="s">
        <v>7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f>I50-G50</f>
        <v>0</v>
      </c>
      <c r="K50" s="42">
        <f t="shared" si="4"/>
        <v>0</v>
      </c>
      <c r="L50" s="42">
        <f t="shared" si="1"/>
        <v>0</v>
      </c>
      <c r="M50" s="42">
        <f t="shared" si="2"/>
        <v>0</v>
      </c>
      <c r="N50" s="98"/>
      <c r="O50" s="95"/>
      <c r="P50" s="174"/>
      <c r="T50" s="65"/>
      <c r="U50" s="56"/>
      <c r="V50" s="26"/>
    </row>
    <row r="51" spans="1:22" ht="103.5" customHeight="1" x14ac:dyDescent="0.5">
      <c r="A51" s="113"/>
      <c r="B51" s="97"/>
      <c r="C51" s="164"/>
      <c r="D51" s="49" t="s">
        <v>8</v>
      </c>
      <c r="E51" s="41">
        <v>33115.300000000003</v>
      </c>
      <c r="F51" s="41">
        <v>33115.300000000003</v>
      </c>
      <c r="G51" s="41">
        <v>29725.9</v>
      </c>
      <c r="H51" s="41">
        <v>28794.1</v>
      </c>
      <c r="I51" s="41">
        <v>26098.799999999999</v>
      </c>
      <c r="J51" s="87">
        <f t="shared" ref="J51:J55" si="19">I51-G51</f>
        <v>-3627.1000000000022</v>
      </c>
      <c r="K51" s="42">
        <f t="shared" si="4"/>
        <v>90.639401821901018</v>
      </c>
      <c r="L51" s="42">
        <f t="shared" si="1"/>
        <v>87.79818272953888</v>
      </c>
      <c r="M51" s="42">
        <f t="shared" si="2"/>
        <v>78.811908694772498</v>
      </c>
      <c r="N51" s="98"/>
      <c r="O51" s="95"/>
      <c r="P51" s="174"/>
      <c r="T51" s="65">
        <v>3</v>
      </c>
      <c r="U51" s="56"/>
      <c r="V51" s="30">
        <v>3</v>
      </c>
    </row>
    <row r="52" spans="1:22" ht="103.5" customHeight="1" x14ac:dyDescent="0.5">
      <c r="A52" s="113"/>
      <c r="B52" s="97"/>
      <c r="C52" s="164"/>
      <c r="D52" s="49" t="s">
        <v>9</v>
      </c>
      <c r="E52" s="41">
        <v>10000</v>
      </c>
      <c r="F52" s="41">
        <v>10500</v>
      </c>
      <c r="G52" s="41">
        <v>5775.7</v>
      </c>
      <c r="H52" s="47">
        <v>5763.8</v>
      </c>
      <c r="I52" s="47">
        <v>4377.8999999999996</v>
      </c>
      <c r="J52" s="88">
        <f t="shared" si="19"/>
        <v>-1397.8000000000002</v>
      </c>
      <c r="K52" s="42">
        <f t="shared" si="4"/>
        <v>75.955099066588005</v>
      </c>
      <c r="L52" s="42">
        <f t="shared" si="1"/>
        <v>75.798604498156067</v>
      </c>
      <c r="M52" s="42">
        <f t="shared" si="2"/>
        <v>41.694285714285712</v>
      </c>
      <c r="N52" s="98"/>
      <c r="O52" s="95"/>
      <c r="P52" s="174"/>
      <c r="T52" s="65"/>
      <c r="U52" s="56"/>
      <c r="V52" s="26"/>
    </row>
    <row r="53" spans="1:22" ht="103.5" customHeight="1" x14ac:dyDescent="0.5">
      <c r="A53" s="113"/>
      <c r="B53" s="97"/>
      <c r="C53" s="164"/>
      <c r="D53" s="81" t="s">
        <v>109</v>
      </c>
      <c r="E53" s="41">
        <v>0</v>
      </c>
      <c r="F53" s="41">
        <v>0</v>
      </c>
      <c r="G53" s="41">
        <v>0</v>
      </c>
      <c r="H53" s="47">
        <v>0</v>
      </c>
      <c r="I53" s="47">
        <v>0</v>
      </c>
      <c r="J53" s="41">
        <f t="shared" si="19"/>
        <v>0</v>
      </c>
      <c r="K53" s="42">
        <f t="shared" si="4"/>
        <v>0</v>
      </c>
      <c r="L53" s="42">
        <f t="shared" si="1"/>
        <v>0</v>
      </c>
      <c r="M53" s="42">
        <f t="shared" si="2"/>
        <v>0</v>
      </c>
      <c r="N53" s="98"/>
      <c r="O53" s="95"/>
      <c r="P53" s="174"/>
      <c r="T53" s="65"/>
      <c r="U53" s="56"/>
      <c r="V53" s="26"/>
    </row>
    <row r="54" spans="1:22" ht="103.5" customHeight="1" x14ac:dyDescent="0.5">
      <c r="A54" s="113"/>
      <c r="B54" s="97"/>
      <c r="C54" s="164"/>
      <c r="D54" s="82" t="s">
        <v>110</v>
      </c>
      <c r="E54" s="41">
        <v>89756.7</v>
      </c>
      <c r="F54" s="47">
        <v>89756.7</v>
      </c>
      <c r="G54" s="41">
        <v>0</v>
      </c>
      <c r="H54" s="41">
        <v>0</v>
      </c>
      <c r="I54" s="41">
        <v>0</v>
      </c>
      <c r="J54" s="41">
        <f t="shared" si="19"/>
        <v>0</v>
      </c>
      <c r="K54" s="42">
        <f t="shared" si="4"/>
        <v>0</v>
      </c>
      <c r="L54" s="42">
        <f t="shared" si="1"/>
        <v>0</v>
      </c>
      <c r="M54" s="42">
        <f t="shared" si="2"/>
        <v>0</v>
      </c>
      <c r="N54" s="98"/>
      <c r="O54" s="95"/>
      <c r="P54" s="174"/>
      <c r="T54" s="65"/>
      <c r="U54" s="56"/>
      <c r="V54" s="26"/>
    </row>
    <row r="55" spans="1:22" ht="103.5" customHeight="1" x14ac:dyDescent="0.5">
      <c r="A55" s="113"/>
      <c r="B55" s="97"/>
      <c r="C55" s="164"/>
      <c r="D55" s="50" t="s">
        <v>108</v>
      </c>
      <c r="E55" s="41">
        <v>0</v>
      </c>
      <c r="F55" s="74">
        <v>0</v>
      </c>
      <c r="G55" s="41">
        <v>0</v>
      </c>
      <c r="H55" s="41">
        <v>0</v>
      </c>
      <c r="I55" s="41">
        <v>0</v>
      </c>
      <c r="J55" s="41">
        <f t="shared" si="19"/>
        <v>0</v>
      </c>
      <c r="K55" s="42">
        <f t="shared" si="4"/>
        <v>0</v>
      </c>
      <c r="L55" s="42">
        <f t="shared" si="1"/>
        <v>0</v>
      </c>
      <c r="M55" s="42">
        <f t="shared" si="2"/>
        <v>0</v>
      </c>
      <c r="N55" s="98"/>
      <c r="O55" s="95"/>
      <c r="P55" s="174"/>
      <c r="T55" s="65"/>
      <c r="U55" s="56"/>
      <c r="V55" s="26"/>
    </row>
    <row r="56" spans="1:22" ht="98.25" customHeight="1" x14ac:dyDescent="0.5">
      <c r="A56" s="113">
        <v>7</v>
      </c>
      <c r="B56" s="97" t="s">
        <v>42</v>
      </c>
      <c r="C56" s="164">
        <v>14</v>
      </c>
      <c r="D56" s="51" t="s">
        <v>6</v>
      </c>
      <c r="E56" s="38">
        <f>E57+E58+E59+E60+E61</f>
        <v>7212.4</v>
      </c>
      <c r="F56" s="38">
        <f>F57+F58+F59+F61</f>
        <v>6180.4</v>
      </c>
      <c r="G56" s="38">
        <f t="shared" ref="G56:I56" si="20">G57+G58+G59+G61</f>
        <v>1676.5</v>
      </c>
      <c r="H56" s="38">
        <f t="shared" si="20"/>
        <v>1745.9</v>
      </c>
      <c r="I56" s="38">
        <f t="shared" si="20"/>
        <v>1677.4369999999999</v>
      </c>
      <c r="J56" s="85">
        <f>J57+J58+J59+J60+J61</f>
        <v>0.93699999999989814</v>
      </c>
      <c r="K56" s="38">
        <f t="shared" si="4"/>
        <v>96.078641388395653</v>
      </c>
      <c r="L56" s="38">
        <f t="shared" si="1"/>
        <v>100.05589024753951</v>
      </c>
      <c r="M56" s="38">
        <f t="shared" si="2"/>
        <v>27.141236813151252</v>
      </c>
      <c r="N56" s="98"/>
      <c r="O56" s="95" t="s">
        <v>66</v>
      </c>
      <c r="P56" s="115" t="s">
        <v>96</v>
      </c>
      <c r="T56" s="65"/>
      <c r="U56" s="56"/>
      <c r="V56" s="26"/>
    </row>
    <row r="57" spans="1:22" ht="98.25" customHeight="1" x14ac:dyDescent="0.5">
      <c r="A57" s="113"/>
      <c r="B57" s="97"/>
      <c r="C57" s="164"/>
      <c r="D57" s="49" t="s">
        <v>7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f>I57-G57</f>
        <v>0</v>
      </c>
      <c r="K57" s="42">
        <f t="shared" si="4"/>
        <v>0</v>
      </c>
      <c r="L57" s="42">
        <f t="shared" si="1"/>
        <v>0</v>
      </c>
      <c r="M57" s="42">
        <f t="shared" si="2"/>
        <v>0</v>
      </c>
      <c r="N57" s="98"/>
      <c r="O57" s="95"/>
      <c r="P57" s="116"/>
      <c r="T57" s="65"/>
      <c r="U57" s="56"/>
      <c r="V57" s="26"/>
    </row>
    <row r="58" spans="1:22" ht="98.25" customHeight="1" x14ac:dyDescent="0.5">
      <c r="A58" s="113"/>
      <c r="B58" s="97"/>
      <c r="C58" s="164"/>
      <c r="D58" s="49" t="s">
        <v>8</v>
      </c>
      <c r="E58" s="39">
        <v>781.5</v>
      </c>
      <c r="F58" s="39">
        <v>781.5</v>
      </c>
      <c r="G58" s="39">
        <v>671.5</v>
      </c>
      <c r="H58" s="39">
        <v>671.5</v>
      </c>
      <c r="I58" s="39">
        <v>671.5</v>
      </c>
      <c r="J58" s="89">
        <f t="shared" ref="J58:J62" si="21">I58-G58</f>
        <v>0</v>
      </c>
      <c r="K58" s="42">
        <f t="shared" si="4"/>
        <v>100</v>
      </c>
      <c r="L58" s="42">
        <f t="shared" si="1"/>
        <v>100</v>
      </c>
      <c r="M58" s="42">
        <f t="shared" si="2"/>
        <v>85.924504158669222</v>
      </c>
      <c r="N58" s="98"/>
      <c r="O58" s="95"/>
      <c r="P58" s="116"/>
      <c r="T58" s="65">
        <v>3</v>
      </c>
      <c r="U58" s="56"/>
      <c r="V58" s="26"/>
    </row>
    <row r="59" spans="1:22" ht="98.25" customHeight="1" x14ac:dyDescent="0.5">
      <c r="A59" s="113"/>
      <c r="B59" s="97"/>
      <c r="C59" s="164"/>
      <c r="D59" s="49" t="s">
        <v>9</v>
      </c>
      <c r="E59" s="39">
        <v>3500</v>
      </c>
      <c r="F59" s="39">
        <v>2000</v>
      </c>
      <c r="G59" s="39">
        <v>1005</v>
      </c>
      <c r="H59" s="39">
        <v>1074.4000000000001</v>
      </c>
      <c r="I59" s="39">
        <v>1005.9369999999999</v>
      </c>
      <c r="J59" s="89">
        <f t="shared" si="21"/>
        <v>0.93699999999989814</v>
      </c>
      <c r="K59" s="42">
        <f t="shared" si="4"/>
        <v>93.627792256142953</v>
      </c>
      <c r="L59" s="42">
        <f t="shared" si="1"/>
        <v>100.09323383084576</v>
      </c>
      <c r="M59" s="42">
        <f t="shared" si="2"/>
        <v>50.296849999999992</v>
      </c>
      <c r="N59" s="98"/>
      <c r="O59" s="95"/>
      <c r="P59" s="116"/>
      <c r="T59" s="65"/>
      <c r="U59" s="56"/>
      <c r="V59" s="26">
        <v>3</v>
      </c>
    </row>
    <row r="60" spans="1:22" ht="98.25" customHeight="1" x14ac:dyDescent="0.5">
      <c r="A60" s="113"/>
      <c r="B60" s="97"/>
      <c r="C60" s="164"/>
      <c r="D60" s="81" t="s">
        <v>109</v>
      </c>
      <c r="E60" s="39">
        <v>0</v>
      </c>
      <c r="F60" s="39">
        <v>0</v>
      </c>
      <c r="G60" s="39">
        <v>0</v>
      </c>
      <c r="H60" s="39">
        <v>0</v>
      </c>
      <c r="I60" s="39">
        <v>0</v>
      </c>
      <c r="J60" s="41">
        <f t="shared" si="21"/>
        <v>0</v>
      </c>
      <c r="K60" s="42">
        <f t="shared" si="4"/>
        <v>0</v>
      </c>
      <c r="L60" s="42">
        <f t="shared" si="1"/>
        <v>0</v>
      </c>
      <c r="M60" s="42">
        <f t="shared" si="2"/>
        <v>0</v>
      </c>
      <c r="N60" s="98"/>
      <c r="O60" s="95"/>
      <c r="P60" s="116"/>
      <c r="T60" s="65"/>
      <c r="U60" s="56"/>
      <c r="V60" s="26"/>
    </row>
    <row r="61" spans="1:22" ht="98.25" customHeight="1" x14ac:dyDescent="0.5">
      <c r="A61" s="113"/>
      <c r="B61" s="97"/>
      <c r="C61" s="164"/>
      <c r="D61" s="82" t="s">
        <v>110</v>
      </c>
      <c r="E61" s="39">
        <v>2930.9</v>
      </c>
      <c r="F61" s="47">
        <v>3398.9</v>
      </c>
      <c r="G61" s="41">
        <v>0</v>
      </c>
      <c r="H61" s="41">
        <v>0</v>
      </c>
      <c r="I61" s="41">
        <v>0</v>
      </c>
      <c r="J61" s="87">
        <f t="shared" si="21"/>
        <v>0</v>
      </c>
      <c r="K61" s="42">
        <f t="shared" si="4"/>
        <v>0</v>
      </c>
      <c r="L61" s="42">
        <f t="shared" si="1"/>
        <v>0</v>
      </c>
      <c r="M61" s="42">
        <f t="shared" si="2"/>
        <v>0</v>
      </c>
      <c r="N61" s="98"/>
      <c r="O61" s="95"/>
      <c r="P61" s="116"/>
      <c r="T61" s="65"/>
      <c r="U61" s="56"/>
      <c r="V61" s="26"/>
    </row>
    <row r="62" spans="1:22" ht="98.25" customHeight="1" x14ac:dyDescent="0.5">
      <c r="A62" s="113"/>
      <c r="B62" s="97"/>
      <c r="C62" s="164"/>
      <c r="D62" s="50" t="s">
        <v>108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f t="shared" si="21"/>
        <v>0</v>
      </c>
      <c r="K62" s="42">
        <f t="shared" si="4"/>
        <v>0</v>
      </c>
      <c r="L62" s="42">
        <f t="shared" si="1"/>
        <v>0</v>
      </c>
      <c r="M62" s="42">
        <f t="shared" si="2"/>
        <v>0</v>
      </c>
      <c r="N62" s="98"/>
      <c r="O62" s="95"/>
      <c r="P62" s="116"/>
      <c r="T62" s="65"/>
      <c r="U62" s="56"/>
      <c r="V62" s="26"/>
    </row>
    <row r="63" spans="1:22" ht="98.25" customHeight="1" x14ac:dyDescent="0.5">
      <c r="A63" s="109">
        <v>8</v>
      </c>
      <c r="B63" s="97" t="s">
        <v>43</v>
      </c>
      <c r="C63" s="164">
        <v>24</v>
      </c>
      <c r="D63" s="51" t="s">
        <v>6</v>
      </c>
      <c r="E63" s="38">
        <f>E64+E65+E66+E67+E68</f>
        <v>1284704.9000000001</v>
      </c>
      <c r="F63" s="38">
        <f t="shared" ref="F63:I63" si="22">F64+F65+F66+F67+F68</f>
        <v>1291042.96</v>
      </c>
      <c r="G63" s="38">
        <f t="shared" si="22"/>
        <v>30972.639999999999</v>
      </c>
      <c r="H63" s="38">
        <f t="shared" si="22"/>
        <v>34599.19</v>
      </c>
      <c r="I63" s="38">
        <f t="shared" si="22"/>
        <v>26397.17</v>
      </c>
      <c r="J63" s="85">
        <f>J64+J65+J66+J67+J68</f>
        <v>-4575.47</v>
      </c>
      <c r="K63" s="38">
        <f t="shared" si="4"/>
        <v>76.294184921670123</v>
      </c>
      <c r="L63" s="38">
        <f t="shared" si="1"/>
        <v>85.227381327520021</v>
      </c>
      <c r="M63" s="38">
        <f t="shared" si="2"/>
        <v>2.0446391652218914</v>
      </c>
      <c r="N63" s="98"/>
      <c r="O63" s="95" t="s">
        <v>107</v>
      </c>
      <c r="P63" s="170" t="s">
        <v>115</v>
      </c>
      <c r="T63" s="65"/>
      <c r="U63" s="56"/>
      <c r="V63" s="26"/>
    </row>
    <row r="64" spans="1:22" ht="98.25" customHeight="1" x14ac:dyDescent="0.5">
      <c r="A64" s="109"/>
      <c r="B64" s="97"/>
      <c r="C64" s="164"/>
      <c r="D64" s="49" t="s">
        <v>7</v>
      </c>
      <c r="E64" s="39">
        <v>23500.799999999999</v>
      </c>
      <c r="F64" s="39">
        <v>23500.799999999999</v>
      </c>
      <c r="G64" s="45">
        <v>0</v>
      </c>
      <c r="H64" s="45">
        <v>0</v>
      </c>
      <c r="I64" s="45">
        <v>0</v>
      </c>
      <c r="J64" s="90">
        <f>I64-G64</f>
        <v>0</v>
      </c>
      <c r="K64" s="42">
        <f t="shared" si="4"/>
        <v>0</v>
      </c>
      <c r="L64" s="42">
        <f t="shared" si="1"/>
        <v>0</v>
      </c>
      <c r="M64" s="42">
        <f t="shared" si="2"/>
        <v>0</v>
      </c>
      <c r="N64" s="98"/>
      <c r="O64" s="95"/>
      <c r="P64" s="171"/>
      <c r="T64" s="65"/>
      <c r="U64" s="56"/>
      <c r="V64" s="26"/>
    </row>
    <row r="65" spans="1:22" ht="98.25" customHeight="1" x14ac:dyDescent="0.5">
      <c r="A65" s="109"/>
      <c r="B65" s="97"/>
      <c r="C65" s="164"/>
      <c r="D65" s="49" t="s">
        <v>8</v>
      </c>
      <c r="E65" s="39">
        <v>42096.800000000003</v>
      </c>
      <c r="F65" s="39">
        <v>32727.4</v>
      </c>
      <c r="G65" s="45">
        <v>26467.5</v>
      </c>
      <c r="H65" s="45">
        <v>22358.5</v>
      </c>
      <c r="I65" s="45">
        <v>22358.5</v>
      </c>
      <c r="J65" s="90">
        <f t="shared" ref="J65:J69" si="23">I65-G65</f>
        <v>-4109</v>
      </c>
      <c r="K65" s="42">
        <f t="shared" si="4"/>
        <v>100</v>
      </c>
      <c r="L65" s="42">
        <f t="shared" si="1"/>
        <v>84.475299896098988</v>
      </c>
      <c r="M65" s="42">
        <f t="shared" si="2"/>
        <v>68.317373210215294</v>
      </c>
      <c r="N65" s="98"/>
      <c r="O65" s="95"/>
      <c r="P65" s="171"/>
      <c r="T65" s="65">
        <v>8</v>
      </c>
      <c r="U65" s="56"/>
      <c r="V65" s="26">
        <v>6</v>
      </c>
    </row>
    <row r="66" spans="1:22" ht="98.25" customHeight="1" x14ac:dyDescent="0.5">
      <c r="A66" s="109"/>
      <c r="B66" s="97"/>
      <c r="C66" s="164"/>
      <c r="D66" s="49" t="s">
        <v>9</v>
      </c>
      <c r="E66" s="39">
        <v>11097.5</v>
      </c>
      <c r="F66" s="39">
        <v>104253.29</v>
      </c>
      <c r="G66" s="45">
        <v>4505.1400000000003</v>
      </c>
      <c r="H66" s="45">
        <v>12240.689999999999</v>
      </c>
      <c r="I66" s="45">
        <v>4038.67</v>
      </c>
      <c r="J66" s="90">
        <f t="shared" si="23"/>
        <v>-466.47000000000025</v>
      </c>
      <c r="K66" s="42">
        <f t="shared" si="4"/>
        <v>32.993809989469554</v>
      </c>
      <c r="L66" s="42">
        <f t="shared" si="1"/>
        <v>89.64582676675974</v>
      </c>
      <c r="M66" s="42">
        <f t="shared" si="2"/>
        <v>3.8739017253076624</v>
      </c>
      <c r="N66" s="98"/>
      <c r="O66" s="95"/>
      <c r="P66" s="171"/>
      <c r="T66" s="65"/>
      <c r="U66" s="56"/>
      <c r="V66" s="26"/>
    </row>
    <row r="67" spans="1:22" ht="98.25" customHeight="1" x14ac:dyDescent="0.5">
      <c r="A67" s="109"/>
      <c r="B67" s="97"/>
      <c r="C67" s="164"/>
      <c r="D67" s="81" t="s">
        <v>109</v>
      </c>
      <c r="E67" s="39">
        <v>0</v>
      </c>
      <c r="F67" s="39">
        <v>24407.67</v>
      </c>
      <c r="G67" s="45"/>
      <c r="H67" s="45"/>
      <c r="I67" s="45"/>
      <c r="J67" s="90">
        <f t="shared" si="23"/>
        <v>0</v>
      </c>
      <c r="K67" s="42">
        <f t="shared" si="4"/>
        <v>0</v>
      </c>
      <c r="L67" s="42"/>
      <c r="M67" s="42"/>
      <c r="N67" s="98"/>
      <c r="O67" s="95"/>
      <c r="P67" s="171"/>
      <c r="T67" s="65"/>
      <c r="U67" s="56"/>
      <c r="V67" s="26"/>
    </row>
    <row r="68" spans="1:22" ht="98.25" customHeight="1" x14ac:dyDescent="0.5">
      <c r="A68" s="109"/>
      <c r="B68" s="97"/>
      <c r="C68" s="164"/>
      <c r="D68" s="82" t="s">
        <v>110</v>
      </c>
      <c r="E68" s="39">
        <v>1208009.8</v>
      </c>
      <c r="F68" s="47">
        <v>1106153.8</v>
      </c>
      <c r="G68" s="47">
        <v>0</v>
      </c>
      <c r="H68" s="47">
        <v>0</v>
      </c>
      <c r="I68" s="47">
        <v>0</v>
      </c>
      <c r="J68" s="88">
        <f t="shared" si="23"/>
        <v>0</v>
      </c>
      <c r="K68" s="42">
        <f t="shared" si="4"/>
        <v>0</v>
      </c>
      <c r="L68" s="42">
        <f t="shared" si="1"/>
        <v>0</v>
      </c>
      <c r="M68" s="42">
        <f t="shared" si="2"/>
        <v>0</v>
      </c>
      <c r="N68" s="98"/>
      <c r="O68" s="95"/>
      <c r="P68" s="171"/>
      <c r="T68" s="65"/>
      <c r="U68" s="56"/>
      <c r="V68" s="26"/>
    </row>
    <row r="69" spans="1:22" ht="98.25" customHeight="1" x14ac:dyDescent="0.5">
      <c r="A69" s="109"/>
      <c r="B69" s="97"/>
      <c r="C69" s="164"/>
      <c r="D69" s="50" t="s">
        <v>108</v>
      </c>
      <c r="E69" s="41">
        <v>0</v>
      </c>
      <c r="F69" s="41">
        <v>0</v>
      </c>
      <c r="G69" s="47">
        <v>0</v>
      </c>
      <c r="H69" s="47">
        <v>0</v>
      </c>
      <c r="I69" s="47">
        <v>0</v>
      </c>
      <c r="J69" s="41">
        <f t="shared" si="23"/>
        <v>0</v>
      </c>
      <c r="K69" s="42">
        <f t="shared" si="4"/>
        <v>0</v>
      </c>
      <c r="L69" s="42">
        <f t="shared" si="1"/>
        <v>0</v>
      </c>
      <c r="M69" s="42">
        <f t="shared" si="2"/>
        <v>0</v>
      </c>
      <c r="N69" s="98"/>
      <c r="O69" s="95"/>
      <c r="P69" s="172"/>
      <c r="T69" s="65"/>
      <c r="U69" s="56"/>
      <c r="V69" s="26"/>
    </row>
    <row r="70" spans="1:22" ht="104.25" customHeight="1" x14ac:dyDescent="0.5">
      <c r="A70" s="109">
        <v>9</v>
      </c>
      <c r="B70" s="97" t="s">
        <v>44</v>
      </c>
      <c r="C70" s="164">
        <v>16</v>
      </c>
      <c r="D70" s="51" t="s">
        <v>6</v>
      </c>
      <c r="E70" s="38">
        <f t="shared" ref="E70:J70" si="24">E71+E72+E73+E74+E75</f>
        <v>601360.58342000004</v>
      </c>
      <c r="F70" s="38">
        <f t="shared" si="24"/>
        <v>433528.732281</v>
      </c>
      <c r="G70" s="38">
        <f t="shared" si="24"/>
        <v>69509.710000000006</v>
      </c>
      <c r="H70" s="38">
        <f t="shared" si="24"/>
        <v>89509.32849</v>
      </c>
      <c r="I70" s="38">
        <f t="shared" si="24"/>
        <v>52710.270249999994</v>
      </c>
      <c r="J70" s="85">
        <f t="shared" si="24"/>
        <v>-16799.439750000009</v>
      </c>
      <c r="K70" s="38">
        <f t="shared" si="4"/>
        <v>58.888018868210814</v>
      </c>
      <c r="L70" s="38">
        <f t="shared" si="1"/>
        <v>75.83152087672353</v>
      </c>
      <c r="M70" s="38">
        <f t="shared" si="2"/>
        <v>12.1584260338793</v>
      </c>
      <c r="N70" s="98"/>
      <c r="O70" s="117" t="s">
        <v>86</v>
      </c>
      <c r="P70" s="129" t="s">
        <v>89</v>
      </c>
      <c r="T70" s="65"/>
      <c r="U70" s="56"/>
      <c r="V70" s="26"/>
    </row>
    <row r="71" spans="1:22" ht="104.25" customHeight="1" x14ac:dyDescent="0.5">
      <c r="A71" s="109"/>
      <c r="B71" s="97"/>
      <c r="C71" s="164"/>
      <c r="D71" s="49" t="s">
        <v>7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f>I71-G71</f>
        <v>0</v>
      </c>
      <c r="K71" s="42">
        <f t="shared" si="4"/>
        <v>0</v>
      </c>
      <c r="L71" s="42">
        <f t="shared" si="1"/>
        <v>0</v>
      </c>
      <c r="M71" s="42">
        <f t="shared" si="2"/>
        <v>0</v>
      </c>
      <c r="N71" s="98"/>
      <c r="O71" s="117"/>
      <c r="P71" s="130"/>
      <c r="T71" s="65"/>
      <c r="U71" s="56"/>
      <c r="V71" s="26"/>
    </row>
    <row r="72" spans="1:22" ht="104.25" customHeight="1" x14ac:dyDescent="0.5">
      <c r="A72" s="109"/>
      <c r="B72" s="97"/>
      <c r="C72" s="164"/>
      <c r="D72" s="49" t="s">
        <v>8</v>
      </c>
      <c r="E72" s="39">
        <v>21807.640000000003</v>
      </c>
      <c r="F72" s="39">
        <v>31177.000000000004</v>
      </c>
      <c r="G72" s="39">
        <v>3111.6099999999997</v>
      </c>
      <c r="H72" s="39">
        <v>2629.2</v>
      </c>
      <c r="I72" s="39">
        <v>259.39999999999998</v>
      </c>
      <c r="J72" s="89">
        <f t="shared" ref="J72:J76" si="25">I72-G72</f>
        <v>-2852.2099999999996</v>
      </c>
      <c r="K72" s="42">
        <f t="shared" si="4"/>
        <v>9.8661189715502804</v>
      </c>
      <c r="L72" s="42">
        <f t="shared" si="1"/>
        <v>8.3365203222768933</v>
      </c>
      <c r="M72" s="42">
        <f t="shared" si="2"/>
        <v>0.83202360714629364</v>
      </c>
      <c r="N72" s="98"/>
      <c r="O72" s="117"/>
      <c r="P72" s="130"/>
      <c r="T72" s="65">
        <v>23</v>
      </c>
      <c r="U72" s="56"/>
      <c r="V72" s="26">
        <v>6</v>
      </c>
    </row>
    <row r="73" spans="1:22" ht="104.25" customHeight="1" x14ac:dyDescent="0.5">
      <c r="A73" s="109"/>
      <c r="B73" s="97"/>
      <c r="C73" s="164"/>
      <c r="D73" s="49" t="s">
        <v>9</v>
      </c>
      <c r="E73" s="39">
        <v>83389.585420000003</v>
      </c>
      <c r="F73" s="39">
        <v>109870.30457000001</v>
      </c>
      <c r="G73" s="39">
        <v>55348.29</v>
      </c>
      <c r="H73" s="39">
        <v>75934.200490000003</v>
      </c>
      <c r="I73" s="39">
        <v>41959.029999999992</v>
      </c>
      <c r="J73" s="89">
        <f t="shared" si="25"/>
        <v>-13389.260000000009</v>
      </c>
      <c r="K73" s="42">
        <f t="shared" si="4"/>
        <v>55.257090651169364</v>
      </c>
      <c r="L73" s="42">
        <f t="shared" si="1"/>
        <v>75.809081003225202</v>
      </c>
      <c r="M73" s="43">
        <f t="shared" si="2"/>
        <v>38.189600151028316</v>
      </c>
      <c r="N73" s="98"/>
      <c r="O73" s="117"/>
      <c r="P73" s="130"/>
      <c r="T73" s="65"/>
      <c r="U73" s="56"/>
      <c r="V73" s="26"/>
    </row>
    <row r="74" spans="1:22" ht="104.25" customHeight="1" x14ac:dyDescent="0.5">
      <c r="A74" s="109"/>
      <c r="B74" s="97"/>
      <c r="C74" s="164"/>
      <c r="D74" s="81" t="s">
        <v>109</v>
      </c>
      <c r="E74" s="39">
        <v>17020.8</v>
      </c>
      <c r="F74" s="39">
        <v>17632.059190999997</v>
      </c>
      <c r="G74" s="39">
        <v>11049.81</v>
      </c>
      <c r="H74" s="39">
        <v>10945.928</v>
      </c>
      <c r="I74" s="39">
        <v>10491.840249999999</v>
      </c>
      <c r="J74" s="89">
        <f t="shared" si="25"/>
        <v>-557.9697500000002</v>
      </c>
      <c r="K74" s="42">
        <f t="shared" si="4"/>
        <v>95.851537210915325</v>
      </c>
      <c r="L74" s="42">
        <f t="shared" si="1"/>
        <v>94.950413174525167</v>
      </c>
      <c r="M74" s="43">
        <f t="shared" si="2"/>
        <v>59.504338865623772</v>
      </c>
      <c r="N74" s="98"/>
      <c r="O74" s="117"/>
      <c r="P74" s="130"/>
      <c r="T74" s="65"/>
      <c r="U74" s="56"/>
      <c r="V74" s="26"/>
    </row>
    <row r="75" spans="1:22" ht="104.25" customHeight="1" x14ac:dyDescent="0.5">
      <c r="A75" s="109"/>
      <c r="B75" s="97"/>
      <c r="C75" s="164"/>
      <c r="D75" s="82" t="s">
        <v>110</v>
      </c>
      <c r="E75" s="39">
        <v>479142.55800000002</v>
      </c>
      <c r="F75" s="47">
        <v>274849.36852000002</v>
      </c>
      <c r="G75" s="41">
        <v>0</v>
      </c>
      <c r="H75" s="41">
        <v>0</v>
      </c>
      <c r="I75" s="41">
        <v>0</v>
      </c>
      <c r="J75" s="41">
        <f t="shared" si="25"/>
        <v>0</v>
      </c>
      <c r="K75" s="42">
        <f t="shared" si="4"/>
        <v>0</v>
      </c>
      <c r="L75" s="42">
        <f t="shared" si="1"/>
        <v>0</v>
      </c>
      <c r="M75" s="42">
        <f t="shared" si="2"/>
        <v>0</v>
      </c>
      <c r="N75" s="98"/>
      <c r="O75" s="117"/>
      <c r="P75" s="130"/>
      <c r="T75" s="65"/>
      <c r="U75" s="56"/>
      <c r="V75" s="26"/>
    </row>
    <row r="76" spans="1:22" ht="104.25" customHeight="1" x14ac:dyDescent="0.5">
      <c r="A76" s="109"/>
      <c r="B76" s="97"/>
      <c r="C76" s="164"/>
      <c r="D76" s="50" t="s">
        <v>108</v>
      </c>
      <c r="E76" s="41">
        <v>0</v>
      </c>
      <c r="F76" s="41">
        <v>0</v>
      </c>
      <c r="G76" s="41">
        <v>0</v>
      </c>
      <c r="H76" s="41">
        <v>0</v>
      </c>
      <c r="I76" s="41">
        <v>0</v>
      </c>
      <c r="J76" s="41">
        <f t="shared" si="25"/>
        <v>0</v>
      </c>
      <c r="K76" s="42">
        <f t="shared" si="4"/>
        <v>0</v>
      </c>
      <c r="L76" s="42">
        <f t="shared" si="1"/>
        <v>0</v>
      </c>
      <c r="M76" s="42">
        <f t="shared" si="2"/>
        <v>0</v>
      </c>
      <c r="N76" s="98"/>
      <c r="O76" s="117"/>
      <c r="P76" s="130"/>
      <c r="T76" s="65"/>
      <c r="U76" s="56"/>
      <c r="V76" s="26"/>
    </row>
    <row r="77" spans="1:22" ht="104.25" customHeight="1" x14ac:dyDescent="0.5">
      <c r="A77" s="109">
        <v>10</v>
      </c>
      <c r="B77" s="121" t="s">
        <v>45</v>
      </c>
      <c r="C77" s="165">
        <v>8</v>
      </c>
      <c r="D77" s="48" t="s">
        <v>6</v>
      </c>
      <c r="E77" s="38">
        <f>E78+E79+E80+E82</f>
        <v>42257</v>
      </c>
      <c r="F77" s="38">
        <f>F78+F79+F80+F82</f>
        <v>42284</v>
      </c>
      <c r="G77" s="38">
        <f t="shared" ref="G77:I77" si="26">G78+G79+G80+G82</f>
        <v>8677.2000000000007</v>
      </c>
      <c r="H77" s="38">
        <f t="shared" si="26"/>
        <v>5723.4000000000005</v>
      </c>
      <c r="I77" s="38">
        <f t="shared" si="26"/>
        <v>4593.2</v>
      </c>
      <c r="J77" s="85">
        <f>J78+J79+J80+J81+J82</f>
        <v>-4084.0000000000005</v>
      </c>
      <c r="K77" s="38">
        <f t="shared" si="4"/>
        <v>80.252996470629341</v>
      </c>
      <c r="L77" s="38">
        <f t="shared" si="1"/>
        <v>52.934126215829977</v>
      </c>
      <c r="M77" s="38">
        <f t="shared" si="2"/>
        <v>10.862737678554534</v>
      </c>
      <c r="N77" s="125"/>
      <c r="O77" s="117" t="s">
        <v>65</v>
      </c>
      <c r="P77" s="170" t="s">
        <v>81</v>
      </c>
      <c r="T77" s="65"/>
      <c r="U77" s="56"/>
      <c r="V77" s="26"/>
    </row>
    <row r="78" spans="1:22" ht="104.25" customHeight="1" x14ac:dyDescent="0.5">
      <c r="A78" s="109"/>
      <c r="B78" s="121"/>
      <c r="C78" s="165"/>
      <c r="D78" s="52" t="s">
        <v>7</v>
      </c>
      <c r="E78" s="39">
        <v>0</v>
      </c>
      <c r="F78" s="39">
        <v>0</v>
      </c>
      <c r="G78" s="41">
        <v>0</v>
      </c>
      <c r="H78" s="41">
        <v>0</v>
      </c>
      <c r="I78" s="41">
        <v>0</v>
      </c>
      <c r="J78" s="41">
        <f>I78-G78</f>
        <v>0</v>
      </c>
      <c r="K78" s="42">
        <f t="shared" si="4"/>
        <v>0</v>
      </c>
      <c r="L78" s="42">
        <f t="shared" si="1"/>
        <v>0</v>
      </c>
      <c r="M78" s="42">
        <f t="shared" si="2"/>
        <v>0</v>
      </c>
      <c r="N78" s="98"/>
      <c r="O78" s="117"/>
      <c r="P78" s="171"/>
      <c r="T78" s="65"/>
      <c r="U78" s="56"/>
      <c r="V78" s="26"/>
    </row>
    <row r="79" spans="1:22" ht="104.25" customHeight="1" x14ac:dyDescent="0.5">
      <c r="A79" s="109"/>
      <c r="B79" s="121"/>
      <c r="C79" s="165"/>
      <c r="D79" s="52" t="s">
        <v>8</v>
      </c>
      <c r="E79" s="39">
        <v>20722.3</v>
      </c>
      <c r="F79" s="39">
        <v>20722.3</v>
      </c>
      <c r="G79" s="39">
        <v>8045.6</v>
      </c>
      <c r="H79" s="39">
        <v>4469.1000000000004</v>
      </c>
      <c r="I79" s="39">
        <v>4330.5</v>
      </c>
      <c r="J79" s="89">
        <f t="shared" ref="J79:J83" si="27">I79-G79</f>
        <v>-3715.1000000000004</v>
      </c>
      <c r="K79" s="42">
        <f t="shared" si="4"/>
        <v>96.898704437134981</v>
      </c>
      <c r="L79" s="42">
        <f t="shared" si="1"/>
        <v>53.824450631401014</v>
      </c>
      <c r="M79" s="42">
        <f t="shared" si="2"/>
        <v>20.897776791186306</v>
      </c>
      <c r="N79" s="98"/>
      <c r="O79" s="117"/>
      <c r="P79" s="171"/>
      <c r="T79" s="65">
        <v>4</v>
      </c>
      <c r="U79" s="56"/>
      <c r="V79" s="26">
        <v>4</v>
      </c>
    </row>
    <row r="80" spans="1:22" ht="104.25" customHeight="1" x14ac:dyDescent="0.5">
      <c r="A80" s="109"/>
      <c r="B80" s="121"/>
      <c r="C80" s="165"/>
      <c r="D80" s="52" t="s">
        <v>9</v>
      </c>
      <c r="E80" s="39">
        <v>1308.5</v>
      </c>
      <c r="F80" s="39">
        <v>1335.5</v>
      </c>
      <c r="G80" s="39">
        <v>631.6</v>
      </c>
      <c r="H80" s="39">
        <v>1254.3</v>
      </c>
      <c r="I80" s="39">
        <v>262.7</v>
      </c>
      <c r="J80" s="89">
        <f t="shared" si="27"/>
        <v>-368.90000000000003</v>
      </c>
      <c r="K80" s="42">
        <f t="shared" si="4"/>
        <v>20.943952802359885</v>
      </c>
      <c r="L80" s="42">
        <f t="shared" si="1"/>
        <v>41.592780240658641</v>
      </c>
      <c r="M80" s="42">
        <f t="shared" si="2"/>
        <v>19.670535380007486</v>
      </c>
      <c r="N80" s="98"/>
      <c r="O80" s="117"/>
      <c r="P80" s="171"/>
      <c r="T80" s="65"/>
      <c r="U80" s="56"/>
      <c r="V80" s="26"/>
    </row>
    <row r="81" spans="1:22" ht="104.25" customHeight="1" x14ac:dyDescent="0.5">
      <c r="A81" s="109"/>
      <c r="B81" s="121"/>
      <c r="C81" s="165"/>
      <c r="D81" s="81" t="s">
        <v>109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41">
        <f t="shared" si="27"/>
        <v>0</v>
      </c>
      <c r="K81" s="42">
        <f t="shared" si="4"/>
        <v>0</v>
      </c>
      <c r="L81" s="42">
        <f t="shared" ref="L81:L144" si="28">IF(I81=0,0,I81/G81*100)</f>
        <v>0</v>
      </c>
      <c r="M81" s="42">
        <f t="shared" ref="M81:M144" si="29">IF(I81=0,0,I81/F81*100)</f>
        <v>0</v>
      </c>
      <c r="N81" s="98"/>
      <c r="O81" s="117"/>
      <c r="P81" s="171"/>
      <c r="T81" s="65"/>
      <c r="U81" s="56"/>
      <c r="V81" s="26"/>
    </row>
    <row r="82" spans="1:22" ht="104.25" customHeight="1" x14ac:dyDescent="0.5">
      <c r="A82" s="109"/>
      <c r="B82" s="121"/>
      <c r="C82" s="165"/>
      <c r="D82" s="82" t="s">
        <v>110</v>
      </c>
      <c r="E82" s="39">
        <v>20226.2</v>
      </c>
      <c r="F82" s="47">
        <v>20226.2</v>
      </c>
      <c r="G82" s="41">
        <v>0</v>
      </c>
      <c r="H82" s="41">
        <v>0</v>
      </c>
      <c r="I82" s="41">
        <v>0</v>
      </c>
      <c r="J82" s="87">
        <f t="shared" si="27"/>
        <v>0</v>
      </c>
      <c r="K82" s="42">
        <f t="shared" si="4"/>
        <v>0</v>
      </c>
      <c r="L82" s="42">
        <f t="shared" si="28"/>
        <v>0</v>
      </c>
      <c r="M82" s="42">
        <f t="shared" si="29"/>
        <v>0</v>
      </c>
      <c r="N82" s="98"/>
      <c r="O82" s="117"/>
      <c r="P82" s="171"/>
      <c r="T82" s="65"/>
      <c r="U82" s="56"/>
      <c r="V82" s="26"/>
    </row>
    <row r="83" spans="1:22" ht="104.25" customHeight="1" x14ac:dyDescent="0.5">
      <c r="A83" s="109"/>
      <c r="B83" s="121"/>
      <c r="C83" s="165"/>
      <c r="D83" s="50" t="s">
        <v>108</v>
      </c>
      <c r="E83" s="41">
        <v>0</v>
      </c>
      <c r="F83" s="41">
        <v>0</v>
      </c>
      <c r="G83" s="41">
        <v>0</v>
      </c>
      <c r="H83" s="41">
        <v>0</v>
      </c>
      <c r="I83" s="41">
        <v>0</v>
      </c>
      <c r="J83" s="41">
        <f t="shared" si="27"/>
        <v>0</v>
      </c>
      <c r="K83" s="42">
        <f t="shared" ref="K83:K156" si="30">IF(I83=0, ,I83/H83*100)</f>
        <v>0</v>
      </c>
      <c r="L83" s="42">
        <f t="shared" si="28"/>
        <v>0</v>
      </c>
      <c r="M83" s="42">
        <f t="shared" si="29"/>
        <v>0</v>
      </c>
      <c r="N83" s="98"/>
      <c r="O83" s="117"/>
      <c r="P83" s="172"/>
      <c r="T83" s="65"/>
      <c r="U83" s="56"/>
      <c r="V83" s="26"/>
    </row>
    <row r="84" spans="1:22" ht="67.5" customHeight="1" x14ac:dyDescent="0.5">
      <c r="A84" s="109">
        <v>11</v>
      </c>
      <c r="B84" s="121" t="s">
        <v>46</v>
      </c>
      <c r="C84" s="165">
        <v>11</v>
      </c>
      <c r="D84" s="48" t="s">
        <v>6</v>
      </c>
      <c r="E84" s="38">
        <f>E85+E86+E87+E89</f>
        <v>42783.9</v>
      </c>
      <c r="F84" s="38">
        <f>F85+F86+F87+F89</f>
        <v>45520.47</v>
      </c>
      <c r="G84" s="38">
        <f t="shared" ref="G84:I84" si="31">G85+G86+G87+G89</f>
        <v>11757.4</v>
      </c>
      <c r="H84" s="38">
        <f t="shared" si="31"/>
        <v>13946.3</v>
      </c>
      <c r="I84" s="38">
        <f t="shared" si="31"/>
        <v>9250.7000000000007</v>
      </c>
      <c r="J84" s="85">
        <f>J85+J86+J87+J88+J89</f>
        <v>-2506.6999999999994</v>
      </c>
      <c r="K84" s="38">
        <f t="shared" si="30"/>
        <v>66.330854778686827</v>
      </c>
      <c r="L84" s="38">
        <f t="shared" si="28"/>
        <v>78.67981016211067</v>
      </c>
      <c r="M84" s="38">
        <f t="shared" si="29"/>
        <v>20.322066094660272</v>
      </c>
      <c r="N84" s="122"/>
      <c r="O84" s="117" t="s">
        <v>65</v>
      </c>
      <c r="P84" s="123" t="s">
        <v>97</v>
      </c>
      <c r="T84" s="65"/>
      <c r="U84" s="56"/>
      <c r="V84" s="26"/>
    </row>
    <row r="85" spans="1:22" ht="67.5" customHeight="1" x14ac:dyDescent="0.5">
      <c r="A85" s="109"/>
      <c r="B85" s="121"/>
      <c r="C85" s="165"/>
      <c r="D85" s="52" t="s">
        <v>7</v>
      </c>
      <c r="E85" s="41">
        <v>0</v>
      </c>
      <c r="F85" s="41">
        <v>0</v>
      </c>
      <c r="G85" s="41">
        <v>0</v>
      </c>
      <c r="H85" s="41">
        <v>0</v>
      </c>
      <c r="I85" s="41">
        <v>0</v>
      </c>
      <c r="J85" s="41">
        <f>I85-G85</f>
        <v>0</v>
      </c>
      <c r="K85" s="42">
        <f t="shared" si="30"/>
        <v>0</v>
      </c>
      <c r="L85" s="42">
        <f t="shared" si="28"/>
        <v>0</v>
      </c>
      <c r="M85" s="42">
        <f t="shared" si="29"/>
        <v>0</v>
      </c>
      <c r="N85" s="122"/>
      <c r="O85" s="117"/>
      <c r="P85" s="124"/>
      <c r="T85" s="65"/>
      <c r="U85" s="56"/>
      <c r="V85" s="26"/>
    </row>
    <row r="86" spans="1:22" ht="67.5" customHeight="1" x14ac:dyDescent="0.5">
      <c r="A86" s="109"/>
      <c r="B86" s="121"/>
      <c r="C86" s="165"/>
      <c r="D86" s="52" t="s">
        <v>8</v>
      </c>
      <c r="E86" s="39">
        <v>99.4</v>
      </c>
      <c r="F86" s="39">
        <v>99.4</v>
      </c>
      <c r="G86" s="39">
        <v>99.4</v>
      </c>
      <c r="H86" s="44">
        <v>99.4</v>
      </c>
      <c r="I86" s="41">
        <v>0</v>
      </c>
      <c r="J86" s="87">
        <f t="shared" ref="J86:J90" si="32">I86-G86</f>
        <v>-99.4</v>
      </c>
      <c r="K86" s="42">
        <f t="shared" si="30"/>
        <v>0</v>
      </c>
      <c r="L86" s="42">
        <f t="shared" si="28"/>
        <v>0</v>
      </c>
      <c r="M86" s="42">
        <f t="shared" si="29"/>
        <v>0</v>
      </c>
      <c r="N86" s="122"/>
      <c r="O86" s="117"/>
      <c r="P86" s="124"/>
      <c r="T86" s="77">
        <v>4</v>
      </c>
      <c r="U86" s="56"/>
      <c r="V86" s="26"/>
    </row>
    <row r="87" spans="1:22" ht="67.5" customHeight="1" x14ac:dyDescent="0.5">
      <c r="A87" s="109"/>
      <c r="B87" s="121"/>
      <c r="C87" s="165"/>
      <c r="D87" s="52" t="s">
        <v>9</v>
      </c>
      <c r="E87" s="39">
        <v>16448</v>
      </c>
      <c r="F87" s="39">
        <v>24978.02</v>
      </c>
      <c r="G87" s="39">
        <v>11658</v>
      </c>
      <c r="H87" s="39">
        <v>13846.9</v>
      </c>
      <c r="I87" s="39">
        <v>9250.7000000000007</v>
      </c>
      <c r="J87" s="89">
        <f t="shared" si="32"/>
        <v>-2407.2999999999993</v>
      </c>
      <c r="K87" s="42">
        <f t="shared" si="30"/>
        <v>66.807010955520738</v>
      </c>
      <c r="L87" s="42">
        <f t="shared" si="28"/>
        <v>79.350660490650199</v>
      </c>
      <c r="M87" s="43">
        <f t="shared" si="29"/>
        <v>37.035361489821852</v>
      </c>
      <c r="N87" s="122"/>
      <c r="O87" s="117"/>
      <c r="P87" s="124"/>
      <c r="T87" s="65"/>
      <c r="U87" s="56"/>
      <c r="V87" s="26">
        <v>7</v>
      </c>
    </row>
    <row r="88" spans="1:22" ht="67.5" customHeight="1" x14ac:dyDescent="0.5">
      <c r="A88" s="109"/>
      <c r="B88" s="121"/>
      <c r="C88" s="165"/>
      <c r="D88" s="81" t="s">
        <v>109</v>
      </c>
      <c r="E88" s="39">
        <v>0</v>
      </c>
      <c r="F88" s="39">
        <v>0</v>
      </c>
      <c r="G88" s="41">
        <v>0</v>
      </c>
      <c r="H88" s="41">
        <v>0</v>
      </c>
      <c r="I88" s="41">
        <v>0</v>
      </c>
      <c r="J88" s="41">
        <f t="shared" si="32"/>
        <v>0</v>
      </c>
      <c r="K88" s="42">
        <f t="shared" si="30"/>
        <v>0</v>
      </c>
      <c r="L88" s="42">
        <f t="shared" si="28"/>
        <v>0</v>
      </c>
      <c r="M88" s="42">
        <f t="shared" si="29"/>
        <v>0</v>
      </c>
      <c r="N88" s="122"/>
      <c r="O88" s="117"/>
      <c r="P88" s="124"/>
      <c r="T88" s="65"/>
      <c r="U88" s="56"/>
      <c r="V88" s="26"/>
    </row>
    <row r="89" spans="1:22" ht="67.5" customHeight="1" x14ac:dyDescent="0.5">
      <c r="A89" s="109"/>
      <c r="B89" s="121"/>
      <c r="C89" s="165"/>
      <c r="D89" s="82" t="s">
        <v>110</v>
      </c>
      <c r="E89" s="39">
        <v>26236.5</v>
      </c>
      <c r="F89" s="47">
        <v>20443.05</v>
      </c>
      <c r="G89" s="41">
        <v>0</v>
      </c>
      <c r="H89" s="41">
        <v>0</v>
      </c>
      <c r="I89" s="41">
        <v>0</v>
      </c>
      <c r="J89" s="87">
        <v>0</v>
      </c>
      <c r="K89" s="42">
        <f t="shared" si="30"/>
        <v>0</v>
      </c>
      <c r="L89" s="42">
        <f t="shared" si="28"/>
        <v>0</v>
      </c>
      <c r="M89" s="42">
        <f t="shared" si="29"/>
        <v>0</v>
      </c>
      <c r="N89" s="122"/>
      <c r="O89" s="117"/>
      <c r="P89" s="124"/>
      <c r="T89" s="65"/>
      <c r="U89" s="56"/>
      <c r="V89" s="26"/>
    </row>
    <row r="90" spans="1:22" ht="67.5" customHeight="1" x14ac:dyDescent="0.5">
      <c r="A90" s="109"/>
      <c r="B90" s="121"/>
      <c r="C90" s="165"/>
      <c r="D90" s="50" t="s">
        <v>108</v>
      </c>
      <c r="E90" s="41">
        <v>0</v>
      </c>
      <c r="F90" s="41">
        <v>0</v>
      </c>
      <c r="G90" s="41">
        <v>0</v>
      </c>
      <c r="H90" s="41">
        <v>0</v>
      </c>
      <c r="I90" s="41">
        <v>0</v>
      </c>
      <c r="J90" s="41">
        <f t="shared" si="32"/>
        <v>0</v>
      </c>
      <c r="K90" s="42">
        <f t="shared" si="30"/>
        <v>0</v>
      </c>
      <c r="L90" s="42">
        <f t="shared" si="28"/>
        <v>0</v>
      </c>
      <c r="M90" s="42">
        <f t="shared" si="29"/>
        <v>0</v>
      </c>
      <c r="N90" s="122"/>
      <c r="O90" s="117"/>
      <c r="P90" s="124"/>
      <c r="T90" s="65"/>
      <c r="U90" s="56"/>
      <c r="V90" s="26"/>
    </row>
    <row r="91" spans="1:22" ht="67.5" customHeight="1" x14ac:dyDescent="0.5">
      <c r="A91" s="109">
        <v>12</v>
      </c>
      <c r="B91" s="97" t="s">
        <v>47</v>
      </c>
      <c r="C91" s="164">
        <v>8</v>
      </c>
      <c r="D91" s="51" t="s">
        <v>6</v>
      </c>
      <c r="E91" s="38">
        <f>E92+E93+E94+E96</f>
        <v>169635.4</v>
      </c>
      <c r="F91" s="38">
        <f>F92+F93+F94+F96</f>
        <v>157494.39999999999</v>
      </c>
      <c r="G91" s="38">
        <f t="shared" ref="G91:I91" si="33">G92+G93+G94+G96</f>
        <v>29466.7</v>
      </c>
      <c r="H91" s="38">
        <f t="shared" si="33"/>
        <v>29942.7</v>
      </c>
      <c r="I91" s="38">
        <f t="shared" si="33"/>
        <v>27036.321</v>
      </c>
      <c r="J91" s="85">
        <f>J92+J93+J94+J95+J96</f>
        <v>-2430.3790000000008</v>
      </c>
      <c r="K91" s="38">
        <f t="shared" si="30"/>
        <v>90.293530643529138</v>
      </c>
      <c r="L91" s="38">
        <f t="shared" si="28"/>
        <v>91.752116796247961</v>
      </c>
      <c r="M91" s="38">
        <f t="shared" si="29"/>
        <v>17.166528460694476</v>
      </c>
      <c r="N91" s="98"/>
      <c r="O91" s="117" t="s">
        <v>68</v>
      </c>
      <c r="P91" s="115" t="s">
        <v>96</v>
      </c>
      <c r="T91" s="65"/>
      <c r="U91" s="56"/>
      <c r="V91" s="26"/>
    </row>
    <row r="92" spans="1:22" ht="67.5" customHeight="1" x14ac:dyDescent="0.5">
      <c r="A92" s="109"/>
      <c r="B92" s="97"/>
      <c r="C92" s="164"/>
      <c r="D92" s="49" t="s">
        <v>7</v>
      </c>
      <c r="E92" s="41">
        <v>0</v>
      </c>
      <c r="F92" s="41">
        <v>0</v>
      </c>
      <c r="G92" s="41">
        <v>0</v>
      </c>
      <c r="H92" s="41">
        <v>0</v>
      </c>
      <c r="I92" s="41">
        <v>0</v>
      </c>
      <c r="J92" s="41">
        <f>I92-G92</f>
        <v>0</v>
      </c>
      <c r="K92" s="42">
        <f t="shared" si="30"/>
        <v>0</v>
      </c>
      <c r="L92" s="42">
        <f t="shared" si="28"/>
        <v>0</v>
      </c>
      <c r="M92" s="43">
        <f t="shared" si="29"/>
        <v>0</v>
      </c>
      <c r="N92" s="98"/>
      <c r="O92" s="117"/>
      <c r="P92" s="116"/>
      <c r="T92" s="65">
        <v>1</v>
      </c>
      <c r="U92" s="56"/>
      <c r="V92" s="26"/>
    </row>
    <row r="93" spans="1:22" ht="67.5" customHeight="1" x14ac:dyDescent="0.5">
      <c r="A93" s="109"/>
      <c r="B93" s="97"/>
      <c r="C93" s="164"/>
      <c r="D93" s="49" t="s">
        <v>8</v>
      </c>
      <c r="E93" s="41">
        <v>0</v>
      </c>
      <c r="F93" s="41">
        <v>0</v>
      </c>
      <c r="G93" s="41">
        <v>0</v>
      </c>
      <c r="H93" s="41">
        <v>0</v>
      </c>
      <c r="I93" s="41">
        <v>0</v>
      </c>
      <c r="J93" s="41">
        <f t="shared" ref="J93:J97" si="34">I93-G93</f>
        <v>0</v>
      </c>
      <c r="K93" s="42">
        <f t="shared" si="30"/>
        <v>0</v>
      </c>
      <c r="L93" s="42">
        <f t="shared" si="28"/>
        <v>0</v>
      </c>
      <c r="M93" s="43">
        <f t="shared" si="29"/>
        <v>0</v>
      </c>
      <c r="N93" s="98"/>
      <c r="O93" s="117"/>
      <c r="P93" s="116"/>
      <c r="T93" s="65"/>
      <c r="U93" s="56"/>
      <c r="V93" s="26"/>
    </row>
    <row r="94" spans="1:22" ht="67.5" customHeight="1" x14ac:dyDescent="0.5">
      <c r="A94" s="109"/>
      <c r="B94" s="97"/>
      <c r="C94" s="164"/>
      <c r="D94" s="49" t="s">
        <v>9</v>
      </c>
      <c r="E94" s="39">
        <v>40600</v>
      </c>
      <c r="F94" s="39">
        <v>30842.7</v>
      </c>
      <c r="G94" s="39">
        <v>29466.7</v>
      </c>
      <c r="H94" s="39">
        <v>29942.7</v>
      </c>
      <c r="I94" s="39">
        <v>27036.321</v>
      </c>
      <c r="J94" s="89">
        <f t="shared" si="34"/>
        <v>-2430.3790000000008</v>
      </c>
      <c r="K94" s="42">
        <f t="shared" si="30"/>
        <v>90.293530643529138</v>
      </c>
      <c r="L94" s="42">
        <f t="shared" si="28"/>
        <v>91.752116796247961</v>
      </c>
      <c r="M94" s="43">
        <f t="shared" si="29"/>
        <v>87.658736102870378</v>
      </c>
      <c r="N94" s="98"/>
      <c r="O94" s="117"/>
      <c r="P94" s="116"/>
      <c r="T94" s="65"/>
      <c r="U94" s="56"/>
      <c r="V94" s="26">
        <v>1</v>
      </c>
    </row>
    <row r="95" spans="1:22" ht="67.5" customHeight="1" x14ac:dyDescent="0.5">
      <c r="A95" s="109"/>
      <c r="B95" s="97"/>
      <c r="C95" s="164"/>
      <c r="D95" s="81" t="s">
        <v>109</v>
      </c>
      <c r="E95" s="41">
        <v>0</v>
      </c>
      <c r="F95" s="41">
        <v>0</v>
      </c>
      <c r="G95" s="41">
        <v>0</v>
      </c>
      <c r="H95" s="41">
        <v>0</v>
      </c>
      <c r="I95" s="41">
        <v>0</v>
      </c>
      <c r="J95" s="41">
        <f t="shared" si="34"/>
        <v>0</v>
      </c>
      <c r="K95" s="42">
        <f t="shared" si="30"/>
        <v>0</v>
      </c>
      <c r="L95" s="42">
        <f t="shared" si="28"/>
        <v>0</v>
      </c>
      <c r="M95" s="42">
        <f t="shared" si="29"/>
        <v>0</v>
      </c>
      <c r="N95" s="98"/>
      <c r="O95" s="117"/>
      <c r="P95" s="116"/>
      <c r="T95" s="65"/>
      <c r="U95" s="56"/>
      <c r="V95" s="26"/>
    </row>
    <row r="96" spans="1:22" ht="67.5" customHeight="1" x14ac:dyDescent="0.5">
      <c r="A96" s="109"/>
      <c r="B96" s="97"/>
      <c r="C96" s="164"/>
      <c r="D96" s="82" t="s">
        <v>110</v>
      </c>
      <c r="E96" s="39">
        <v>129035.4</v>
      </c>
      <c r="F96" s="47">
        <v>126651.7</v>
      </c>
      <c r="G96" s="41">
        <v>0</v>
      </c>
      <c r="H96" s="41">
        <v>0</v>
      </c>
      <c r="I96" s="41">
        <v>0</v>
      </c>
      <c r="J96" s="87">
        <f t="shared" si="34"/>
        <v>0</v>
      </c>
      <c r="K96" s="42">
        <f t="shared" si="30"/>
        <v>0</v>
      </c>
      <c r="L96" s="42">
        <f t="shared" si="28"/>
        <v>0</v>
      </c>
      <c r="M96" s="43">
        <f t="shared" si="29"/>
        <v>0</v>
      </c>
      <c r="N96" s="98"/>
      <c r="O96" s="117"/>
      <c r="P96" s="116"/>
      <c r="T96" s="65"/>
      <c r="U96" s="56"/>
      <c r="V96" s="26"/>
    </row>
    <row r="97" spans="1:22" ht="67.5" customHeight="1" x14ac:dyDescent="0.5">
      <c r="A97" s="109"/>
      <c r="B97" s="97"/>
      <c r="C97" s="164"/>
      <c r="D97" s="50" t="s">
        <v>108</v>
      </c>
      <c r="E97" s="41">
        <v>11000</v>
      </c>
      <c r="F97" s="41">
        <v>11000</v>
      </c>
      <c r="G97" s="41">
        <v>0</v>
      </c>
      <c r="H97" s="41">
        <v>0</v>
      </c>
      <c r="I97" s="41">
        <v>0</v>
      </c>
      <c r="J97" s="87">
        <f t="shared" si="34"/>
        <v>0</v>
      </c>
      <c r="K97" s="42">
        <f t="shared" si="30"/>
        <v>0</v>
      </c>
      <c r="L97" s="42">
        <f t="shared" si="28"/>
        <v>0</v>
      </c>
      <c r="M97" s="43">
        <f t="shared" si="29"/>
        <v>0</v>
      </c>
      <c r="N97" s="98"/>
      <c r="O97" s="117"/>
      <c r="P97" s="116"/>
      <c r="T97" s="65"/>
      <c r="U97" s="56"/>
      <c r="V97" s="26"/>
    </row>
    <row r="98" spans="1:22" ht="67.5" customHeight="1" x14ac:dyDescent="0.5">
      <c r="A98" s="109">
        <v>13</v>
      </c>
      <c r="B98" s="97" t="s">
        <v>48</v>
      </c>
      <c r="C98" s="164">
        <v>7</v>
      </c>
      <c r="D98" s="51" t="s">
        <v>6</v>
      </c>
      <c r="E98" s="38">
        <f>E99+E100+E101+E103</f>
        <v>58588.94571</v>
      </c>
      <c r="F98" s="38">
        <f t="shared" ref="F98:I98" si="35">F99+F100+F101+F103</f>
        <v>58588.94571</v>
      </c>
      <c r="G98" s="38">
        <f t="shared" si="35"/>
        <v>21779.34</v>
      </c>
      <c r="H98" s="38">
        <f t="shared" si="35"/>
        <v>21779.34</v>
      </c>
      <c r="I98" s="38">
        <f t="shared" si="35"/>
        <v>21442.93</v>
      </c>
      <c r="J98" s="85">
        <f>J99+J100+J101+J102+J103</f>
        <v>-336.40999999999985</v>
      </c>
      <c r="K98" s="38">
        <f>IF(I98=0, ,I98/H98*100)</f>
        <v>98.455371007569553</v>
      </c>
      <c r="L98" s="38">
        <f t="shared" si="28"/>
        <v>98.455371007569553</v>
      </c>
      <c r="M98" s="38">
        <f>IF(I98=0,0,I98/F98*100)</f>
        <v>36.598934731027441</v>
      </c>
      <c r="N98" s="98"/>
      <c r="O98" s="117" t="s">
        <v>66</v>
      </c>
      <c r="P98" s="177" t="s">
        <v>114</v>
      </c>
      <c r="T98" s="65"/>
      <c r="U98" s="56"/>
      <c r="V98" s="26"/>
    </row>
    <row r="99" spans="1:22" ht="67.5" customHeight="1" x14ac:dyDescent="0.5">
      <c r="A99" s="109"/>
      <c r="B99" s="97"/>
      <c r="C99" s="164"/>
      <c r="D99" s="49" t="s">
        <v>7</v>
      </c>
      <c r="E99" s="41">
        <v>0</v>
      </c>
      <c r="F99" s="41">
        <v>0</v>
      </c>
      <c r="G99" s="41">
        <v>0</v>
      </c>
      <c r="H99" s="41">
        <v>0</v>
      </c>
      <c r="I99" s="41">
        <v>0</v>
      </c>
      <c r="J99" s="41">
        <f>I99-G99</f>
        <v>0</v>
      </c>
      <c r="K99" s="42">
        <f t="shared" ref="K99:K104" si="36">IF(I99=0, ,I99/H99*100)</f>
        <v>0</v>
      </c>
      <c r="L99" s="42">
        <f t="shared" si="28"/>
        <v>0</v>
      </c>
      <c r="M99" s="42">
        <f t="shared" si="29"/>
        <v>0</v>
      </c>
      <c r="N99" s="126"/>
      <c r="O99" s="117"/>
      <c r="P99" s="177"/>
      <c r="T99" s="65"/>
      <c r="U99" s="56"/>
      <c r="V99" s="26"/>
    </row>
    <row r="100" spans="1:22" ht="67.5" customHeight="1" x14ac:dyDescent="0.5">
      <c r="A100" s="109"/>
      <c r="B100" s="97"/>
      <c r="C100" s="164"/>
      <c r="D100" s="49" t="s">
        <v>8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f t="shared" ref="J100:J104" si="37">I100-G100</f>
        <v>0</v>
      </c>
      <c r="K100" s="42">
        <f t="shared" si="36"/>
        <v>0</v>
      </c>
      <c r="L100" s="42">
        <f t="shared" si="28"/>
        <v>0</v>
      </c>
      <c r="M100" s="42">
        <f t="shared" si="29"/>
        <v>0</v>
      </c>
      <c r="N100" s="126"/>
      <c r="O100" s="117"/>
      <c r="P100" s="177"/>
      <c r="T100" s="65">
        <v>3</v>
      </c>
      <c r="U100" s="56"/>
      <c r="V100" s="26">
        <v>3</v>
      </c>
    </row>
    <row r="101" spans="1:22" ht="67.5" customHeight="1" x14ac:dyDescent="0.5">
      <c r="A101" s="109"/>
      <c r="B101" s="97"/>
      <c r="C101" s="164"/>
      <c r="D101" s="49" t="s">
        <v>9</v>
      </c>
      <c r="E101" s="45">
        <v>34360.737820000002</v>
      </c>
      <c r="F101" s="45">
        <v>34360.737820000002</v>
      </c>
      <c r="G101" s="39">
        <v>21779.34</v>
      </c>
      <c r="H101" s="39">
        <v>21779.34</v>
      </c>
      <c r="I101" s="39">
        <v>21442.93</v>
      </c>
      <c r="J101" s="89">
        <f t="shared" si="37"/>
        <v>-336.40999999999985</v>
      </c>
      <c r="K101" s="42">
        <f t="shared" si="36"/>
        <v>98.455371007569553</v>
      </c>
      <c r="L101" s="42">
        <f t="shared" si="28"/>
        <v>98.455371007569553</v>
      </c>
      <c r="M101" s="42">
        <f>IF(I101=0,0,I101/F101*100)</f>
        <v>62.405324682867935</v>
      </c>
      <c r="N101" s="126"/>
      <c r="O101" s="117"/>
      <c r="P101" s="177"/>
      <c r="T101" s="65"/>
      <c r="U101" s="56"/>
      <c r="V101" s="26"/>
    </row>
    <row r="102" spans="1:22" ht="67.5" customHeight="1" x14ac:dyDescent="0.5">
      <c r="A102" s="109"/>
      <c r="B102" s="97"/>
      <c r="C102" s="164"/>
      <c r="D102" s="81" t="s">
        <v>109</v>
      </c>
      <c r="E102" s="39">
        <v>0</v>
      </c>
      <c r="F102" s="39">
        <v>0</v>
      </c>
      <c r="G102" s="41">
        <v>0</v>
      </c>
      <c r="H102" s="41">
        <v>0</v>
      </c>
      <c r="I102" s="41">
        <v>0</v>
      </c>
      <c r="J102" s="41">
        <f t="shared" si="37"/>
        <v>0</v>
      </c>
      <c r="K102" s="42">
        <f t="shared" si="36"/>
        <v>0</v>
      </c>
      <c r="L102" s="42">
        <f t="shared" si="28"/>
        <v>0</v>
      </c>
      <c r="M102" s="42">
        <f t="shared" ref="M102" si="38">IF(I102=0,0,I102/F102*100)</f>
        <v>0</v>
      </c>
      <c r="N102" s="126"/>
      <c r="O102" s="117"/>
      <c r="P102" s="177"/>
      <c r="T102" s="65"/>
      <c r="U102" s="56"/>
      <c r="V102" s="26"/>
    </row>
    <row r="103" spans="1:22" ht="67.5" customHeight="1" x14ac:dyDescent="0.5">
      <c r="A103" s="109"/>
      <c r="B103" s="97"/>
      <c r="C103" s="164"/>
      <c r="D103" s="82" t="s">
        <v>110</v>
      </c>
      <c r="E103" s="39">
        <v>24228.207889999998</v>
      </c>
      <c r="F103" s="45">
        <v>24228.207889999998</v>
      </c>
      <c r="G103" s="41">
        <v>0</v>
      </c>
      <c r="H103" s="41">
        <v>0</v>
      </c>
      <c r="I103" s="41">
        <v>0</v>
      </c>
      <c r="J103" s="87">
        <f t="shared" si="37"/>
        <v>0</v>
      </c>
      <c r="K103" s="42">
        <f t="shared" si="36"/>
        <v>0</v>
      </c>
      <c r="L103" s="42">
        <f t="shared" si="28"/>
        <v>0</v>
      </c>
      <c r="M103" s="42">
        <f t="shared" si="29"/>
        <v>0</v>
      </c>
      <c r="N103" s="126"/>
      <c r="O103" s="117"/>
      <c r="P103" s="177"/>
      <c r="T103" s="65"/>
      <c r="U103" s="56"/>
      <c r="V103" s="26"/>
    </row>
    <row r="104" spans="1:22" ht="67.5" customHeight="1" x14ac:dyDescent="0.5">
      <c r="A104" s="109"/>
      <c r="B104" s="97"/>
      <c r="C104" s="164"/>
      <c r="D104" s="50" t="s">
        <v>108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f t="shared" si="37"/>
        <v>0</v>
      </c>
      <c r="K104" s="42">
        <f t="shared" si="36"/>
        <v>0</v>
      </c>
      <c r="L104" s="42">
        <f t="shared" si="28"/>
        <v>0</v>
      </c>
      <c r="M104" s="42">
        <f t="shared" si="29"/>
        <v>0</v>
      </c>
      <c r="N104" s="126"/>
      <c r="O104" s="117"/>
      <c r="P104" s="177"/>
      <c r="T104" s="65"/>
      <c r="U104" s="56"/>
      <c r="V104" s="26"/>
    </row>
    <row r="105" spans="1:22" ht="68.25" customHeight="1" x14ac:dyDescent="0.5">
      <c r="A105" s="109">
        <v>14</v>
      </c>
      <c r="B105" s="97" t="s">
        <v>49</v>
      </c>
      <c r="C105" s="164">
        <v>13</v>
      </c>
      <c r="D105" s="51" t="s">
        <v>6</v>
      </c>
      <c r="E105" s="38">
        <f>E106+E107+E108+E110</f>
        <v>4565</v>
      </c>
      <c r="F105" s="38">
        <f>F106+F107+F108+F110</f>
        <v>4024.2</v>
      </c>
      <c r="G105" s="38">
        <f t="shared" ref="G105:I105" si="39">G106+G107+G108+G110</f>
        <v>3740.5</v>
      </c>
      <c r="H105" s="38">
        <f t="shared" si="39"/>
        <v>2050.8663200000001</v>
      </c>
      <c r="I105" s="38">
        <f t="shared" si="39"/>
        <v>1865.9321199999999</v>
      </c>
      <c r="J105" s="85">
        <f>J106+J107+J108+J109+J110</f>
        <v>-1874.5678800000003</v>
      </c>
      <c r="K105" s="38">
        <f t="shared" si="30"/>
        <v>90.982630208681755</v>
      </c>
      <c r="L105" s="38">
        <f t="shared" si="28"/>
        <v>49.884564095709131</v>
      </c>
      <c r="M105" s="38">
        <f t="shared" si="29"/>
        <v>46.367777943442171</v>
      </c>
      <c r="N105" s="128"/>
      <c r="O105" s="117" t="s">
        <v>66</v>
      </c>
      <c r="P105" s="129" t="s">
        <v>99</v>
      </c>
      <c r="T105" s="65"/>
      <c r="U105" s="56"/>
      <c r="V105" s="26"/>
    </row>
    <row r="106" spans="1:22" ht="68.25" customHeight="1" x14ac:dyDescent="0.5">
      <c r="A106" s="109"/>
      <c r="B106" s="97"/>
      <c r="C106" s="164"/>
      <c r="D106" s="49" t="s">
        <v>7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f>I106-G106</f>
        <v>0</v>
      </c>
      <c r="K106" s="42">
        <f t="shared" si="30"/>
        <v>0</v>
      </c>
      <c r="L106" s="42">
        <f t="shared" si="28"/>
        <v>0</v>
      </c>
      <c r="M106" s="42">
        <f t="shared" si="29"/>
        <v>0</v>
      </c>
      <c r="N106" s="128"/>
      <c r="O106" s="117"/>
      <c r="P106" s="130"/>
      <c r="T106" s="65"/>
      <c r="U106" s="56"/>
      <c r="V106" s="26"/>
    </row>
    <row r="107" spans="1:22" ht="68.25" customHeight="1" x14ac:dyDescent="0.5">
      <c r="A107" s="109"/>
      <c r="B107" s="97"/>
      <c r="C107" s="164"/>
      <c r="D107" s="49" t="s">
        <v>8</v>
      </c>
      <c r="E107" s="39">
        <v>0</v>
      </c>
      <c r="F107" s="39">
        <v>2918.2</v>
      </c>
      <c r="G107" s="39">
        <v>2657.5</v>
      </c>
      <c r="H107" s="39">
        <v>967.86631999999997</v>
      </c>
      <c r="I107" s="39">
        <v>961.34411999999986</v>
      </c>
      <c r="J107" s="89">
        <f t="shared" ref="J107:J111" si="40">I107-G107</f>
        <v>-1696.1558800000003</v>
      </c>
      <c r="K107" s="42">
        <f t="shared" si="30"/>
        <v>99.326125946814628</v>
      </c>
      <c r="L107" s="42">
        <f t="shared" si="28"/>
        <v>36.174755221072431</v>
      </c>
      <c r="M107" s="42">
        <f t="shared" si="29"/>
        <v>32.943051195942701</v>
      </c>
      <c r="N107" s="128"/>
      <c r="O107" s="117"/>
      <c r="P107" s="130"/>
      <c r="T107" s="65">
        <v>3</v>
      </c>
      <c r="U107" s="56"/>
      <c r="V107" s="26"/>
    </row>
    <row r="108" spans="1:22" ht="68.25" customHeight="1" x14ac:dyDescent="0.5">
      <c r="A108" s="109"/>
      <c r="B108" s="97"/>
      <c r="C108" s="164"/>
      <c r="D108" s="49" t="s">
        <v>9</v>
      </c>
      <c r="E108" s="39">
        <v>1106</v>
      </c>
      <c r="F108" s="39">
        <v>1106</v>
      </c>
      <c r="G108" s="39">
        <v>1083</v>
      </c>
      <c r="H108" s="39">
        <v>1083</v>
      </c>
      <c r="I108" s="39">
        <v>904.58799999999997</v>
      </c>
      <c r="J108" s="89">
        <f t="shared" si="40"/>
        <v>-178.41200000000003</v>
      </c>
      <c r="K108" s="42">
        <f t="shared" si="30"/>
        <v>83.526131117266843</v>
      </c>
      <c r="L108" s="42">
        <f t="shared" si="28"/>
        <v>83.526131117266843</v>
      </c>
      <c r="M108" s="42">
        <f t="shared" si="29"/>
        <v>81.789150090415902</v>
      </c>
      <c r="N108" s="128"/>
      <c r="O108" s="117"/>
      <c r="P108" s="130"/>
      <c r="T108" s="65"/>
      <c r="U108" s="56"/>
      <c r="V108" s="26">
        <v>3</v>
      </c>
    </row>
    <row r="109" spans="1:22" ht="68.25" customHeight="1" x14ac:dyDescent="0.5">
      <c r="A109" s="109"/>
      <c r="B109" s="97"/>
      <c r="C109" s="164"/>
      <c r="D109" s="81" t="s">
        <v>109</v>
      </c>
      <c r="E109" s="39">
        <v>0</v>
      </c>
      <c r="F109" s="39">
        <v>0</v>
      </c>
      <c r="G109" s="41">
        <v>0</v>
      </c>
      <c r="H109" s="41">
        <v>0</v>
      </c>
      <c r="I109" s="41">
        <v>0</v>
      </c>
      <c r="J109" s="41">
        <f t="shared" si="40"/>
        <v>0</v>
      </c>
      <c r="K109" s="42">
        <f t="shared" si="30"/>
        <v>0</v>
      </c>
      <c r="L109" s="42">
        <f t="shared" si="28"/>
        <v>0</v>
      </c>
      <c r="M109" s="42">
        <f t="shared" si="29"/>
        <v>0</v>
      </c>
      <c r="N109" s="128"/>
      <c r="O109" s="117"/>
      <c r="P109" s="130"/>
      <c r="T109" s="65"/>
      <c r="U109" s="56"/>
      <c r="V109" s="26"/>
    </row>
    <row r="110" spans="1:22" ht="68.25" customHeight="1" x14ac:dyDescent="0.5">
      <c r="A110" s="109"/>
      <c r="B110" s="97"/>
      <c r="C110" s="164"/>
      <c r="D110" s="82" t="s">
        <v>110</v>
      </c>
      <c r="E110" s="41">
        <v>3459</v>
      </c>
      <c r="F110" s="41">
        <v>0</v>
      </c>
      <c r="G110" s="41">
        <v>0</v>
      </c>
      <c r="H110" s="41">
        <v>0</v>
      </c>
      <c r="I110" s="41">
        <v>0</v>
      </c>
      <c r="J110" s="87">
        <f t="shared" si="40"/>
        <v>0</v>
      </c>
      <c r="K110" s="42">
        <f t="shared" si="30"/>
        <v>0</v>
      </c>
      <c r="L110" s="42">
        <f t="shared" si="28"/>
        <v>0</v>
      </c>
      <c r="M110" s="42">
        <f t="shared" si="29"/>
        <v>0</v>
      </c>
      <c r="N110" s="128"/>
      <c r="O110" s="117"/>
      <c r="P110" s="130"/>
      <c r="T110" s="65"/>
      <c r="U110" s="56"/>
      <c r="V110" s="26"/>
    </row>
    <row r="111" spans="1:22" ht="68.25" customHeight="1" x14ac:dyDescent="0.5">
      <c r="A111" s="109"/>
      <c r="B111" s="97"/>
      <c r="C111" s="164"/>
      <c r="D111" s="50" t="s">
        <v>108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f t="shared" si="40"/>
        <v>0</v>
      </c>
      <c r="K111" s="42">
        <f t="shared" si="30"/>
        <v>0</v>
      </c>
      <c r="L111" s="42">
        <f t="shared" si="28"/>
        <v>0</v>
      </c>
      <c r="M111" s="42">
        <f t="shared" si="29"/>
        <v>0</v>
      </c>
      <c r="N111" s="128"/>
      <c r="O111" s="117"/>
      <c r="P111" s="130"/>
      <c r="T111" s="65"/>
      <c r="U111" s="56"/>
      <c r="V111" s="26"/>
    </row>
    <row r="112" spans="1:22" ht="68.25" customHeight="1" x14ac:dyDescent="0.5">
      <c r="A112" s="109">
        <v>15</v>
      </c>
      <c r="B112" s="97" t="s">
        <v>50</v>
      </c>
      <c r="C112" s="164">
        <v>7</v>
      </c>
      <c r="D112" s="51" t="s">
        <v>6</v>
      </c>
      <c r="E112" s="38">
        <f>E113+E114+E115+E117</f>
        <v>145343.79999999999</v>
      </c>
      <c r="F112" s="38">
        <f>F113+F114+F115+F117</f>
        <v>120704.1</v>
      </c>
      <c r="G112" s="38">
        <f t="shared" ref="G112:I112" si="41">G113+G114+G115+G117</f>
        <v>4408.1099999999997</v>
      </c>
      <c r="H112" s="38">
        <f t="shared" si="41"/>
        <v>4266.1099999999997</v>
      </c>
      <c r="I112" s="38">
        <f t="shared" si="41"/>
        <v>2482.4</v>
      </c>
      <c r="J112" s="85">
        <f>J113+J114+J115+J116+J117</f>
        <v>-1925.7099999999996</v>
      </c>
      <c r="K112" s="38">
        <f t="shared" si="30"/>
        <v>58.188841825456919</v>
      </c>
      <c r="L112" s="38">
        <f t="shared" si="28"/>
        <v>56.314384169179085</v>
      </c>
      <c r="M112" s="38">
        <f t="shared" si="29"/>
        <v>2.0565995686973348</v>
      </c>
      <c r="N112" s="98"/>
      <c r="O112" s="117" t="s">
        <v>105</v>
      </c>
      <c r="P112" s="123" t="s">
        <v>100</v>
      </c>
      <c r="T112" s="65"/>
      <c r="U112" s="56"/>
      <c r="V112" s="26"/>
    </row>
    <row r="113" spans="1:22" ht="68.25" customHeight="1" x14ac:dyDescent="0.5">
      <c r="A113" s="109"/>
      <c r="B113" s="97"/>
      <c r="C113" s="164"/>
      <c r="D113" s="49" t="s">
        <v>7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f>I113-G113</f>
        <v>0</v>
      </c>
      <c r="K113" s="42">
        <f t="shared" si="30"/>
        <v>0</v>
      </c>
      <c r="L113" s="42">
        <f t="shared" si="28"/>
        <v>0</v>
      </c>
      <c r="M113" s="42">
        <f t="shared" si="29"/>
        <v>0</v>
      </c>
      <c r="N113" s="98"/>
      <c r="O113" s="117"/>
      <c r="P113" s="124"/>
      <c r="T113" s="65"/>
      <c r="U113" s="56"/>
      <c r="V113" s="26"/>
    </row>
    <row r="114" spans="1:22" ht="68.25" customHeight="1" x14ac:dyDescent="0.5">
      <c r="A114" s="109"/>
      <c r="B114" s="97"/>
      <c r="C114" s="164"/>
      <c r="D114" s="49" t="s">
        <v>8</v>
      </c>
      <c r="E114" s="39">
        <v>44597.8</v>
      </c>
      <c r="F114" s="39">
        <v>44312.800000000003</v>
      </c>
      <c r="G114" s="39">
        <v>142</v>
      </c>
      <c r="H114" s="39">
        <v>0</v>
      </c>
      <c r="I114" s="39">
        <v>0</v>
      </c>
      <c r="J114" s="89">
        <f t="shared" ref="J114:J118" si="42">I114-G114</f>
        <v>-142</v>
      </c>
      <c r="K114" s="42">
        <f t="shared" si="30"/>
        <v>0</v>
      </c>
      <c r="L114" s="42">
        <f t="shared" si="28"/>
        <v>0</v>
      </c>
      <c r="M114" s="42">
        <f t="shared" si="29"/>
        <v>0</v>
      </c>
      <c r="N114" s="98"/>
      <c r="O114" s="117"/>
      <c r="P114" s="124"/>
      <c r="T114" s="65">
        <v>5</v>
      </c>
      <c r="U114" s="56"/>
      <c r="V114" s="26"/>
    </row>
    <row r="115" spans="1:22" ht="68.25" customHeight="1" x14ac:dyDescent="0.5">
      <c r="A115" s="109"/>
      <c r="B115" s="97"/>
      <c r="C115" s="164"/>
      <c r="D115" s="49" t="s">
        <v>9</v>
      </c>
      <c r="E115" s="39">
        <v>13660</v>
      </c>
      <c r="F115" s="39">
        <v>69391.3</v>
      </c>
      <c r="G115" s="39">
        <v>4266.1099999999997</v>
      </c>
      <c r="H115" s="39">
        <v>4266.1099999999997</v>
      </c>
      <c r="I115" s="39">
        <v>2482.4</v>
      </c>
      <c r="J115" s="89">
        <f t="shared" si="42"/>
        <v>-1783.7099999999996</v>
      </c>
      <c r="K115" s="42">
        <f t="shared" si="30"/>
        <v>58.188841825456919</v>
      </c>
      <c r="L115" s="42">
        <f t="shared" si="28"/>
        <v>58.188841825456919</v>
      </c>
      <c r="M115" s="42">
        <f t="shared" si="29"/>
        <v>3.5773937078567486</v>
      </c>
      <c r="N115" s="98"/>
      <c r="O115" s="117"/>
      <c r="P115" s="124"/>
      <c r="T115" s="65"/>
      <c r="U115" s="56"/>
      <c r="V115" s="26">
        <v>4</v>
      </c>
    </row>
    <row r="116" spans="1:22" ht="68.25" customHeight="1" x14ac:dyDescent="0.5">
      <c r="A116" s="109"/>
      <c r="B116" s="97"/>
      <c r="C116" s="164"/>
      <c r="D116" s="81" t="s">
        <v>109</v>
      </c>
      <c r="E116" s="39">
        <v>0</v>
      </c>
      <c r="F116" s="39">
        <v>0</v>
      </c>
      <c r="G116" s="41">
        <v>0</v>
      </c>
      <c r="H116" s="41">
        <v>0</v>
      </c>
      <c r="I116" s="41">
        <v>0</v>
      </c>
      <c r="J116" s="41">
        <f t="shared" si="42"/>
        <v>0</v>
      </c>
      <c r="K116" s="42">
        <f t="shared" si="30"/>
        <v>0</v>
      </c>
      <c r="L116" s="42">
        <f t="shared" si="28"/>
        <v>0</v>
      </c>
      <c r="M116" s="42">
        <f t="shared" si="29"/>
        <v>0</v>
      </c>
      <c r="N116" s="98"/>
      <c r="O116" s="117"/>
      <c r="P116" s="124"/>
      <c r="T116" s="65"/>
      <c r="U116" s="56"/>
      <c r="V116" s="26"/>
    </row>
    <row r="117" spans="1:22" ht="68.25" customHeight="1" x14ac:dyDescent="0.5">
      <c r="A117" s="109"/>
      <c r="B117" s="97"/>
      <c r="C117" s="164"/>
      <c r="D117" s="82" t="s">
        <v>110</v>
      </c>
      <c r="E117" s="39">
        <v>87086</v>
      </c>
      <c r="F117" s="47">
        <v>7000</v>
      </c>
      <c r="G117" s="41">
        <v>0</v>
      </c>
      <c r="H117" s="41">
        <v>0</v>
      </c>
      <c r="I117" s="41">
        <v>0</v>
      </c>
      <c r="J117" s="87">
        <f t="shared" si="42"/>
        <v>0</v>
      </c>
      <c r="K117" s="42">
        <f t="shared" si="30"/>
        <v>0</v>
      </c>
      <c r="L117" s="42">
        <f t="shared" si="28"/>
        <v>0</v>
      </c>
      <c r="M117" s="42">
        <f t="shared" si="29"/>
        <v>0</v>
      </c>
      <c r="N117" s="98"/>
      <c r="O117" s="117"/>
      <c r="P117" s="124"/>
      <c r="T117" s="65"/>
      <c r="U117" s="56"/>
      <c r="V117" s="26"/>
    </row>
    <row r="118" spans="1:22" ht="68.25" customHeight="1" x14ac:dyDescent="0.5">
      <c r="A118" s="109"/>
      <c r="B118" s="97"/>
      <c r="C118" s="164"/>
      <c r="D118" s="50" t="s">
        <v>108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f t="shared" si="42"/>
        <v>0</v>
      </c>
      <c r="K118" s="42">
        <f t="shared" si="30"/>
        <v>0</v>
      </c>
      <c r="L118" s="42">
        <f t="shared" si="28"/>
        <v>0</v>
      </c>
      <c r="M118" s="42">
        <f t="shared" si="29"/>
        <v>0</v>
      </c>
      <c r="N118" s="98"/>
      <c r="O118" s="117"/>
      <c r="P118" s="124"/>
      <c r="T118" s="65"/>
      <c r="U118" s="56"/>
      <c r="V118" s="26"/>
    </row>
    <row r="119" spans="1:22" ht="68.25" customHeight="1" x14ac:dyDescent="0.5">
      <c r="A119" s="109">
        <v>16</v>
      </c>
      <c r="B119" s="97" t="s">
        <v>51</v>
      </c>
      <c r="C119" s="164">
        <v>5</v>
      </c>
      <c r="D119" s="51" t="s">
        <v>6</v>
      </c>
      <c r="E119" s="38">
        <f>E120+E121+E122+E124</f>
        <v>31033.9</v>
      </c>
      <c r="F119" s="38">
        <f>F120+F121+F122+F124</f>
        <v>28175.899999999998</v>
      </c>
      <c r="G119" s="38">
        <f t="shared" ref="G119:I119" si="43">G120+G121+G122+G124</f>
        <v>20090</v>
      </c>
      <c r="H119" s="38">
        <f t="shared" si="43"/>
        <v>25176.371940000001</v>
      </c>
      <c r="I119" s="38">
        <f t="shared" si="43"/>
        <v>20528.100000000002</v>
      </c>
      <c r="J119" s="85">
        <f>J120+J121+J122+J123+J124</f>
        <v>438.10000000000218</v>
      </c>
      <c r="K119" s="38">
        <f t="shared" si="30"/>
        <v>81.537165279104954</v>
      </c>
      <c r="L119" s="38">
        <f t="shared" si="28"/>
        <v>102.18068690890991</v>
      </c>
      <c r="M119" s="38">
        <f t="shared" si="29"/>
        <v>72.856945119765484</v>
      </c>
      <c r="N119" s="131"/>
      <c r="O119" s="117" t="s">
        <v>64</v>
      </c>
      <c r="P119" s="129" t="s">
        <v>101</v>
      </c>
      <c r="T119" s="65"/>
      <c r="U119" s="56"/>
      <c r="V119" s="26"/>
    </row>
    <row r="120" spans="1:22" ht="68.25" customHeight="1" x14ac:dyDescent="0.5">
      <c r="A120" s="109"/>
      <c r="B120" s="97"/>
      <c r="C120" s="164"/>
      <c r="D120" s="49" t="s">
        <v>7</v>
      </c>
      <c r="E120" s="41">
        <v>0</v>
      </c>
      <c r="F120" s="41">
        <v>0</v>
      </c>
      <c r="G120" s="41">
        <v>0</v>
      </c>
      <c r="H120" s="41">
        <v>0</v>
      </c>
      <c r="I120" s="41">
        <v>0</v>
      </c>
      <c r="J120" s="41">
        <f>I120-G120</f>
        <v>0</v>
      </c>
      <c r="K120" s="42">
        <v>0</v>
      </c>
      <c r="L120" s="42">
        <f t="shared" si="28"/>
        <v>0</v>
      </c>
      <c r="M120" s="42">
        <f t="shared" si="29"/>
        <v>0</v>
      </c>
      <c r="N120" s="132"/>
      <c r="O120" s="117"/>
      <c r="P120" s="130"/>
      <c r="T120" s="65"/>
      <c r="U120" s="56"/>
      <c r="V120" s="26"/>
    </row>
    <row r="121" spans="1:22" ht="68.25" customHeight="1" x14ac:dyDescent="0.5">
      <c r="A121" s="109"/>
      <c r="B121" s="97"/>
      <c r="C121" s="164"/>
      <c r="D121" s="49" t="s">
        <v>8</v>
      </c>
      <c r="E121" s="39">
        <v>0</v>
      </c>
      <c r="F121" s="39">
        <v>0</v>
      </c>
      <c r="G121" s="39">
        <v>0</v>
      </c>
      <c r="H121" s="39">
        <v>0</v>
      </c>
      <c r="I121" s="39">
        <v>0</v>
      </c>
      <c r="J121" s="41">
        <f t="shared" ref="J121:J125" si="44">I121-G121</f>
        <v>0</v>
      </c>
      <c r="K121" s="42">
        <f t="shared" si="30"/>
        <v>0</v>
      </c>
      <c r="L121" s="42">
        <f t="shared" si="28"/>
        <v>0</v>
      </c>
      <c r="M121" s="42">
        <f t="shared" si="29"/>
        <v>0</v>
      </c>
      <c r="N121" s="132"/>
      <c r="O121" s="117"/>
      <c r="P121" s="130"/>
      <c r="T121" s="65">
        <v>7</v>
      </c>
      <c r="U121" s="56"/>
      <c r="V121" s="26">
        <v>7</v>
      </c>
    </row>
    <row r="122" spans="1:22" ht="68.25" customHeight="1" x14ac:dyDescent="0.5">
      <c r="A122" s="109"/>
      <c r="B122" s="97"/>
      <c r="C122" s="164"/>
      <c r="D122" s="49" t="s">
        <v>9</v>
      </c>
      <c r="E122" s="39">
        <v>31033.9</v>
      </c>
      <c r="F122" s="39">
        <v>28175.899999999998</v>
      </c>
      <c r="G122" s="45">
        <v>20090</v>
      </c>
      <c r="H122" s="45">
        <v>25176.371940000001</v>
      </c>
      <c r="I122" s="45">
        <v>20528.100000000002</v>
      </c>
      <c r="J122" s="90">
        <f t="shared" si="44"/>
        <v>438.10000000000218</v>
      </c>
      <c r="K122" s="42">
        <f t="shared" si="30"/>
        <v>81.537165279104954</v>
      </c>
      <c r="L122" s="42">
        <f>IF(I122=0,0,I122/G122*100)</f>
        <v>102.18068690890991</v>
      </c>
      <c r="M122" s="42">
        <f t="shared" si="29"/>
        <v>72.856945119765484</v>
      </c>
      <c r="N122" s="132"/>
      <c r="O122" s="117"/>
      <c r="P122" s="130"/>
      <c r="T122" s="65"/>
      <c r="U122" s="56"/>
      <c r="V122" s="26"/>
    </row>
    <row r="123" spans="1:22" ht="68.25" customHeight="1" x14ac:dyDescent="0.5">
      <c r="A123" s="109"/>
      <c r="B123" s="97"/>
      <c r="C123" s="164"/>
      <c r="D123" s="81" t="s">
        <v>109</v>
      </c>
      <c r="E123" s="39">
        <v>0</v>
      </c>
      <c r="F123" s="39">
        <v>0</v>
      </c>
      <c r="G123" s="41">
        <v>0</v>
      </c>
      <c r="H123" s="41">
        <v>0</v>
      </c>
      <c r="I123" s="41">
        <v>0</v>
      </c>
      <c r="J123" s="41">
        <f t="shared" si="44"/>
        <v>0</v>
      </c>
      <c r="K123" s="42">
        <f t="shared" si="30"/>
        <v>0</v>
      </c>
      <c r="L123" s="42">
        <f t="shared" ref="L123" si="45">IF(I123=0,0,I123/G123*100)</f>
        <v>0</v>
      </c>
      <c r="M123" s="42">
        <f t="shared" si="29"/>
        <v>0</v>
      </c>
      <c r="N123" s="132"/>
      <c r="O123" s="117"/>
      <c r="P123" s="130"/>
      <c r="T123" s="65"/>
      <c r="U123" s="56"/>
      <c r="V123" s="26"/>
    </row>
    <row r="124" spans="1:22" ht="68.25" customHeight="1" x14ac:dyDescent="0.5">
      <c r="A124" s="109"/>
      <c r="B124" s="97"/>
      <c r="C124" s="164"/>
      <c r="D124" s="82" t="s">
        <v>110</v>
      </c>
      <c r="E124" s="39">
        <v>0</v>
      </c>
      <c r="F124" s="41">
        <v>0</v>
      </c>
      <c r="G124" s="41">
        <v>0</v>
      </c>
      <c r="H124" s="41">
        <v>0</v>
      </c>
      <c r="I124" s="41">
        <v>0</v>
      </c>
      <c r="J124" s="41">
        <f t="shared" si="44"/>
        <v>0</v>
      </c>
      <c r="K124" s="42">
        <v>0</v>
      </c>
      <c r="L124" s="42"/>
      <c r="M124" s="42">
        <f t="shared" si="29"/>
        <v>0</v>
      </c>
      <c r="N124" s="132"/>
      <c r="O124" s="117"/>
      <c r="P124" s="130"/>
      <c r="T124" s="65"/>
      <c r="U124" s="56"/>
      <c r="V124" s="26"/>
    </row>
    <row r="125" spans="1:22" ht="68.25" customHeight="1" x14ac:dyDescent="0.5">
      <c r="A125" s="109"/>
      <c r="B125" s="97"/>
      <c r="C125" s="164"/>
      <c r="D125" s="50" t="s">
        <v>108</v>
      </c>
      <c r="E125" s="41">
        <v>0</v>
      </c>
      <c r="F125" s="41">
        <v>0</v>
      </c>
      <c r="G125" s="41">
        <v>0</v>
      </c>
      <c r="H125" s="41">
        <v>0</v>
      </c>
      <c r="I125" s="41">
        <v>0</v>
      </c>
      <c r="J125" s="41">
        <f t="shared" si="44"/>
        <v>0</v>
      </c>
      <c r="K125" s="42">
        <f t="shared" si="30"/>
        <v>0</v>
      </c>
      <c r="L125" s="42">
        <f t="shared" si="28"/>
        <v>0</v>
      </c>
      <c r="M125" s="42">
        <f t="shared" si="29"/>
        <v>0</v>
      </c>
      <c r="N125" s="132"/>
      <c r="O125" s="117"/>
      <c r="P125" s="130"/>
      <c r="T125" s="65"/>
      <c r="U125" s="56"/>
      <c r="V125" s="26"/>
    </row>
    <row r="126" spans="1:22" ht="68.25" customHeight="1" x14ac:dyDescent="0.5">
      <c r="A126" s="109">
        <v>17</v>
      </c>
      <c r="B126" s="95" t="s">
        <v>52</v>
      </c>
      <c r="C126" s="164">
        <v>7</v>
      </c>
      <c r="D126" s="51" t="s">
        <v>6</v>
      </c>
      <c r="E126" s="38">
        <f>E127+E128+E129+E131</f>
        <v>396874</v>
      </c>
      <c r="F126" s="38">
        <f>F127+F128+F129+F131</f>
        <v>390262.7</v>
      </c>
      <c r="G126" s="38">
        <f>G127+G128+G129+G131</f>
        <v>250648.9</v>
      </c>
      <c r="H126" s="38">
        <f>H127+H128+H129+H131</f>
        <v>250648.6</v>
      </c>
      <c r="I126" s="38">
        <f>I127+I128+I129+I131</f>
        <v>249383.6</v>
      </c>
      <c r="J126" s="85">
        <f>J127+J128+J129+J130+J131</f>
        <v>-1265.3000000000029</v>
      </c>
      <c r="K126" s="38">
        <f>IF(I126=0, ,I126/H126*100)</f>
        <v>99.495309369372094</v>
      </c>
      <c r="L126" s="38">
        <f t="shared" si="28"/>
        <v>99.495190284098598</v>
      </c>
      <c r="M126" s="38">
        <f t="shared" si="29"/>
        <v>63.901469446093614</v>
      </c>
      <c r="N126" s="131"/>
      <c r="O126" s="117" t="s">
        <v>70</v>
      </c>
      <c r="P126" s="129" t="s">
        <v>102</v>
      </c>
      <c r="T126" s="65"/>
      <c r="U126" s="56"/>
      <c r="V126" s="26"/>
    </row>
    <row r="127" spans="1:22" ht="68.25" customHeight="1" x14ac:dyDescent="0.5">
      <c r="A127" s="109"/>
      <c r="B127" s="95"/>
      <c r="C127" s="164"/>
      <c r="D127" s="49" t="s">
        <v>7</v>
      </c>
      <c r="E127" s="41">
        <v>0</v>
      </c>
      <c r="F127" s="73">
        <v>0</v>
      </c>
      <c r="G127" s="41">
        <v>0</v>
      </c>
      <c r="H127" s="41">
        <v>0</v>
      </c>
      <c r="I127" s="41">
        <v>0</v>
      </c>
      <c r="J127" s="41">
        <f>I127-G127</f>
        <v>0</v>
      </c>
      <c r="K127" s="42">
        <f t="shared" si="30"/>
        <v>0</v>
      </c>
      <c r="L127" s="42">
        <f t="shared" si="28"/>
        <v>0</v>
      </c>
      <c r="M127" s="42">
        <f t="shared" si="29"/>
        <v>0</v>
      </c>
      <c r="N127" s="131"/>
      <c r="O127" s="117"/>
      <c r="P127" s="130"/>
      <c r="T127" s="65"/>
      <c r="U127" s="56"/>
      <c r="V127" s="26"/>
    </row>
    <row r="128" spans="1:22" ht="68.25" customHeight="1" x14ac:dyDescent="0.5">
      <c r="A128" s="109"/>
      <c r="B128" s="95"/>
      <c r="C128" s="164"/>
      <c r="D128" s="49" t="s">
        <v>8</v>
      </c>
      <c r="E128" s="39">
        <v>90386.2</v>
      </c>
      <c r="F128" s="39">
        <v>92486.2</v>
      </c>
      <c r="G128" s="39">
        <v>56651.9</v>
      </c>
      <c r="H128" s="39">
        <v>56651.6</v>
      </c>
      <c r="I128" s="39">
        <v>56651.6</v>
      </c>
      <c r="J128" s="89">
        <f t="shared" ref="J128:J132" si="46">I128-G128</f>
        <v>-0.30000000000291038</v>
      </c>
      <c r="K128" s="42">
        <f>IF(I128=0, ,I128/H128*100)</f>
        <v>100</v>
      </c>
      <c r="L128" s="42">
        <f>IF(I128=0,0,I128/G128*100)</f>
        <v>99.999470450240864</v>
      </c>
      <c r="M128" s="42">
        <f t="shared" si="29"/>
        <v>61.254111424190846</v>
      </c>
      <c r="N128" s="131"/>
      <c r="O128" s="117"/>
      <c r="P128" s="130"/>
      <c r="T128" s="65">
        <v>6</v>
      </c>
      <c r="U128" s="56"/>
      <c r="V128" s="26"/>
    </row>
    <row r="129" spans="1:22" ht="68.25" customHeight="1" x14ac:dyDescent="0.5">
      <c r="A129" s="109"/>
      <c r="B129" s="95"/>
      <c r="C129" s="164"/>
      <c r="D129" s="49" t="s">
        <v>9</v>
      </c>
      <c r="E129" s="39">
        <v>305487.8</v>
      </c>
      <c r="F129" s="39">
        <v>296776.5</v>
      </c>
      <c r="G129" s="41">
        <v>193997</v>
      </c>
      <c r="H129" s="41">
        <v>193997</v>
      </c>
      <c r="I129" s="41">
        <v>192732</v>
      </c>
      <c r="J129" s="87">
        <f t="shared" si="46"/>
        <v>-1265</v>
      </c>
      <c r="K129" s="42">
        <f>IF(I129=0, ,I129/H129*100)</f>
        <v>99.3479280607432</v>
      </c>
      <c r="L129" s="42">
        <f>IF(I129=0,0,I129/G129*100)</f>
        <v>99.3479280607432</v>
      </c>
      <c r="M129" s="42">
        <f t="shared" si="29"/>
        <v>64.941799637100644</v>
      </c>
      <c r="N129" s="131"/>
      <c r="O129" s="117"/>
      <c r="P129" s="130"/>
      <c r="T129" s="65"/>
      <c r="U129" s="56"/>
      <c r="V129" s="26">
        <v>7</v>
      </c>
    </row>
    <row r="130" spans="1:22" ht="68.25" customHeight="1" x14ac:dyDescent="0.5">
      <c r="A130" s="109"/>
      <c r="B130" s="95"/>
      <c r="C130" s="164"/>
      <c r="D130" s="81" t="s">
        <v>109</v>
      </c>
      <c r="E130" s="39">
        <v>0</v>
      </c>
      <c r="F130" s="39">
        <v>500</v>
      </c>
      <c r="G130" s="41"/>
      <c r="H130" s="41"/>
      <c r="I130" s="41">
        <v>0</v>
      </c>
      <c r="J130" s="41">
        <f t="shared" si="46"/>
        <v>0</v>
      </c>
      <c r="K130" s="42">
        <f>IF(I130=0, ,I130/H130*100)</f>
        <v>0</v>
      </c>
      <c r="L130" s="42">
        <f>IF(I130=0,0,I130/G130*100)</f>
        <v>0</v>
      </c>
      <c r="M130" s="42">
        <f t="shared" si="29"/>
        <v>0</v>
      </c>
      <c r="N130" s="131"/>
      <c r="O130" s="117"/>
      <c r="P130" s="130"/>
      <c r="T130" s="65"/>
      <c r="U130" s="56"/>
      <c r="V130" s="26"/>
    </row>
    <row r="131" spans="1:22" ht="68.25" customHeight="1" x14ac:dyDescent="0.5">
      <c r="A131" s="109"/>
      <c r="B131" s="95"/>
      <c r="C131" s="164"/>
      <c r="D131" s="82" t="s">
        <v>110</v>
      </c>
      <c r="E131" s="41">
        <v>1000</v>
      </c>
      <c r="F131" s="47">
        <v>1000</v>
      </c>
      <c r="G131" s="41">
        <v>0</v>
      </c>
      <c r="H131" s="41">
        <v>0</v>
      </c>
      <c r="I131" s="41">
        <v>0</v>
      </c>
      <c r="J131" s="87">
        <f t="shared" si="46"/>
        <v>0</v>
      </c>
      <c r="K131" s="42">
        <f>IF(I131=0, ,I131/H131*100)</f>
        <v>0</v>
      </c>
      <c r="L131" s="42">
        <f>IF(I131=0,0,I131/G131*100)</f>
        <v>0</v>
      </c>
      <c r="M131" s="42">
        <f t="shared" si="29"/>
        <v>0</v>
      </c>
      <c r="N131" s="131"/>
      <c r="O131" s="117"/>
      <c r="P131" s="130"/>
      <c r="T131" s="65"/>
      <c r="U131" s="56"/>
      <c r="V131" s="26"/>
    </row>
    <row r="132" spans="1:22" ht="68.25" customHeight="1" x14ac:dyDescent="0.5">
      <c r="A132" s="109"/>
      <c r="B132" s="95"/>
      <c r="C132" s="164"/>
      <c r="D132" s="50" t="s">
        <v>108</v>
      </c>
      <c r="E132" s="41">
        <v>0</v>
      </c>
      <c r="F132" s="41">
        <v>0</v>
      </c>
      <c r="G132" s="41">
        <v>0</v>
      </c>
      <c r="H132" s="41">
        <v>0</v>
      </c>
      <c r="I132" s="41">
        <v>0</v>
      </c>
      <c r="J132" s="41">
        <f t="shared" si="46"/>
        <v>0</v>
      </c>
      <c r="K132" s="42">
        <f t="shared" si="30"/>
        <v>0</v>
      </c>
      <c r="L132" s="42">
        <f t="shared" si="28"/>
        <v>0</v>
      </c>
      <c r="M132" s="42">
        <f t="shared" si="29"/>
        <v>0</v>
      </c>
      <c r="N132" s="131"/>
      <c r="O132" s="117"/>
      <c r="P132" s="130"/>
      <c r="T132" s="65"/>
      <c r="U132" s="56"/>
      <c r="V132" s="26"/>
    </row>
    <row r="133" spans="1:22" ht="68.25" customHeight="1" x14ac:dyDescent="0.5">
      <c r="A133" s="109">
        <v>18</v>
      </c>
      <c r="B133" s="97" t="s">
        <v>53</v>
      </c>
      <c r="C133" s="164">
        <v>9</v>
      </c>
      <c r="D133" s="51" t="s">
        <v>6</v>
      </c>
      <c r="E133" s="38">
        <f>E134+E135+E136+E138</f>
        <v>3607.4</v>
      </c>
      <c r="F133" s="38">
        <f t="shared" ref="F133:I133" si="47">F134+F135+F136+F138</f>
        <v>3013.9</v>
      </c>
      <c r="G133" s="38">
        <f t="shared" si="47"/>
        <v>2046.5</v>
      </c>
      <c r="H133" s="38">
        <f t="shared" si="47"/>
        <v>1926.5</v>
      </c>
      <c r="I133" s="38">
        <f t="shared" si="47"/>
        <v>1819.837</v>
      </c>
      <c r="J133" s="85">
        <f>J134+J135+J136+J137+J138</f>
        <v>-226.66300000000004</v>
      </c>
      <c r="K133" s="38">
        <f t="shared" si="30"/>
        <v>94.463379185050613</v>
      </c>
      <c r="L133" s="38">
        <f t="shared" si="28"/>
        <v>88.92435866112875</v>
      </c>
      <c r="M133" s="38">
        <f t="shared" si="29"/>
        <v>60.381465874780183</v>
      </c>
      <c r="N133" s="98"/>
      <c r="O133" s="117" t="s">
        <v>65</v>
      </c>
      <c r="P133" s="168" t="s">
        <v>103</v>
      </c>
      <c r="T133" s="65"/>
      <c r="U133" s="56"/>
      <c r="V133" s="26"/>
    </row>
    <row r="134" spans="1:22" ht="68.25" customHeight="1" x14ac:dyDescent="0.5">
      <c r="A134" s="109"/>
      <c r="B134" s="97"/>
      <c r="C134" s="164"/>
      <c r="D134" s="49" t="s">
        <v>7</v>
      </c>
      <c r="E134" s="41">
        <v>0</v>
      </c>
      <c r="F134" s="41">
        <v>0</v>
      </c>
      <c r="G134" s="41">
        <v>0</v>
      </c>
      <c r="H134" s="41">
        <v>0</v>
      </c>
      <c r="I134" s="41">
        <v>0</v>
      </c>
      <c r="J134" s="41">
        <f>I134-G134</f>
        <v>0</v>
      </c>
      <c r="K134" s="42">
        <v>0</v>
      </c>
      <c r="L134" s="42">
        <v>0</v>
      </c>
      <c r="M134" s="42">
        <f t="shared" si="29"/>
        <v>0</v>
      </c>
      <c r="N134" s="98"/>
      <c r="O134" s="117"/>
      <c r="P134" s="169"/>
      <c r="T134" s="65"/>
      <c r="U134" s="56"/>
      <c r="V134" s="26"/>
    </row>
    <row r="135" spans="1:22" ht="68.25" customHeight="1" x14ac:dyDescent="0.5">
      <c r="A135" s="109"/>
      <c r="B135" s="97"/>
      <c r="C135" s="164"/>
      <c r="D135" s="49" t="s">
        <v>8</v>
      </c>
      <c r="E135" s="39">
        <v>3547.4</v>
      </c>
      <c r="F135" s="39">
        <v>2953.9</v>
      </c>
      <c r="G135" s="39">
        <v>1986.5</v>
      </c>
      <c r="H135" s="39">
        <v>1866.5</v>
      </c>
      <c r="I135" s="39">
        <v>1761.3</v>
      </c>
      <c r="J135" s="89">
        <f t="shared" ref="J135:J139" si="48">I135-G135</f>
        <v>-225.20000000000005</v>
      </c>
      <c r="K135" s="42">
        <f t="shared" ref="K135:K137" si="49">IF(I135=0, ,I135/H135*100)</f>
        <v>94.363782480578621</v>
      </c>
      <c r="L135" s="42">
        <f t="shared" ref="L135:L137" si="50">IF(I135=0,0,I135/G135*100)</f>
        <v>88.663478479738231</v>
      </c>
      <c r="M135" s="42">
        <f t="shared" si="29"/>
        <v>59.626256813026842</v>
      </c>
      <c r="N135" s="98"/>
      <c r="O135" s="117"/>
      <c r="P135" s="169"/>
      <c r="T135" s="77">
        <v>4</v>
      </c>
      <c r="U135" s="56"/>
      <c r="V135" s="26">
        <v>4</v>
      </c>
    </row>
    <row r="136" spans="1:22" ht="68.25" customHeight="1" x14ac:dyDescent="0.5">
      <c r="A136" s="109"/>
      <c r="B136" s="97"/>
      <c r="C136" s="164"/>
      <c r="D136" s="49" t="s">
        <v>9</v>
      </c>
      <c r="E136" s="39">
        <v>60</v>
      </c>
      <c r="F136" s="39">
        <v>60</v>
      </c>
      <c r="G136" s="39">
        <v>60</v>
      </c>
      <c r="H136" s="39">
        <v>60</v>
      </c>
      <c r="I136" s="39">
        <v>58.536999999999999</v>
      </c>
      <c r="J136" s="89">
        <f t="shared" si="48"/>
        <v>-1.463000000000001</v>
      </c>
      <c r="K136" s="42">
        <f t="shared" si="49"/>
        <v>97.561666666666667</v>
      </c>
      <c r="L136" s="42">
        <f t="shared" si="50"/>
        <v>97.561666666666667</v>
      </c>
      <c r="M136" s="42">
        <f t="shared" si="29"/>
        <v>97.561666666666667</v>
      </c>
      <c r="N136" s="98"/>
      <c r="O136" s="117"/>
      <c r="P136" s="169"/>
      <c r="T136" s="65"/>
      <c r="U136" s="56"/>
      <c r="V136" s="26"/>
    </row>
    <row r="137" spans="1:22" ht="68.25" customHeight="1" x14ac:dyDescent="0.5">
      <c r="A137" s="109"/>
      <c r="B137" s="97"/>
      <c r="C137" s="164"/>
      <c r="D137" s="81" t="s">
        <v>109</v>
      </c>
      <c r="E137" s="39">
        <v>0</v>
      </c>
      <c r="F137" s="39">
        <v>0</v>
      </c>
      <c r="G137" s="39">
        <v>0</v>
      </c>
      <c r="H137" s="39">
        <v>0</v>
      </c>
      <c r="I137" s="39">
        <v>0</v>
      </c>
      <c r="J137" s="41">
        <f t="shared" si="48"/>
        <v>0</v>
      </c>
      <c r="K137" s="42">
        <f t="shared" si="49"/>
        <v>0</v>
      </c>
      <c r="L137" s="42">
        <f t="shared" si="50"/>
        <v>0</v>
      </c>
      <c r="M137" s="42">
        <f t="shared" si="29"/>
        <v>0</v>
      </c>
      <c r="N137" s="98"/>
      <c r="O137" s="117"/>
      <c r="P137" s="169"/>
      <c r="T137" s="65"/>
      <c r="U137" s="56"/>
      <c r="V137" s="26"/>
    </row>
    <row r="138" spans="1:22" ht="68.25" customHeight="1" x14ac:dyDescent="0.5">
      <c r="A138" s="109"/>
      <c r="B138" s="97"/>
      <c r="C138" s="164"/>
      <c r="D138" s="82" t="s">
        <v>110</v>
      </c>
      <c r="E138" s="41">
        <v>0</v>
      </c>
      <c r="F138" s="41">
        <v>0</v>
      </c>
      <c r="G138" s="41"/>
      <c r="H138" s="41">
        <v>0</v>
      </c>
      <c r="I138" s="41">
        <v>0</v>
      </c>
      <c r="J138" s="41">
        <f t="shared" si="48"/>
        <v>0</v>
      </c>
      <c r="K138" s="42">
        <v>0</v>
      </c>
      <c r="L138" s="42">
        <v>0</v>
      </c>
      <c r="M138" s="42">
        <f t="shared" si="29"/>
        <v>0</v>
      </c>
      <c r="N138" s="98"/>
      <c r="O138" s="117"/>
      <c r="P138" s="169"/>
      <c r="T138" s="65"/>
      <c r="U138" s="56"/>
      <c r="V138" s="26"/>
    </row>
    <row r="139" spans="1:22" ht="68.25" customHeight="1" x14ac:dyDescent="0.5">
      <c r="A139" s="109"/>
      <c r="B139" s="97"/>
      <c r="C139" s="164"/>
      <c r="D139" s="50" t="s">
        <v>108</v>
      </c>
      <c r="E139" s="41">
        <v>0</v>
      </c>
      <c r="F139" s="41">
        <v>0</v>
      </c>
      <c r="G139" s="41"/>
      <c r="H139" s="41">
        <v>0</v>
      </c>
      <c r="I139" s="41">
        <v>0</v>
      </c>
      <c r="J139" s="41">
        <f t="shared" si="48"/>
        <v>0</v>
      </c>
      <c r="K139" s="42">
        <v>0</v>
      </c>
      <c r="L139" s="42">
        <v>0</v>
      </c>
      <c r="M139" s="42">
        <f t="shared" si="29"/>
        <v>0</v>
      </c>
      <c r="N139" s="98"/>
      <c r="O139" s="117"/>
      <c r="P139" s="169"/>
      <c r="T139" s="65"/>
      <c r="U139" s="56"/>
      <c r="V139" s="26"/>
    </row>
    <row r="140" spans="1:22" ht="68.25" customHeight="1" x14ac:dyDescent="0.5">
      <c r="A140" s="109">
        <v>19</v>
      </c>
      <c r="B140" s="97" t="s">
        <v>54</v>
      </c>
      <c r="C140" s="164">
        <v>6</v>
      </c>
      <c r="D140" s="51" t="s">
        <v>6</v>
      </c>
      <c r="E140" s="38">
        <f>E141+E142+E143+E145</f>
        <v>142453</v>
      </c>
      <c r="F140" s="38">
        <f t="shared" ref="F140:I140" si="51">F141+F142+F143+F145</f>
        <v>143997.20000000001</v>
      </c>
      <c r="G140" s="38">
        <f t="shared" si="51"/>
        <v>92121.689999999988</v>
      </c>
      <c r="H140" s="38">
        <f t="shared" si="51"/>
        <v>82822</v>
      </c>
      <c r="I140" s="38">
        <f t="shared" si="51"/>
        <v>81128.600000000006</v>
      </c>
      <c r="J140" s="85">
        <f>J141+J142+J143+J144+J145</f>
        <v>-10993.09</v>
      </c>
      <c r="K140" s="38">
        <f t="shared" si="30"/>
        <v>97.955374175943604</v>
      </c>
      <c r="L140" s="38">
        <f t="shared" si="28"/>
        <v>88.066773416770815</v>
      </c>
      <c r="M140" s="38">
        <f t="shared" si="29"/>
        <v>56.340401063354008</v>
      </c>
      <c r="N140" s="133"/>
      <c r="O140" s="117" t="s">
        <v>65</v>
      </c>
      <c r="P140" s="129" t="s">
        <v>88</v>
      </c>
      <c r="T140" s="65"/>
      <c r="U140" s="56"/>
      <c r="V140" s="26"/>
    </row>
    <row r="141" spans="1:22" ht="68.25" customHeight="1" x14ac:dyDescent="0.5">
      <c r="A141" s="109"/>
      <c r="B141" s="97"/>
      <c r="C141" s="164"/>
      <c r="D141" s="49" t="s">
        <v>7</v>
      </c>
      <c r="E141" s="39">
        <v>1018.5</v>
      </c>
      <c r="F141" s="39">
        <v>1018.5</v>
      </c>
      <c r="G141" s="39">
        <v>763.9</v>
      </c>
      <c r="H141" s="39">
        <v>483.3</v>
      </c>
      <c r="I141" s="39">
        <v>461.6</v>
      </c>
      <c r="J141" s="89">
        <f>I141-G141</f>
        <v>-302.29999999999995</v>
      </c>
      <c r="K141" s="42">
        <f t="shared" si="30"/>
        <v>95.510035174839643</v>
      </c>
      <c r="L141" s="42">
        <f t="shared" si="28"/>
        <v>60.42675742898286</v>
      </c>
      <c r="M141" s="42">
        <f t="shared" si="29"/>
        <v>45.321551300932747</v>
      </c>
      <c r="N141" s="133"/>
      <c r="O141" s="117"/>
      <c r="P141" s="130"/>
      <c r="T141" s="65"/>
      <c r="U141" s="56"/>
      <c r="V141" s="26"/>
    </row>
    <row r="142" spans="1:22" ht="68.25" customHeight="1" x14ac:dyDescent="0.5">
      <c r="A142" s="109"/>
      <c r="B142" s="97"/>
      <c r="C142" s="164"/>
      <c r="D142" s="49" t="s">
        <v>8</v>
      </c>
      <c r="E142" s="39">
        <v>136134.5</v>
      </c>
      <c r="F142" s="39">
        <v>136024.40000000002</v>
      </c>
      <c r="G142" s="39">
        <v>86633.09</v>
      </c>
      <c r="H142" s="39">
        <v>77292</v>
      </c>
      <c r="I142" s="39">
        <v>76123.899999999994</v>
      </c>
      <c r="J142" s="89">
        <f t="shared" ref="J142:J146" si="52">I142-G142</f>
        <v>-10509.190000000002</v>
      </c>
      <c r="K142" s="42">
        <f t="shared" si="30"/>
        <v>98.488718107954242</v>
      </c>
      <c r="L142" s="42">
        <f t="shared" si="28"/>
        <v>87.869311829925493</v>
      </c>
      <c r="M142" s="42">
        <f t="shared" si="29"/>
        <v>55.963415387239337</v>
      </c>
      <c r="N142" s="133"/>
      <c r="O142" s="117"/>
      <c r="P142" s="130"/>
      <c r="T142" s="65">
        <v>4</v>
      </c>
      <c r="U142" s="56"/>
      <c r="V142" s="26">
        <v>4</v>
      </c>
    </row>
    <row r="143" spans="1:22" ht="68.25" customHeight="1" x14ac:dyDescent="0.5">
      <c r="A143" s="109"/>
      <c r="B143" s="97"/>
      <c r="C143" s="164"/>
      <c r="D143" s="49" t="s">
        <v>9</v>
      </c>
      <c r="E143" s="39">
        <v>5300</v>
      </c>
      <c r="F143" s="45">
        <v>6954.3</v>
      </c>
      <c r="G143" s="39">
        <v>4724.7</v>
      </c>
      <c r="H143" s="39">
        <v>5046.7</v>
      </c>
      <c r="I143" s="39">
        <v>4543.1000000000004</v>
      </c>
      <c r="J143" s="89">
        <f t="shared" si="52"/>
        <v>-181.59999999999945</v>
      </c>
      <c r="K143" s="42">
        <f t="shared" si="30"/>
        <v>90.021201973566903</v>
      </c>
      <c r="L143" s="42">
        <f t="shared" si="28"/>
        <v>96.156369716595762</v>
      </c>
      <c r="M143" s="42">
        <f t="shared" si="29"/>
        <v>65.32792660655997</v>
      </c>
      <c r="N143" s="133"/>
      <c r="O143" s="117"/>
      <c r="P143" s="130"/>
      <c r="T143" s="65"/>
      <c r="U143" s="56"/>
      <c r="V143" s="26"/>
    </row>
    <row r="144" spans="1:22" ht="68.25" customHeight="1" x14ac:dyDescent="0.5">
      <c r="A144" s="109"/>
      <c r="B144" s="97"/>
      <c r="C144" s="164"/>
      <c r="D144" s="81" t="s">
        <v>109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41">
        <f t="shared" si="52"/>
        <v>0</v>
      </c>
      <c r="K144" s="42">
        <f t="shared" si="30"/>
        <v>0</v>
      </c>
      <c r="L144" s="42">
        <f t="shared" si="28"/>
        <v>0</v>
      </c>
      <c r="M144" s="42">
        <f t="shared" si="29"/>
        <v>0</v>
      </c>
      <c r="N144" s="133"/>
      <c r="O144" s="117"/>
      <c r="P144" s="130"/>
      <c r="T144" s="65"/>
      <c r="U144" s="56"/>
      <c r="V144" s="26"/>
    </row>
    <row r="145" spans="1:22" ht="68.25" customHeight="1" x14ac:dyDescent="0.5">
      <c r="A145" s="109"/>
      <c r="B145" s="97"/>
      <c r="C145" s="164"/>
      <c r="D145" s="82" t="s">
        <v>110</v>
      </c>
      <c r="E145" s="41">
        <v>0</v>
      </c>
      <c r="F145" s="41">
        <v>0</v>
      </c>
      <c r="G145" s="41">
        <v>0</v>
      </c>
      <c r="H145" s="41">
        <v>0</v>
      </c>
      <c r="I145" s="41">
        <v>0</v>
      </c>
      <c r="J145" s="41">
        <f t="shared" si="52"/>
        <v>0</v>
      </c>
      <c r="K145" s="42">
        <f t="shared" si="30"/>
        <v>0</v>
      </c>
      <c r="L145" s="42">
        <f t="shared" ref="L145:L160" si="53">IF(I145=0,0,I145/G145*100)</f>
        <v>0</v>
      </c>
      <c r="M145" s="42">
        <f t="shared" ref="M145:M160" si="54">IF(I145=0,0,I145/F145*100)</f>
        <v>0</v>
      </c>
      <c r="N145" s="133"/>
      <c r="O145" s="117"/>
      <c r="P145" s="130"/>
      <c r="T145" s="65"/>
      <c r="U145" s="56"/>
      <c r="V145" s="26"/>
    </row>
    <row r="146" spans="1:22" ht="68.25" customHeight="1" x14ac:dyDescent="0.5">
      <c r="A146" s="109"/>
      <c r="B146" s="97"/>
      <c r="C146" s="164"/>
      <c r="D146" s="50" t="s">
        <v>108</v>
      </c>
      <c r="E146" s="41">
        <v>0</v>
      </c>
      <c r="F146" s="41">
        <v>0</v>
      </c>
      <c r="G146" s="41">
        <v>0</v>
      </c>
      <c r="H146" s="41">
        <v>0</v>
      </c>
      <c r="I146" s="41">
        <v>0</v>
      </c>
      <c r="J146" s="41">
        <f t="shared" si="52"/>
        <v>0</v>
      </c>
      <c r="K146" s="42">
        <f t="shared" si="30"/>
        <v>0</v>
      </c>
      <c r="L146" s="42">
        <f t="shared" si="53"/>
        <v>0</v>
      </c>
      <c r="M146" s="42">
        <f t="shared" si="54"/>
        <v>0</v>
      </c>
      <c r="N146" s="133"/>
      <c r="O146" s="117"/>
      <c r="P146" s="130"/>
      <c r="T146" s="65"/>
      <c r="U146" s="56"/>
      <c r="V146" s="26"/>
    </row>
    <row r="147" spans="1:22" ht="85.5" customHeight="1" x14ac:dyDescent="0.5">
      <c r="A147" s="109">
        <v>20</v>
      </c>
      <c r="B147" s="97" t="s">
        <v>55</v>
      </c>
      <c r="C147" s="164">
        <v>10</v>
      </c>
      <c r="D147" s="51" t="s">
        <v>6</v>
      </c>
      <c r="E147" s="38">
        <f>E148+E149+E150+E152</f>
        <v>434618.5</v>
      </c>
      <c r="F147" s="38">
        <f t="shared" ref="F147:I147" si="55">F148+F149+F150+F152</f>
        <v>429138.93038000003</v>
      </c>
      <c r="G147" s="38">
        <f t="shared" si="55"/>
        <v>324839.87200000003</v>
      </c>
      <c r="H147" s="38">
        <f t="shared" si="55"/>
        <v>322303.37</v>
      </c>
      <c r="I147" s="38">
        <f t="shared" si="55"/>
        <v>282672.27</v>
      </c>
      <c r="J147" s="85">
        <f>J148+J149+J150+J151+J152</f>
        <v>-42167.602000000028</v>
      </c>
      <c r="K147" s="38">
        <f t="shared" si="30"/>
        <v>87.703789755595793</v>
      </c>
      <c r="L147" s="38">
        <f t="shared" si="53"/>
        <v>87.018957451134568</v>
      </c>
      <c r="M147" s="38">
        <f t="shared" si="54"/>
        <v>65.869640339946628</v>
      </c>
      <c r="N147" s="110"/>
      <c r="O147" s="117" t="s">
        <v>67</v>
      </c>
      <c r="P147" s="129" t="s">
        <v>87</v>
      </c>
      <c r="T147" s="65"/>
      <c r="U147" s="56"/>
      <c r="V147" s="26"/>
    </row>
    <row r="148" spans="1:22" ht="85.5" customHeight="1" x14ac:dyDescent="0.5">
      <c r="A148" s="109"/>
      <c r="B148" s="97"/>
      <c r="C148" s="164"/>
      <c r="D148" s="49" t="s">
        <v>7</v>
      </c>
      <c r="E148" s="39">
        <v>3820.4</v>
      </c>
      <c r="F148" s="39">
        <v>3920.4</v>
      </c>
      <c r="G148" s="39">
        <v>3320.9</v>
      </c>
      <c r="H148" s="39">
        <v>2707.2</v>
      </c>
      <c r="I148" s="39">
        <v>2549.6999999999998</v>
      </c>
      <c r="J148" s="89">
        <f>I148-G148</f>
        <v>-771.20000000000027</v>
      </c>
      <c r="K148" s="42">
        <f t="shared" si="30"/>
        <v>94.182180851063833</v>
      </c>
      <c r="L148" s="42">
        <f t="shared" si="53"/>
        <v>76.777379626005001</v>
      </c>
      <c r="M148" s="42">
        <f t="shared" si="54"/>
        <v>65.036730945821859</v>
      </c>
      <c r="N148" s="111"/>
      <c r="O148" s="117"/>
      <c r="P148" s="130"/>
      <c r="T148" s="65"/>
      <c r="U148" s="56"/>
      <c r="V148" s="26"/>
    </row>
    <row r="149" spans="1:22" ht="85.5" customHeight="1" x14ac:dyDescent="0.5">
      <c r="A149" s="109"/>
      <c r="B149" s="97"/>
      <c r="C149" s="164"/>
      <c r="D149" s="49" t="s">
        <v>8</v>
      </c>
      <c r="E149" s="39">
        <v>1780.9</v>
      </c>
      <c r="F149" s="39">
        <v>22727.600000000002</v>
      </c>
      <c r="G149" s="39">
        <v>26889.572</v>
      </c>
      <c r="H149" s="39">
        <v>24966.77</v>
      </c>
      <c r="I149" s="39">
        <v>20505.07</v>
      </c>
      <c r="J149" s="89">
        <f t="shared" ref="J149:J153" si="56">I149-G149</f>
        <v>-6384.5020000000004</v>
      </c>
      <c r="K149" s="42">
        <f t="shared" si="30"/>
        <v>82.129446460234945</v>
      </c>
      <c r="L149" s="42">
        <f t="shared" si="53"/>
        <v>76.256587497934149</v>
      </c>
      <c r="M149" s="42">
        <f t="shared" si="54"/>
        <v>90.22100881747302</v>
      </c>
      <c r="N149" s="111"/>
      <c r="O149" s="117"/>
      <c r="P149" s="130"/>
      <c r="T149" s="65">
        <v>5</v>
      </c>
      <c r="U149" s="56"/>
      <c r="V149" s="26">
        <v>5</v>
      </c>
    </row>
    <row r="150" spans="1:22" ht="85.5" customHeight="1" x14ac:dyDescent="0.5">
      <c r="A150" s="109"/>
      <c r="B150" s="97"/>
      <c r="C150" s="164"/>
      <c r="D150" s="49" t="s">
        <v>9</v>
      </c>
      <c r="E150" s="39">
        <v>353861</v>
      </c>
      <c r="F150" s="45">
        <v>402490.93038000003</v>
      </c>
      <c r="G150" s="39">
        <v>294629.40000000002</v>
      </c>
      <c r="H150" s="39">
        <v>294629.40000000002</v>
      </c>
      <c r="I150" s="39">
        <v>259617.5</v>
      </c>
      <c r="J150" s="89">
        <f t="shared" si="56"/>
        <v>-35011.900000000023</v>
      </c>
      <c r="K150" s="42">
        <f t="shared" si="30"/>
        <v>88.116630587443069</v>
      </c>
      <c r="L150" s="42">
        <f t="shared" si="53"/>
        <v>88.116630587443069</v>
      </c>
      <c r="M150" s="42">
        <f t="shared" si="54"/>
        <v>64.502695689289141</v>
      </c>
      <c r="N150" s="111"/>
      <c r="O150" s="117"/>
      <c r="P150" s="130"/>
      <c r="T150" s="65"/>
      <c r="U150" s="56"/>
      <c r="V150" s="26"/>
    </row>
    <row r="151" spans="1:22" ht="85.5" customHeight="1" x14ac:dyDescent="0.5">
      <c r="A151" s="109"/>
      <c r="B151" s="97"/>
      <c r="C151" s="164"/>
      <c r="D151" s="81" t="s">
        <v>109</v>
      </c>
      <c r="E151" s="39">
        <v>0</v>
      </c>
      <c r="F151" s="39">
        <v>0</v>
      </c>
      <c r="G151" s="41">
        <v>0</v>
      </c>
      <c r="H151" s="41">
        <v>0</v>
      </c>
      <c r="I151" s="41">
        <v>0</v>
      </c>
      <c r="J151" s="41">
        <f t="shared" si="56"/>
        <v>0</v>
      </c>
      <c r="K151" s="42">
        <f t="shared" si="30"/>
        <v>0</v>
      </c>
      <c r="L151" s="42">
        <f t="shared" si="53"/>
        <v>0</v>
      </c>
      <c r="M151" s="42">
        <f t="shared" si="54"/>
        <v>0</v>
      </c>
      <c r="N151" s="111"/>
      <c r="O151" s="117"/>
      <c r="P151" s="130"/>
      <c r="T151" s="65"/>
      <c r="U151" s="56"/>
      <c r="V151" s="26"/>
    </row>
    <row r="152" spans="1:22" ht="85.5" customHeight="1" x14ac:dyDescent="0.5">
      <c r="A152" s="109"/>
      <c r="B152" s="97"/>
      <c r="C152" s="164"/>
      <c r="D152" s="82" t="s">
        <v>110</v>
      </c>
      <c r="E152" s="39">
        <v>75156.2</v>
      </c>
      <c r="F152" s="39">
        <v>0</v>
      </c>
      <c r="G152" s="39">
        <v>0</v>
      </c>
      <c r="H152" s="39">
        <v>0</v>
      </c>
      <c r="I152" s="39">
        <v>0</v>
      </c>
      <c r="J152" s="41">
        <f t="shared" si="56"/>
        <v>0</v>
      </c>
      <c r="K152" s="42">
        <f t="shared" si="30"/>
        <v>0</v>
      </c>
      <c r="L152" s="42">
        <f t="shared" si="53"/>
        <v>0</v>
      </c>
      <c r="M152" s="42">
        <f t="shared" si="54"/>
        <v>0</v>
      </c>
      <c r="N152" s="111"/>
      <c r="O152" s="117"/>
      <c r="P152" s="130"/>
      <c r="T152" s="65"/>
      <c r="U152" s="56"/>
      <c r="V152" s="26"/>
    </row>
    <row r="153" spans="1:22" ht="85.5" customHeight="1" x14ac:dyDescent="0.5">
      <c r="A153" s="109"/>
      <c r="B153" s="97"/>
      <c r="C153" s="164"/>
      <c r="D153" s="50" t="s">
        <v>108</v>
      </c>
      <c r="E153" s="41">
        <v>0</v>
      </c>
      <c r="F153" s="39">
        <v>0</v>
      </c>
      <c r="G153" s="39">
        <v>0</v>
      </c>
      <c r="H153" s="39">
        <v>0</v>
      </c>
      <c r="I153" s="39">
        <v>0</v>
      </c>
      <c r="J153" s="41">
        <f t="shared" si="56"/>
        <v>0</v>
      </c>
      <c r="K153" s="42">
        <f t="shared" si="30"/>
        <v>0</v>
      </c>
      <c r="L153" s="42">
        <f t="shared" si="53"/>
        <v>0</v>
      </c>
      <c r="M153" s="42">
        <f t="shared" si="54"/>
        <v>0</v>
      </c>
      <c r="N153" s="112"/>
      <c r="O153" s="117"/>
      <c r="P153" s="130"/>
      <c r="T153" s="65"/>
      <c r="U153" s="56"/>
      <c r="V153" s="26"/>
    </row>
    <row r="154" spans="1:22" ht="85.5" customHeight="1" x14ac:dyDescent="0.5">
      <c r="A154" s="109">
        <v>21</v>
      </c>
      <c r="B154" s="97" t="s">
        <v>106</v>
      </c>
      <c r="C154" s="164">
        <v>12</v>
      </c>
      <c r="D154" s="51" t="s">
        <v>6</v>
      </c>
      <c r="E154" s="38">
        <f>E155+E156+E157+E159</f>
        <v>750</v>
      </c>
      <c r="F154" s="38">
        <f>F155+F156+F157+F159</f>
        <v>1535.5</v>
      </c>
      <c r="G154" s="38">
        <f t="shared" ref="G154:I154" si="57">G155+G156+G157+G159</f>
        <v>270.60000000000002</v>
      </c>
      <c r="H154" s="38">
        <f t="shared" si="57"/>
        <v>270.60000000000002</v>
      </c>
      <c r="I154" s="38">
        <f t="shared" si="57"/>
        <v>270.60000000000002</v>
      </c>
      <c r="J154" s="85">
        <f>J155+J156+J157+J158+J159</f>
        <v>0</v>
      </c>
      <c r="K154" s="38">
        <f t="shared" si="30"/>
        <v>100</v>
      </c>
      <c r="L154" s="38">
        <f t="shared" si="53"/>
        <v>100</v>
      </c>
      <c r="M154" s="38">
        <f t="shared" si="54"/>
        <v>17.622924128948227</v>
      </c>
      <c r="N154" s="131"/>
      <c r="O154" s="117" t="s">
        <v>67</v>
      </c>
      <c r="P154" s="123" t="s">
        <v>113</v>
      </c>
      <c r="T154" s="65"/>
      <c r="U154" s="56"/>
      <c r="V154" s="26"/>
    </row>
    <row r="155" spans="1:22" ht="85.5" customHeight="1" x14ac:dyDescent="0.5">
      <c r="A155" s="109"/>
      <c r="B155" s="97"/>
      <c r="C155" s="164"/>
      <c r="D155" s="49" t="s">
        <v>7</v>
      </c>
      <c r="E155" s="41">
        <v>0</v>
      </c>
      <c r="F155" s="41">
        <v>0</v>
      </c>
      <c r="G155" s="41">
        <v>0</v>
      </c>
      <c r="H155" s="41">
        <v>0</v>
      </c>
      <c r="I155" s="41">
        <v>0</v>
      </c>
      <c r="J155" s="41">
        <f>I155-G155</f>
        <v>0</v>
      </c>
      <c r="K155" s="42">
        <f t="shared" si="30"/>
        <v>0</v>
      </c>
      <c r="L155" s="42">
        <f t="shared" si="53"/>
        <v>0</v>
      </c>
      <c r="M155" s="42">
        <f t="shared" si="54"/>
        <v>0</v>
      </c>
      <c r="N155" s="134"/>
      <c r="O155" s="117"/>
      <c r="P155" s="167"/>
      <c r="T155" s="65"/>
      <c r="U155" s="56"/>
      <c r="V155" s="26"/>
    </row>
    <row r="156" spans="1:22" ht="85.5" customHeight="1" x14ac:dyDescent="0.5">
      <c r="A156" s="109"/>
      <c r="B156" s="97"/>
      <c r="C156" s="164"/>
      <c r="D156" s="49" t="s">
        <v>8</v>
      </c>
      <c r="E156" s="41">
        <v>0</v>
      </c>
      <c r="F156" s="41">
        <v>0</v>
      </c>
      <c r="G156" s="41">
        <v>0</v>
      </c>
      <c r="H156" s="41">
        <v>0</v>
      </c>
      <c r="I156" s="41">
        <v>0</v>
      </c>
      <c r="J156" s="41">
        <f t="shared" ref="J156:J160" si="58">I156-G156</f>
        <v>0</v>
      </c>
      <c r="K156" s="42">
        <f t="shared" si="30"/>
        <v>0</v>
      </c>
      <c r="L156" s="42">
        <f t="shared" si="53"/>
        <v>0</v>
      </c>
      <c r="M156" s="42">
        <f t="shared" si="54"/>
        <v>0</v>
      </c>
      <c r="N156" s="134"/>
      <c r="O156" s="117"/>
      <c r="P156" s="167"/>
      <c r="T156" s="65">
        <v>5</v>
      </c>
      <c r="U156" s="56"/>
      <c r="V156" s="26">
        <v>4</v>
      </c>
    </row>
    <row r="157" spans="1:22" ht="85.5" customHeight="1" x14ac:dyDescent="0.5">
      <c r="A157" s="109"/>
      <c r="B157" s="97"/>
      <c r="C157" s="164"/>
      <c r="D157" s="49" t="s">
        <v>9</v>
      </c>
      <c r="E157" s="39">
        <v>670</v>
      </c>
      <c r="F157" s="39">
        <v>670</v>
      </c>
      <c r="G157" s="41">
        <v>270.60000000000002</v>
      </c>
      <c r="H157" s="41">
        <v>270.60000000000002</v>
      </c>
      <c r="I157" s="41">
        <v>270.60000000000002</v>
      </c>
      <c r="J157" s="87">
        <f t="shared" si="58"/>
        <v>0</v>
      </c>
      <c r="K157" s="42">
        <f t="shared" ref="K157:K160" si="59">IF(I157=0, ,I157/H157*100)</f>
        <v>100</v>
      </c>
      <c r="L157" s="42">
        <f t="shared" si="53"/>
        <v>100</v>
      </c>
      <c r="M157" s="42">
        <f>IF(I157=0,0,I157/F157*100)</f>
        <v>40.388059701492537</v>
      </c>
      <c r="N157" s="134"/>
      <c r="O157" s="117"/>
      <c r="P157" s="167"/>
      <c r="T157" s="65"/>
      <c r="U157" s="56"/>
      <c r="V157" s="26"/>
    </row>
    <row r="158" spans="1:22" ht="85.5" customHeight="1" x14ac:dyDescent="0.5">
      <c r="A158" s="109"/>
      <c r="B158" s="97"/>
      <c r="C158" s="164"/>
      <c r="D158" s="81" t="s">
        <v>109</v>
      </c>
      <c r="E158" s="39">
        <v>0</v>
      </c>
      <c r="F158" s="39">
        <v>0</v>
      </c>
      <c r="G158" s="41">
        <v>0</v>
      </c>
      <c r="H158" s="41">
        <v>0</v>
      </c>
      <c r="I158" s="41">
        <v>0</v>
      </c>
      <c r="J158" s="41">
        <f t="shared" si="58"/>
        <v>0</v>
      </c>
      <c r="K158" s="42">
        <f t="shared" si="59"/>
        <v>0</v>
      </c>
      <c r="L158" s="42">
        <f t="shared" si="53"/>
        <v>0</v>
      </c>
      <c r="M158" s="42">
        <f t="shared" si="54"/>
        <v>0</v>
      </c>
      <c r="N158" s="134"/>
      <c r="O158" s="117"/>
      <c r="P158" s="167"/>
      <c r="T158" s="65"/>
      <c r="U158" s="56"/>
      <c r="V158" s="26"/>
    </row>
    <row r="159" spans="1:22" ht="102.75" customHeight="1" x14ac:dyDescent="0.5">
      <c r="A159" s="109"/>
      <c r="B159" s="97"/>
      <c r="C159" s="164"/>
      <c r="D159" s="82" t="s">
        <v>110</v>
      </c>
      <c r="E159" s="39">
        <v>80</v>
      </c>
      <c r="F159" s="45">
        <v>865.5</v>
      </c>
      <c r="G159" s="41">
        <v>0</v>
      </c>
      <c r="H159" s="41">
        <v>0</v>
      </c>
      <c r="I159" s="41">
        <v>0</v>
      </c>
      <c r="J159" s="41">
        <f t="shared" si="58"/>
        <v>0</v>
      </c>
      <c r="K159" s="42">
        <f t="shared" si="59"/>
        <v>0</v>
      </c>
      <c r="L159" s="42">
        <f t="shared" si="53"/>
        <v>0</v>
      </c>
      <c r="M159" s="42">
        <f t="shared" si="54"/>
        <v>0</v>
      </c>
      <c r="N159" s="134"/>
      <c r="O159" s="117"/>
      <c r="P159" s="167"/>
      <c r="T159" s="65"/>
      <c r="U159" s="56"/>
      <c r="V159" s="26"/>
    </row>
    <row r="160" spans="1:22" ht="85.5" customHeight="1" x14ac:dyDescent="0.5">
      <c r="A160" s="109"/>
      <c r="B160" s="97"/>
      <c r="C160" s="164"/>
      <c r="D160" s="50" t="s">
        <v>108</v>
      </c>
      <c r="E160" s="41">
        <v>0</v>
      </c>
      <c r="F160" s="41">
        <v>0</v>
      </c>
      <c r="G160" s="41">
        <v>0</v>
      </c>
      <c r="H160" s="41">
        <v>0</v>
      </c>
      <c r="I160" s="41">
        <v>0</v>
      </c>
      <c r="J160" s="41">
        <f t="shared" si="58"/>
        <v>0</v>
      </c>
      <c r="K160" s="42">
        <f t="shared" si="59"/>
        <v>0</v>
      </c>
      <c r="L160" s="42">
        <f t="shared" si="53"/>
        <v>0</v>
      </c>
      <c r="M160" s="42">
        <f t="shared" si="54"/>
        <v>0</v>
      </c>
      <c r="N160" s="134"/>
      <c r="O160" s="117"/>
      <c r="P160" s="167"/>
      <c r="T160" s="65"/>
      <c r="U160" s="56"/>
      <c r="V160" s="26"/>
    </row>
    <row r="161" spans="20:22" ht="33.75" x14ac:dyDescent="0.5">
      <c r="T161" s="67">
        <f>SUM(T16:T160)</f>
        <v>125</v>
      </c>
      <c r="U161" s="56"/>
      <c r="V161" s="26">
        <f>SUM(V16:V160)</f>
        <v>110</v>
      </c>
    </row>
    <row r="162" spans="20:22" x14ac:dyDescent="0.3">
      <c r="T162" s="64"/>
      <c r="U162" s="56"/>
    </row>
    <row r="163" spans="20:22" x14ac:dyDescent="0.3">
      <c r="T163" s="56"/>
      <c r="U163" s="56"/>
    </row>
  </sheetData>
  <mergeCells count="141">
    <mergeCell ref="A154:A160"/>
    <mergeCell ref="B154:B160"/>
    <mergeCell ref="C154:C160"/>
    <mergeCell ref="N154:N160"/>
    <mergeCell ref="O154:O160"/>
    <mergeCell ref="P154:P160"/>
    <mergeCell ref="A147:A153"/>
    <mergeCell ref="B147:B153"/>
    <mergeCell ref="C147:C153"/>
    <mergeCell ref="N147:N153"/>
    <mergeCell ref="O147:O153"/>
    <mergeCell ref="P147:P153"/>
    <mergeCell ref="A140:A146"/>
    <mergeCell ref="B140:B146"/>
    <mergeCell ref="C140:C146"/>
    <mergeCell ref="N140:N146"/>
    <mergeCell ref="O140:O146"/>
    <mergeCell ref="P140:P146"/>
    <mergeCell ref="A133:A139"/>
    <mergeCell ref="B133:B139"/>
    <mergeCell ref="C133:C139"/>
    <mergeCell ref="N133:N139"/>
    <mergeCell ref="O133:O139"/>
    <mergeCell ref="P133:P139"/>
    <mergeCell ref="A126:A132"/>
    <mergeCell ref="B126:B132"/>
    <mergeCell ref="C126:C132"/>
    <mergeCell ref="N126:N132"/>
    <mergeCell ref="O126:O132"/>
    <mergeCell ref="P126:P132"/>
    <mergeCell ref="A119:A125"/>
    <mergeCell ref="B119:B125"/>
    <mergeCell ref="C119:C125"/>
    <mergeCell ref="N119:N125"/>
    <mergeCell ref="O119:O125"/>
    <mergeCell ref="P119:P125"/>
    <mergeCell ref="A112:A118"/>
    <mergeCell ref="B112:B118"/>
    <mergeCell ref="C112:C118"/>
    <mergeCell ref="N112:N118"/>
    <mergeCell ref="O112:O118"/>
    <mergeCell ref="P112:P118"/>
    <mergeCell ref="A105:A111"/>
    <mergeCell ref="B105:B111"/>
    <mergeCell ref="C105:C111"/>
    <mergeCell ref="N105:N111"/>
    <mergeCell ref="O105:O111"/>
    <mergeCell ref="P105:P111"/>
    <mergeCell ref="A98:A104"/>
    <mergeCell ref="B98:B104"/>
    <mergeCell ref="C98:C104"/>
    <mergeCell ref="N98:N104"/>
    <mergeCell ref="O98:O104"/>
    <mergeCell ref="P98:P104"/>
    <mergeCell ref="A91:A97"/>
    <mergeCell ref="B91:B97"/>
    <mergeCell ref="C91:C97"/>
    <mergeCell ref="N91:N97"/>
    <mergeCell ref="O91:O97"/>
    <mergeCell ref="P91:P97"/>
    <mergeCell ref="A84:A90"/>
    <mergeCell ref="B84:B90"/>
    <mergeCell ref="C84:C90"/>
    <mergeCell ref="N84:N90"/>
    <mergeCell ref="O84:O90"/>
    <mergeCell ref="P84:P90"/>
    <mergeCell ref="A77:A83"/>
    <mergeCell ref="B77:B83"/>
    <mergeCell ref="C77:C83"/>
    <mergeCell ref="N77:N83"/>
    <mergeCell ref="O77:O83"/>
    <mergeCell ref="P77:P83"/>
    <mergeCell ref="A70:A76"/>
    <mergeCell ref="B70:B76"/>
    <mergeCell ref="C70:C76"/>
    <mergeCell ref="N70:N76"/>
    <mergeCell ref="O70:O76"/>
    <mergeCell ref="P70:P76"/>
    <mergeCell ref="A63:A69"/>
    <mergeCell ref="B63:B69"/>
    <mergeCell ref="C63:C69"/>
    <mergeCell ref="N63:N69"/>
    <mergeCell ref="O63:O69"/>
    <mergeCell ref="P63:P69"/>
    <mergeCell ref="A56:A62"/>
    <mergeCell ref="B56:B62"/>
    <mergeCell ref="C56:C62"/>
    <mergeCell ref="N56:N62"/>
    <mergeCell ref="O56:O62"/>
    <mergeCell ref="P56:P62"/>
    <mergeCell ref="A49:A55"/>
    <mergeCell ref="B49:B55"/>
    <mergeCell ref="C49:C55"/>
    <mergeCell ref="N49:N55"/>
    <mergeCell ref="O49:O55"/>
    <mergeCell ref="P49:P55"/>
    <mergeCell ref="A42:A48"/>
    <mergeCell ref="B42:B48"/>
    <mergeCell ref="C42:C48"/>
    <mergeCell ref="N42:N48"/>
    <mergeCell ref="O42:O48"/>
    <mergeCell ref="P42:P48"/>
    <mergeCell ref="A35:A41"/>
    <mergeCell ref="B35:B41"/>
    <mergeCell ref="C35:C41"/>
    <mergeCell ref="N35:N41"/>
    <mergeCell ref="O35:O41"/>
    <mergeCell ref="P35:P41"/>
    <mergeCell ref="P14:P20"/>
    <mergeCell ref="P4:P5"/>
    <mergeCell ref="A7:A13"/>
    <mergeCell ref="B7:B13"/>
    <mergeCell ref="C7:C13"/>
    <mergeCell ref="N7:N13"/>
    <mergeCell ref="O7:O13"/>
    <mergeCell ref="P7:P13"/>
    <mergeCell ref="A28:A34"/>
    <mergeCell ref="B28:B34"/>
    <mergeCell ref="C28:C34"/>
    <mergeCell ref="N28:N34"/>
    <mergeCell ref="O28:O34"/>
    <mergeCell ref="P28:P34"/>
    <mergeCell ref="A21:A27"/>
    <mergeCell ref="B21:B27"/>
    <mergeCell ref="C21:C27"/>
    <mergeCell ref="N21:N27"/>
    <mergeCell ref="O21:O27"/>
    <mergeCell ref="P21:P27"/>
    <mergeCell ref="A2:O2"/>
    <mergeCell ref="A4:A5"/>
    <mergeCell ref="B4:B5"/>
    <mergeCell ref="C4:C5"/>
    <mergeCell ref="D4:D5"/>
    <mergeCell ref="E4:M4"/>
    <mergeCell ref="N4:N5"/>
    <mergeCell ref="O4:O5"/>
    <mergeCell ref="A14:A20"/>
    <mergeCell ref="B14:B20"/>
    <mergeCell ref="C14:C20"/>
    <mergeCell ref="N14:N20"/>
    <mergeCell ref="O14:O20"/>
  </mergeCells>
  <pageMargins left="0" right="0" top="0" bottom="0" header="0" footer="0"/>
  <pageSetup paperSize="9" scale="33" orientation="landscape" horizontalDpi="0" verticalDpi="0" r:id="rId1"/>
  <rowBreaks count="8" manualBreakCount="8">
    <brk id="20" max="16383" man="1"/>
    <brk id="41" max="16383" man="1"/>
    <brk id="55" max="16383" man="1"/>
    <brk id="69" max="16383" man="1"/>
    <brk id="83" max="16383" man="1"/>
    <brk id="104" max="16383" man="1"/>
    <brk id="125" max="16383" man="1"/>
    <brk id="146" max="16383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СВОД(январь)</vt:lpstr>
      <vt:lpstr>МП 6</vt:lpstr>
      <vt:lpstr>СВОД(июль)</vt:lpstr>
      <vt:lpstr>'СВОД(июль)'!Заголовки_для_печати</vt:lpstr>
      <vt:lpstr>'СВОД(январь)'!Заголовки_для_печати</vt:lpstr>
      <vt:lpstr>'СВОД(июль)'!Область_печати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2015-08-10T03:43:31Z</dcterms:modified>
</cp:coreProperties>
</file>