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705" yWindow="6465" windowWidth="9510" windowHeight="5535" tabRatio="562" firstSheet="1" activeTab="1"/>
  </bookViews>
  <sheets>
    <sheet name="МП 6" sheetId="10" state="hidden" r:id="rId1"/>
    <sheet name="СВОД(июнь)" sheetId="25" r:id="rId2"/>
  </sheets>
  <externalReferences>
    <externalReference r:id="rId3"/>
    <externalReference r:id="rId4"/>
  </externalReferences>
  <definedNames>
    <definedName name="_xlnm.Print_Titles" localSheetId="1">'СВОД(июнь)'!$4:$6</definedName>
  </definedNames>
  <calcPr calcId="144525"/>
</workbook>
</file>

<file path=xl/calcChain.xml><?xml version="1.0" encoding="utf-8"?>
<calcChain xmlns="http://schemas.openxmlformats.org/spreadsheetml/2006/main">
  <c r="F12" i="25" l="1"/>
  <c r="G11" i="25" l="1"/>
  <c r="H11" i="25"/>
  <c r="I11" i="25"/>
  <c r="F63" i="25"/>
  <c r="G63" i="25"/>
  <c r="H63" i="25"/>
  <c r="I63" i="25"/>
  <c r="E63" i="25"/>
  <c r="K46" i="25" l="1"/>
  <c r="J46" i="25"/>
  <c r="L88" i="25"/>
  <c r="K88" i="25"/>
  <c r="J88" i="25"/>
  <c r="L102" i="25"/>
  <c r="K102" i="25"/>
  <c r="J102" i="25"/>
  <c r="L109" i="25"/>
  <c r="K109" i="25"/>
  <c r="J109" i="25"/>
  <c r="L116" i="25"/>
  <c r="K116" i="25"/>
  <c r="J116" i="25"/>
  <c r="J130" i="25"/>
  <c r="K130" i="25"/>
  <c r="L130" i="25"/>
  <c r="L123" i="25"/>
  <c r="K123" i="25"/>
  <c r="J123" i="25"/>
  <c r="L151" i="25"/>
  <c r="K151" i="25"/>
  <c r="J151" i="25"/>
  <c r="J69" i="25" l="1"/>
  <c r="J68" i="25"/>
  <c r="J67" i="25"/>
  <c r="J66" i="25"/>
  <c r="J65" i="25"/>
  <c r="J64" i="25"/>
  <c r="G91" i="25"/>
  <c r="H91" i="25"/>
  <c r="I91" i="25"/>
  <c r="E56" i="25" l="1"/>
  <c r="J60" i="25"/>
  <c r="K60" i="25"/>
  <c r="L60" i="25"/>
  <c r="I70" i="25" l="1"/>
  <c r="H70" i="25"/>
  <c r="G70" i="25"/>
  <c r="F70" i="25"/>
  <c r="E70" i="25"/>
  <c r="L74" i="25"/>
  <c r="J74" i="25"/>
  <c r="K74" i="25"/>
  <c r="G28" i="25" l="1"/>
  <c r="H28" i="25"/>
  <c r="I28" i="25"/>
  <c r="E28" i="25"/>
  <c r="L25" i="25" l="1"/>
  <c r="K25" i="25"/>
  <c r="J25" i="25"/>
  <c r="J39" i="25"/>
  <c r="K39" i="25"/>
  <c r="L39" i="25"/>
  <c r="J32" i="25"/>
  <c r="K32" i="25"/>
  <c r="G35" i="25"/>
  <c r="H35" i="25"/>
  <c r="I35" i="25"/>
  <c r="L29" i="25"/>
  <c r="J18" i="25" l="1"/>
  <c r="K18" i="25"/>
  <c r="L18" i="25"/>
  <c r="J128" i="25" l="1"/>
  <c r="J129" i="25"/>
  <c r="J131" i="25"/>
  <c r="J132" i="25"/>
  <c r="L95" i="25" l="1"/>
  <c r="K95" i="25"/>
  <c r="J95" i="25"/>
  <c r="J53" i="25" l="1"/>
  <c r="K53" i="25"/>
  <c r="L53" i="25"/>
  <c r="J144" i="25" l="1"/>
  <c r="K144" i="25"/>
  <c r="L144" i="25"/>
  <c r="J81" i="25" l="1"/>
  <c r="K81" i="25"/>
  <c r="L81" i="25"/>
  <c r="J137" i="25" l="1"/>
  <c r="K137" i="25"/>
  <c r="L137" i="25"/>
  <c r="F11" i="25" l="1"/>
  <c r="E11" i="25"/>
  <c r="J11" i="25" l="1"/>
  <c r="K11" i="25"/>
  <c r="L11" i="25"/>
  <c r="L157" i="25" l="1"/>
  <c r="L158" i="25"/>
  <c r="J158" i="25"/>
  <c r="K158" i="25"/>
  <c r="F56" i="25" l="1"/>
  <c r="T161" i="25" l="1"/>
  <c r="L160" i="25"/>
  <c r="K160" i="25"/>
  <c r="J160" i="25"/>
  <c r="L159" i="25"/>
  <c r="K159" i="25"/>
  <c r="J159" i="25"/>
  <c r="K157" i="25"/>
  <c r="J157" i="25"/>
  <c r="L156" i="25"/>
  <c r="K156" i="25"/>
  <c r="J156" i="25"/>
  <c r="L155" i="25"/>
  <c r="K155" i="25"/>
  <c r="J155" i="25"/>
  <c r="I154" i="25"/>
  <c r="L154" i="25" s="1"/>
  <c r="H154" i="25"/>
  <c r="G154" i="25"/>
  <c r="F154" i="25"/>
  <c r="E154" i="25"/>
  <c r="L153" i="25"/>
  <c r="K153" i="25"/>
  <c r="J153" i="25"/>
  <c r="L152" i="25"/>
  <c r="K152" i="25"/>
  <c r="J152" i="25"/>
  <c r="L150" i="25"/>
  <c r="K150" i="25"/>
  <c r="J150" i="25"/>
  <c r="L149" i="25"/>
  <c r="K149" i="25"/>
  <c r="J149" i="25"/>
  <c r="L148" i="25"/>
  <c r="K148" i="25"/>
  <c r="J148" i="25"/>
  <c r="I147" i="25"/>
  <c r="L147" i="25" s="1"/>
  <c r="H147" i="25"/>
  <c r="G147" i="25"/>
  <c r="F147" i="25"/>
  <c r="E147" i="25"/>
  <c r="L146" i="25"/>
  <c r="K146" i="25"/>
  <c r="J146" i="25"/>
  <c r="L145" i="25"/>
  <c r="K145" i="25"/>
  <c r="J145" i="25"/>
  <c r="L143" i="25"/>
  <c r="K143" i="25"/>
  <c r="J143" i="25"/>
  <c r="L142" i="25"/>
  <c r="K142" i="25"/>
  <c r="J142" i="25"/>
  <c r="L141" i="25"/>
  <c r="K141" i="25"/>
  <c r="J141" i="25"/>
  <c r="I140" i="25"/>
  <c r="H140" i="25"/>
  <c r="G140" i="25"/>
  <c r="F140" i="25"/>
  <c r="E140" i="25"/>
  <c r="L139" i="25"/>
  <c r="L138" i="25"/>
  <c r="L136" i="25"/>
  <c r="K136" i="25"/>
  <c r="J136" i="25"/>
  <c r="L135" i="25"/>
  <c r="K135" i="25"/>
  <c r="J135" i="25"/>
  <c r="L134" i="25"/>
  <c r="I133" i="25"/>
  <c r="L133" i="25" s="1"/>
  <c r="H133" i="25"/>
  <c r="G133" i="25"/>
  <c r="F133" i="25"/>
  <c r="E133" i="25"/>
  <c r="L132" i="25"/>
  <c r="K132" i="25"/>
  <c r="L131" i="25"/>
  <c r="K131" i="25"/>
  <c r="L129" i="25"/>
  <c r="K129" i="25"/>
  <c r="L128" i="25"/>
  <c r="K128" i="25"/>
  <c r="L127" i="25"/>
  <c r="K127" i="25"/>
  <c r="J127" i="25"/>
  <c r="I126" i="25"/>
  <c r="G126" i="25"/>
  <c r="F126" i="25"/>
  <c r="E126" i="25"/>
  <c r="L125" i="25"/>
  <c r="K125" i="25"/>
  <c r="J125" i="25"/>
  <c r="L124" i="25"/>
  <c r="L122" i="25"/>
  <c r="K122" i="25"/>
  <c r="J122" i="25"/>
  <c r="L121" i="25"/>
  <c r="K121" i="25"/>
  <c r="J121" i="25"/>
  <c r="L120" i="25"/>
  <c r="K120" i="25"/>
  <c r="I119" i="25"/>
  <c r="L119" i="25" s="1"/>
  <c r="H119" i="25"/>
  <c r="G119" i="25"/>
  <c r="F119" i="25"/>
  <c r="E119" i="25"/>
  <c r="L118" i="25"/>
  <c r="K118" i="25"/>
  <c r="J118" i="25"/>
  <c r="L117" i="25"/>
  <c r="K117" i="25"/>
  <c r="J117" i="25"/>
  <c r="L115" i="25"/>
  <c r="K115" i="25"/>
  <c r="J115" i="25"/>
  <c r="L114" i="25"/>
  <c r="K114" i="25"/>
  <c r="J114" i="25"/>
  <c r="L113" i="25"/>
  <c r="K113" i="25"/>
  <c r="J113" i="25"/>
  <c r="I112" i="25"/>
  <c r="H112" i="25"/>
  <c r="G112" i="25"/>
  <c r="F112" i="25"/>
  <c r="E112" i="25"/>
  <c r="L111" i="25"/>
  <c r="K111" i="25"/>
  <c r="J111" i="25"/>
  <c r="L110" i="25"/>
  <c r="K110" i="25"/>
  <c r="J110" i="25"/>
  <c r="L108" i="25"/>
  <c r="K108" i="25"/>
  <c r="J108" i="25"/>
  <c r="L107" i="25"/>
  <c r="K107" i="25"/>
  <c r="J107" i="25"/>
  <c r="L106" i="25"/>
  <c r="K106" i="25"/>
  <c r="J106" i="25"/>
  <c r="I105" i="25"/>
  <c r="L105" i="25" s="1"/>
  <c r="H105" i="25"/>
  <c r="G105" i="25"/>
  <c r="F105" i="25"/>
  <c r="E105" i="25"/>
  <c r="L104" i="25"/>
  <c r="K104" i="25"/>
  <c r="J104" i="25"/>
  <c r="L103" i="25"/>
  <c r="K103" i="25"/>
  <c r="J103" i="25"/>
  <c r="L101" i="25"/>
  <c r="K101" i="25"/>
  <c r="J101" i="25"/>
  <c r="L100" i="25"/>
  <c r="K100" i="25"/>
  <c r="J100" i="25"/>
  <c r="L99" i="25"/>
  <c r="K99" i="25"/>
  <c r="J99" i="25"/>
  <c r="I98" i="25"/>
  <c r="H98" i="25"/>
  <c r="G98" i="25"/>
  <c r="F98" i="25"/>
  <c r="E98" i="25"/>
  <c r="L97" i="25"/>
  <c r="K97" i="25"/>
  <c r="J97" i="25"/>
  <c r="L96" i="25"/>
  <c r="K96" i="25"/>
  <c r="J96" i="25"/>
  <c r="L94" i="25"/>
  <c r="K94" i="25"/>
  <c r="J94" i="25"/>
  <c r="L93" i="25"/>
  <c r="K93" i="25"/>
  <c r="J93" i="25"/>
  <c r="L92" i="25"/>
  <c r="K92" i="25"/>
  <c r="J92" i="25"/>
  <c r="L91" i="25"/>
  <c r="F91" i="25"/>
  <c r="E91" i="25"/>
  <c r="L90" i="25"/>
  <c r="K90" i="25"/>
  <c r="J90" i="25"/>
  <c r="L89" i="25"/>
  <c r="K89" i="25"/>
  <c r="J89" i="25"/>
  <c r="L87" i="25"/>
  <c r="K87" i="25"/>
  <c r="J87" i="25"/>
  <c r="L86" i="25"/>
  <c r="K86" i="25"/>
  <c r="J86" i="25"/>
  <c r="L85" i="25"/>
  <c r="K85" i="25"/>
  <c r="J85" i="25"/>
  <c r="I84" i="25"/>
  <c r="H84" i="25"/>
  <c r="G84" i="25"/>
  <c r="F84" i="25"/>
  <c r="E84" i="25"/>
  <c r="L83" i="25"/>
  <c r="K83" i="25"/>
  <c r="J83" i="25"/>
  <c r="L82" i="25"/>
  <c r="K82" i="25"/>
  <c r="J82" i="25"/>
  <c r="L80" i="25"/>
  <c r="K80" i="25"/>
  <c r="J80" i="25"/>
  <c r="L79" i="25"/>
  <c r="K79" i="25"/>
  <c r="J79" i="25"/>
  <c r="L78" i="25"/>
  <c r="K78" i="25"/>
  <c r="J78" i="25"/>
  <c r="I77" i="25"/>
  <c r="L77" i="25" s="1"/>
  <c r="H77" i="25"/>
  <c r="G77" i="25"/>
  <c r="F77" i="25"/>
  <c r="E77" i="25"/>
  <c r="L76" i="25"/>
  <c r="K76" i="25"/>
  <c r="J76" i="25"/>
  <c r="L75" i="25"/>
  <c r="K75" i="25"/>
  <c r="J75" i="25"/>
  <c r="L73" i="25"/>
  <c r="K73" i="25"/>
  <c r="J73" i="25"/>
  <c r="L72" i="25"/>
  <c r="K72" i="25"/>
  <c r="J72" i="25"/>
  <c r="L71" i="25"/>
  <c r="K71" i="25"/>
  <c r="J71" i="25"/>
  <c r="J70" i="25"/>
  <c r="L70" i="25"/>
  <c r="L69" i="25"/>
  <c r="K69" i="25"/>
  <c r="L68" i="25"/>
  <c r="K68" i="25"/>
  <c r="L66" i="25"/>
  <c r="K66" i="25"/>
  <c r="L65" i="25"/>
  <c r="K65" i="25"/>
  <c r="L64" i="25"/>
  <c r="K64" i="25"/>
  <c r="J63" i="25"/>
  <c r="L63" i="25"/>
  <c r="L62" i="25"/>
  <c r="K62" i="25"/>
  <c r="J62" i="25"/>
  <c r="L61" i="25"/>
  <c r="K61" i="25"/>
  <c r="J61" i="25"/>
  <c r="L59" i="25"/>
  <c r="K59" i="25"/>
  <c r="J59" i="25"/>
  <c r="L58" i="25"/>
  <c r="K58" i="25"/>
  <c r="J58" i="25"/>
  <c r="L57" i="25"/>
  <c r="K57" i="25"/>
  <c r="J57" i="25"/>
  <c r="I56" i="25"/>
  <c r="L56" i="25" s="1"/>
  <c r="H56" i="25"/>
  <c r="G56" i="25"/>
  <c r="L55" i="25"/>
  <c r="K55" i="25"/>
  <c r="J55" i="25"/>
  <c r="L54" i="25"/>
  <c r="K54" i="25"/>
  <c r="J54" i="25"/>
  <c r="L52" i="25"/>
  <c r="K52" i="25"/>
  <c r="J52" i="25"/>
  <c r="L51" i="25"/>
  <c r="K51" i="25"/>
  <c r="J51" i="25"/>
  <c r="L50" i="25"/>
  <c r="K50" i="25"/>
  <c r="J50" i="25"/>
  <c r="I49" i="25"/>
  <c r="H49" i="25"/>
  <c r="J49" i="25" s="1"/>
  <c r="G49" i="25"/>
  <c r="F49" i="25"/>
  <c r="L49" i="25" s="1"/>
  <c r="E49" i="25"/>
  <c r="L48" i="25"/>
  <c r="K48" i="25"/>
  <c r="J48" i="25"/>
  <c r="L47" i="25"/>
  <c r="H42" i="25"/>
  <c r="G42" i="25"/>
  <c r="F45" i="25"/>
  <c r="F42" i="25" s="1"/>
  <c r="L44" i="25"/>
  <c r="K44" i="25"/>
  <c r="J44" i="25"/>
  <c r="L43" i="25"/>
  <c r="K43" i="25"/>
  <c r="J43" i="25"/>
  <c r="I42" i="25"/>
  <c r="E42" i="25"/>
  <c r="L41" i="25"/>
  <c r="K41" i="25"/>
  <c r="J41" i="25"/>
  <c r="L40" i="25"/>
  <c r="K40" i="25"/>
  <c r="J40" i="25"/>
  <c r="L38" i="25"/>
  <c r="K38" i="25"/>
  <c r="J38" i="25"/>
  <c r="L37" i="25"/>
  <c r="K37" i="25"/>
  <c r="J37" i="25"/>
  <c r="L36" i="25"/>
  <c r="K36" i="25"/>
  <c r="J36" i="25"/>
  <c r="K35" i="25"/>
  <c r="J35" i="25"/>
  <c r="F35" i="25"/>
  <c r="L35" i="25" s="1"/>
  <c r="E35" i="25"/>
  <c r="L34" i="25"/>
  <c r="L33" i="25"/>
  <c r="F31" i="25"/>
  <c r="F28" i="25" s="1"/>
  <c r="L30" i="25"/>
  <c r="K30" i="25"/>
  <c r="J30" i="25"/>
  <c r="L27" i="25"/>
  <c r="K27" i="25"/>
  <c r="J27" i="25"/>
  <c r="L26" i="25"/>
  <c r="K26" i="25"/>
  <c r="J26" i="25"/>
  <c r="L24" i="25"/>
  <c r="K24" i="25"/>
  <c r="J24" i="25"/>
  <c r="L23" i="25"/>
  <c r="K23" i="25"/>
  <c r="J23" i="25"/>
  <c r="L22" i="25"/>
  <c r="K22" i="25"/>
  <c r="J22" i="25"/>
  <c r="I21" i="25"/>
  <c r="H21" i="25"/>
  <c r="J21" i="25" s="1"/>
  <c r="G21" i="25"/>
  <c r="F21" i="25"/>
  <c r="L21" i="25" s="1"/>
  <c r="E21" i="25"/>
  <c r="L20" i="25"/>
  <c r="K20" i="25"/>
  <c r="J20" i="25"/>
  <c r="L19" i="25"/>
  <c r="L17" i="25"/>
  <c r="K17" i="25"/>
  <c r="J17" i="25"/>
  <c r="L16" i="25"/>
  <c r="K16" i="25"/>
  <c r="J16" i="25"/>
  <c r="L15" i="25"/>
  <c r="K15" i="25"/>
  <c r="J15" i="25"/>
  <c r="I14" i="25"/>
  <c r="H14" i="25"/>
  <c r="G14" i="25"/>
  <c r="F14" i="25"/>
  <c r="E14" i="25"/>
  <c r="I13" i="25"/>
  <c r="G13" i="25"/>
  <c r="F13" i="25"/>
  <c r="E13" i="25"/>
  <c r="I12" i="25"/>
  <c r="H12" i="25"/>
  <c r="G12" i="25"/>
  <c r="E12" i="25"/>
  <c r="E10" i="25"/>
  <c r="I9" i="25"/>
  <c r="H9" i="25"/>
  <c r="G9" i="25"/>
  <c r="F9" i="25"/>
  <c r="E9" i="25"/>
  <c r="I8" i="25"/>
  <c r="H8" i="25"/>
  <c r="G8" i="25"/>
  <c r="F8" i="25"/>
  <c r="E8" i="25"/>
  <c r="E7" i="25" s="1"/>
  <c r="C7" i="25"/>
  <c r="K98" i="25" l="1"/>
  <c r="L126" i="25"/>
  <c r="L14" i="25"/>
  <c r="L84" i="25"/>
  <c r="J84" i="25"/>
  <c r="L98" i="25"/>
  <c r="L112" i="25"/>
  <c r="J112" i="25"/>
  <c r="L140" i="25"/>
  <c r="J140" i="25"/>
  <c r="K112" i="25"/>
  <c r="K84" i="25"/>
  <c r="K63" i="25"/>
  <c r="L8" i="25"/>
  <c r="J8" i="25"/>
  <c r="L13" i="25"/>
  <c r="K70" i="25"/>
  <c r="L12" i="25"/>
  <c r="K49" i="25"/>
  <c r="K21" i="25"/>
  <c r="K140" i="25"/>
  <c r="J98" i="25"/>
  <c r="J9" i="25"/>
  <c r="I10" i="25"/>
  <c r="I7" i="25" s="1"/>
  <c r="G10" i="25"/>
  <c r="G7" i="25" s="1"/>
  <c r="F10" i="25"/>
  <c r="F7" i="25" s="1"/>
  <c r="H10" i="25"/>
  <c r="L9" i="25"/>
  <c r="K8" i="25"/>
  <c r="L42" i="25"/>
  <c r="K45" i="25"/>
  <c r="K9" i="25"/>
  <c r="K31" i="25"/>
  <c r="J154" i="25"/>
  <c r="K154" i="25"/>
  <c r="L28" i="25"/>
  <c r="K13" i="25"/>
  <c r="K14" i="25"/>
  <c r="K28" i="25"/>
  <c r="J31" i="25"/>
  <c r="L31" i="25"/>
  <c r="K42" i="25"/>
  <c r="J45" i="25"/>
  <c r="L45" i="25"/>
  <c r="K56" i="25"/>
  <c r="K77" i="25"/>
  <c r="K91" i="25"/>
  <c r="K105" i="25"/>
  <c r="K119" i="25"/>
  <c r="K126" i="25"/>
  <c r="K133" i="25"/>
  <c r="K147" i="25"/>
  <c r="J13" i="25"/>
  <c r="J14" i="25"/>
  <c r="J28" i="25"/>
  <c r="J42" i="25"/>
  <c r="J56" i="25"/>
  <c r="J77" i="25"/>
  <c r="J91" i="25"/>
  <c r="J105" i="25"/>
  <c r="J119" i="25"/>
  <c r="H126" i="25"/>
  <c r="J126" i="25" s="1"/>
  <c r="J133" i="25"/>
  <c r="J147" i="25"/>
  <c r="J10" i="25" l="1"/>
  <c r="H7" i="25"/>
  <c r="J7" i="25" s="1"/>
  <c r="K10" i="25"/>
  <c r="L10" i="25"/>
  <c r="K7" i="25"/>
  <c r="L7" i="25"/>
</calcChain>
</file>

<file path=xl/sharedStrings.xml><?xml version="1.0" encoding="utf-8"?>
<sst xmlns="http://schemas.openxmlformats.org/spreadsheetml/2006/main" count="276" uniqueCount="108">
  <si>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</si>
  <si>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</si>
  <si>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</si>
  <si>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</si>
  <si>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</si>
  <si>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</si>
  <si>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</si>
  <si>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</si>
  <si>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</si>
  <si>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</si>
  <si>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</si>
  <si>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</si>
  <si>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</si>
  <si>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</si>
  <si>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</si>
  <si>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</si>
  <si>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</si>
  <si>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</si>
  <si>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</si>
  <si>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</si>
  <si>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</si>
  <si>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</si>
  <si>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</si>
  <si>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</si>
  <si>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</si>
  <si>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</si>
  <si>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</si>
  <si>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</si>
  <si>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</si>
  <si>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</si>
  <si>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</si>
  <si>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</si>
  <si>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</si>
  <si>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</si>
  <si>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</si>
  <si>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</si>
  <si>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</si>
  <si>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</si>
  <si>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</si>
  <si>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</si>
  <si>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</si>
  <si>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</si>
  <si>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</si>
  <si>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</si>
  <si>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</si>
  <si>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</si>
  <si>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</si>
  <si>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</si>
  <si>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</si>
  <si>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</si>
  <si>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</si>
  <si>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</si>
  <si>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</si>
  <si>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</si>
  <si>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</si>
  <si>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</si>
  <si>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</si>
  <si>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</si>
  <si>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</si>
  <si>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</si>
  <si>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</si>
  <si>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</si>
  <si>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</si>
  <si>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</si>
  <si>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</si>
  <si>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</si>
  <si>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</si>
  <si>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</si>
  <si>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6 целевых показателей</t>
  </si>
  <si>
    <t>12</t>
  </si>
  <si>
    <t>Примечание</t>
  </si>
  <si>
    <t>3 целевых показателей</t>
  </si>
  <si>
    <r>
      <rPr>
        <sz val="16"/>
        <rFont val="Times New Roman"/>
        <family val="1"/>
        <charset val="204"/>
      </rPr>
      <t>Председатель комитета по жилищной политике
Мага А.В.
256-851</t>
    </r>
    <r>
      <rPr>
        <sz val="18"/>
        <rFont val="Times New Roman"/>
        <family val="1"/>
        <charset val="204"/>
      </rPr>
      <t xml:space="preserve">
</t>
    </r>
  </si>
  <si>
    <t>Начальник управления по связям с 
общественностью
Т.Г.Котова
250-164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</si>
  <si>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</si>
  <si>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</si>
  <si>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</si>
  <si>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</si>
  <si>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</si>
  <si>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 xml:space="preserve">План на 2015 год
</t>
  </si>
  <si>
    <t xml:space="preserve">Уточненный план на 2015 год
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</si>
  <si>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</si>
  <si>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</si>
  <si>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</si>
  <si>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</si>
  <si>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</si>
  <si>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</si>
  <si>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Директор МКУ "Управление по обеспечению деятельности учереждений культуры и спорта"
Елисеева Н.Н.
236907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</si>
  <si>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</si>
  <si>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</si>
  <si>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</si>
  <si>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</si>
  <si>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</si>
  <si>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>Начальник управления по связям с общественностью
Котова Т.Г.
250164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</si>
  <si>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</si>
  <si>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</si>
  <si>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имущественных отношений
 Аладин Ю.Я.
250166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</si>
  <si>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</si>
  <si>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</si>
  <si>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5 целевых показателя</t>
  </si>
  <si>
    <t>"Профилактика экстремизма, гармонизация межэтнических и межкультурных отношений в Нефтеюганском районе  на  2014- 2020 годы"</t>
  </si>
  <si>
    <t>8 целевых показателей</t>
  </si>
  <si>
    <t>на "01" июля 2015</t>
  </si>
  <si>
    <t>в т.ч.
КАПы</t>
  </si>
  <si>
    <t>средства по Соглашениям по передаче полномочий</t>
  </si>
  <si>
    <t xml:space="preserve">иные 
внебюджетные 
источники
</t>
  </si>
  <si>
    <t>16 целевых показателей</t>
  </si>
  <si>
    <t>125 целевых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</si>
</sst>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sz val="18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18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20"/>
      <color rgb="FFFF0000"/>
      <name val="Times New Roman"/>
      <family val="1"/>
      <charset val="204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5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16" fillId="0" borderId="0"/>
    <xf numFmtId="0" fontId="16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1"/>
    <xf numFmtId="0" fontId="9" fillId="2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textRotation="90" wrapText="1"/>
    </xf>
    <xf numFmtId="164" fontId="11" fillId="4" borderId="1" xfId="2" applyNumberFormat="1" applyFont="1" applyFill="1" applyBorder="1" applyAlignment="1">
      <alignment horizontal="center" vertical="center"/>
    </xf>
    <xf numFmtId="165" fontId="11" fillId="4" borderId="1" xfId="2" applyNumberFormat="1" applyFont="1" applyFill="1" applyBorder="1" applyAlignment="1">
      <alignment horizontal="center" vertical="center" wrapText="1"/>
    </xf>
    <xf numFmtId="2" fontId="11" fillId="4" borderId="1" xfId="2" applyNumberFormat="1" applyFont="1" applyFill="1" applyBorder="1" applyAlignment="1">
      <alignment horizontal="center" vertical="center"/>
    </xf>
    <xf numFmtId="16" fontId="10" fillId="3" borderId="1" xfId="1" applyNumberFormat="1" applyFont="1" applyFill="1" applyBorder="1" applyAlignment="1">
      <alignment horizontal="center" vertical="center" textRotation="90" wrapText="1"/>
    </xf>
    <xf numFmtId="164" fontId="10" fillId="3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5" fontId="11" fillId="5" borderId="1" xfId="2" applyNumberFormat="1" applyFont="1" applyFill="1" applyBorder="1" applyAlignment="1">
      <alignment horizontal="center" vertical="center" wrapText="1"/>
    </xf>
    <xf numFmtId="2" fontId="11" fillId="5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2" fontId="10" fillId="3" borderId="1" xfId="2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wrapText="1"/>
    </xf>
    <xf numFmtId="2" fontId="11" fillId="5" borderId="7" xfId="2" applyNumberFormat="1" applyFont="1" applyFill="1" applyBorder="1" applyAlignment="1">
      <alignment horizontal="center" vertical="center"/>
    </xf>
    <xf numFmtId="2" fontId="11" fillId="5" borderId="6" xfId="2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2" fontId="11" fillId="5" borderId="5" xfId="2" applyNumberFormat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9" fillId="0" borderId="0" xfId="0" applyFont="1"/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3" fillId="0" borderId="0" xfId="0" applyFont="1"/>
    <xf numFmtId="0" fontId="0" fillId="0" borderId="0" xfId="0"/>
    <xf numFmtId="49" fontId="9" fillId="5" borderId="1" xfId="1" applyNumberFormat="1" applyFont="1" applyFill="1" applyBorder="1" applyAlignment="1">
      <alignment horizontal="center" vertical="center" wrapText="1"/>
    </xf>
    <xf numFmtId="0" fontId="23" fillId="6" borderId="0" xfId="0" applyFont="1" applyFill="1"/>
    <xf numFmtId="0" fontId="9" fillId="2" borderId="1" xfId="15" applyFont="1" applyFill="1" applyBorder="1" applyAlignment="1">
      <alignment horizontal="center" vertical="center" wrapText="1"/>
    </xf>
    <xf numFmtId="0" fontId="10" fillId="2" borderId="1" xfId="15" applyFont="1" applyFill="1" applyBorder="1" applyAlignment="1">
      <alignment horizontal="center" vertical="center" wrapText="1"/>
    </xf>
    <xf numFmtId="49" fontId="9" fillId="2" borderId="1" xfId="15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0" fillId="5" borderId="1" xfId="1" applyFont="1" applyFill="1" applyBorder="1" applyAlignment="1">
      <alignment horizontal="center" vertical="center"/>
    </xf>
    <xf numFmtId="167" fontId="30" fillId="4" borderId="1" xfId="2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167" fontId="33" fillId="2" borderId="1" xfId="1" applyNumberFormat="1" applyFont="1" applyFill="1" applyBorder="1" applyAlignment="1">
      <alignment horizontal="center" vertical="center" wrapText="1"/>
    </xf>
    <xf numFmtId="167" fontId="31" fillId="3" borderId="1" xfId="2" applyNumberFormat="1" applyFont="1" applyFill="1" applyBorder="1" applyAlignment="1">
      <alignment horizontal="center" vertical="center" wrapText="1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 wrapText="1"/>
    </xf>
    <xf numFmtId="167" fontId="31" fillId="0" borderId="1" xfId="1" applyNumberFormat="1" applyFont="1" applyFill="1" applyBorder="1" applyAlignment="1">
      <alignment horizontal="center" vertical="center" wrapText="1"/>
    </xf>
    <xf numFmtId="167" fontId="31" fillId="5" borderId="1" xfId="1" applyNumberFormat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textRotation="90" wrapText="1"/>
    </xf>
    <xf numFmtId="16" fontId="27" fillId="3" borderId="1" xfId="1" applyNumberFormat="1" applyFont="1" applyFill="1" applyBorder="1" applyAlignment="1">
      <alignment horizontal="center" vertical="center" textRotation="90" wrapText="1"/>
    </xf>
    <xf numFmtId="0" fontId="27" fillId="3" borderId="1" xfId="1" applyFont="1" applyFill="1" applyBorder="1" applyAlignment="1">
      <alignment horizontal="center" vertical="center" textRotation="90" wrapText="1"/>
    </xf>
    <xf numFmtId="0" fontId="36" fillId="3" borderId="1" xfId="1" applyFont="1" applyFill="1" applyBorder="1" applyAlignment="1">
      <alignment horizontal="center" vertical="center" textRotation="90" wrapText="1"/>
    </xf>
    <xf numFmtId="16" fontId="27" fillId="0" borderId="1" xfId="1" applyNumberFormat="1" applyFont="1" applyFill="1" applyBorder="1" applyAlignment="1">
      <alignment horizontal="center" vertical="center" textRotation="90" wrapText="1"/>
    </xf>
    <xf numFmtId="0" fontId="33" fillId="2" borderId="1" xfId="15" applyFont="1" applyFill="1" applyBorder="1" applyAlignment="1">
      <alignment horizontal="center" vertical="center" wrapText="1"/>
    </xf>
    <xf numFmtId="0" fontId="31" fillId="2" borderId="1" xfId="15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0" xfId="1" applyFont="1"/>
    <xf numFmtId="167" fontId="30" fillId="4" borderId="1" xfId="2" applyNumberFormat="1" applyFont="1" applyFill="1" applyBorder="1" applyAlignment="1">
      <alignment horizontal="right" vertical="center" wrapText="1"/>
    </xf>
    <xf numFmtId="167" fontId="30" fillId="3" borderId="1" xfId="2" applyNumberFormat="1" applyFont="1" applyFill="1" applyBorder="1" applyAlignment="1">
      <alignment horizontal="right" vertical="center" wrapText="1"/>
    </xf>
    <xf numFmtId="167" fontId="30" fillId="5" borderId="1" xfId="2" applyNumberFormat="1" applyFont="1" applyFill="1" applyBorder="1" applyAlignment="1">
      <alignment horizontal="right" vertical="center" wrapText="1"/>
    </xf>
    <xf numFmtId="167" fontId="39" fillId="3" borderId="1" xfId="2" applyNumberFormat="1" applyFont="1" applyFill="1" applyBorder="1" applyAlignment="1">
      <alignment horizontal="center" vertical="center" wrapText="1"/>
    </xf>
    <xf numFmtId="167" fontId="31" fillId="3" borderId="7" xfId="2" applyNumberFormat="1" applyFont="1" applyFill="1" applyBorder="1" applyAlignment="1">
      <alignment horizontal="center" vertical="center" wrapText="1"/>
    </xf>
    <xf numFmtId="167" fontId="40" fillId="0" borderId="0" xfId="0" applyNumberFormat="1" applyFont="1"/>
    <xf numFmtId="165" fontId="41" fillId="0" borderId="0" xfId="1" applyNumberFormat="1" applyFont="1"/>
    <xf numFmtId="0" fontId="2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2" fillId="0" borderId="0" xfId="1" applyFont="1"/>
    <xf numFmtId="16" fontId="27" fillId="3" borderId="1" xfId="31" applyNumberFormat="1" applyFont="1" applyFill="1" applyBorder="1" applyAlignment="1">
      <alignment horizontal="center" vertical="center" textRotation="90" wrapText="1"/>
    </xf>
    <xf numFmtId="0" fontId="27" fillId="3" borderId="1" xfId="31" applyFont="1" applyFill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 vertical="center" wrapText="1"/>
    </xf>
    <xf numFmtId="164" fontId="10" fillId="0" borderId="7" xfId="2" applyNumberFormat="1" applyFont="1" applyFill="1" applyBorder="1" applyAlignment="1">
      <alignment horizontal="center" vertical="center" wrapText="1"/>
    </xf>
    <xf numFmtId="164" fontId="10" fillId="0" borderId="6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left" vertical="top" wrapText="1"/>
    </xf>
    <xf numFmtId="165" fontId="13" fillId="0" borderId="7" xfId="1" applyNumberFormat="1" applyFont="1" applyFill="1" applyBorder="1" applyAlignment="1">
      <alignment horizontal="left" vertical="top" wrapText="1"/>
    </xf>
    <xf numFmtId="165" fontId="13" fillId="0" borderId="6" xfId="1" applyNumberFormat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 wrapText="1"/>
    </xf>
    <xf numFmtId="41" fontId="31" fillId="3" borderId="1" xfId="1" applyNumberFormat="1" applyFont="1" applyFill="1" applyBorder="1" applyAlignment="1">
      <alignment horizontal="left" vertical="center"/>
    </xf>
    <xf numFmtId="167" fontId="31" fillId="5" borderId="1" xfId="2" applyNumberFormat="1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2" fontId="31" fillId="5" borderId="1" xfId="2" applyNumberFormat="1" applyFont="1" applyFill="1" applyBorder="1" applyAlignment="1">
      <alignment horizontal="center" vertical="center" wrapText="1"/>
    </xf>
    <xf numFmtId="168" fontId="20" fillId="0" borderId="1" xfId="15" applyNumberFormat="1" applyFont="1" applyFill="1" applyBorder="1" applyAlignment="1">
      <alignment horizontal="center" vertical="center" wrapText="1"/>
    </xf>
    <xf numFmtId="168" fontId="20" fillId="0" borderId="1" xfId="15" applyNumberFormat="1" applyFont="1" applyBorder="1" applyAlignment="1">
      <alignment horizontal="center" vertical="center" wrapText="1"/>
    </xf>
    <xf numFmtId="49" fontId="31" fillId="5" borderId="5" xfId="2" applyNumberFormat="1" applyFont="1" applyFill="1" applyBorder="1" applyAlignment="1">
      <alignment horizontal="left" vertical="center" wrapText="1"/>
    </xf>
    <xf numFmtId="49" fontId="31" fillId="5" borderId="7" xfId="2" applyNumberFormat="1" applyFont="1" applyFill="1" applyBorder="1" applyAlignment="1">
      <alignment horizontal="left" vertical="center" wrapText="1"/>
    </xf>
    <xf numFmtId="49" fontId="31" fillId="5" borderId="6" xfId="2" applyNumberFormat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49" fontId="31" fillId="5" borderId="1" xfId="2" applyNumberFormat="1" applyFont="1" applyFill="1" applyBorder="1" applyAlignment="1">
      <alignment horizontal="left" vertical="center" wrapText="1"/>
    </xf>
    <xf numFmtId="0" fontId="20" fillId="0" borderId="1" xfId="24" applyFont="1" applyFill="1" applyBorder="1" applyAlignment="1">
      <alignment horizontal="center" vertical="center" wrapText="1"/>
    </xf>
    <xf numFmtId="0" fontId="24" fillId="0" borderId="1" xfId="24" applyFont="1" applyBorder="1" applyAlignment="1">
      <alignment horizontal="center" vertical="center" wrapText="1"/>
    </xf>
    <xf numFmtId="0" fontId="31" fillId="5" borderId="1" xfId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left" vertical="center"/>
    </xf>
    <xf numFmtId="168" fontId="25" fillId="0" borderId="1" xfId="15" applyNumberFormat="1" applyFont="1" applyFill="1" applyBorder="1" applyAlignment="1">
      <alignment horizontal="center" vertical="center" wrapText="1"/>
    </xf>
    <xf numFmtId="168" fontId="26" fillId="0" borderId="1" xfId="15" applyNumberFormat="1" applyFont="1" applyBorder="1" applyAlignment="1">
      <alignment horizontal="center" vertical="center" wrapText="1"/>
    </xf>
    <xf numFmtId="2" fontId="31" fillId="5" borderId="1" xfId="2" applyNumberFormat="1" applyFont="1" applyFill="1" applyBorder="1" applyAlignment="1">
      <alignment horizontal="left" vertical="center" wrapText="1"/>
    </xf>
    <xf numFmtId="49" fontId="31" fillId="5" borderId="1" xfId="2" applyNumberFormat="1" applyFont="1" applyFill="1" applyBorder="1" applyAlignment="1">
      <alignment horizontal="left" vertical="center"/>
    </xf>
    <xf numFmtId="0" fontId="31" fillId="0" borderId="1" xfId="31" applyFont="1" applyBorder="1" applyAlignment="1">
      <alignment horizontal="center" vertical="center" wrapText="1"/>
    </xf>
    <xf numFmtId="0" fontId="25" fillId="0" borderId="1" xfId="95" applyFont="1" applyFill="1" applyBorder="1" applyAlignment="1">
      <alignment horizontal="center" vertical="center" wrapText="1"/>
    </xf>
    <xf numFmtId="0" fontId="25" fillId="0" borderId="1" xfId="95" applyFont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41" fontId="31" fillId="0" borderId="1" xfId="1" applyNumberFormat="1" applyFont="1" applyFill="1" applyBorder="1" applyAlignment="1">
      <alignment horizontal="left" vertical="center"/>
    </xf>
    <xf numFmtId="0" fontId="34" fillId="0" borderId="1" xfId="2" applyNumberFormat="1" applyFont="1" applyFill="1" applyBorder="1" applyAlignment="1">
      <alignment horizontal="left" vertical="center" wrapText="1"/>
    </xf>
    <xf numFmtId="49" fontId="30" fillId="5" borderId="1" xfId="2" applyNumberFormat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41" fontId="32" fillId="0" borderId="1" xfId="1" applyNumberFormat="1" applyFont="1" applyBorder="1" applyAlignment="1">
      <alignment horizontal="center" vertical="center" wrapText="1"/>
    </xf>
    <xf numFmtId="49" fontId="30" fillId="5" borderId="1" xfId="2" applyNumberFormat="1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1" fillId="2" borderId="1" xfId="15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</cellXfs>
  <cellStyles count="115">
    <cellStyle name="Обычный" xfId="0" builtinId="0"/>
    <cellStyle name="Обычный 2" xfId="3"/>
    <cellStyle name="Обычный 2 2" xfId="1"/>
    <cellStyle name="Обычный 2 2 10" xfId="79"/>
    <cellStyle name="Обычный 2 2 11" xfId="95"/>
    <cellStyle name="Обычный 2 2 12" xfId="114"/>
    <cellStyle name="Обычный 2 2 2" xfId="19"/>
    <cellStyle name="Обычный 2 2 2 2" xfId="26"/>
    <cellStyle name="Обычный 2 2 2 2 2" xfId="33"/>
    <cellStyle name="Обычный 2 2 2 2 3" xfId="49"/>
    <cellStyle name="Обычный 2 2 2 2 4" xfId="66"/>
    <cellStyle name="Обычный 2 2 2 2 5" xfId="81"/>
    <cellStyle name="Обычный 2 2 2 2 6" xfId="97"/>
    <cellStyle name="Обычный 2 2 2 3" xfId="32"/>
    <cellStyle name="Обычный 2 2 2 4" xfId="48"/>
    <cellStyle name="Обычный 2 2 2 5" xfId="65"/>
    <cellStyle name="Обычный 2 2 2 6" xfId="80"/>
    <cellStyle name="Обычный 2 2 2 7" xfId="96"/>
    <cellStyle name="Обычный 2 2 3" xfId="21"/>
    <cellStyle name="Обычный 2 2 3 2" xfId="28"/>
    <cellStyle name="Обычный 2 2 3 2 2" xfId="35"/>
    <cellStyle name="Обычный 2 2 3 2 3" xfId="51"/>
    <cellStyle name="Обычный 2 2 3 2 4" xfId="68"/>
    <cellStyle name="Обычный 2 2 3 2 5" xfId="83"/>
    <cellStyle name="Обычный 2 2 3 2 6" xfId="99"/>
    <cellStyle name="Обычный 2 2 3 3" xfId="34"/>
    <cellStyle name="Обычный 2 2 3 4" xfId="50"/>
    <cellStyle name="Обычный 2 2 3 5" xfId="67"/>
    <cellStyle name="Обычный 2 2 3 6" xfId="82"/>
    <cellStyle name="Обычный 2 2 3 7" xfId="98"/>
    <cellStyle name="Обычный 2 2 4" xfId="16"/>
    <cellStyle name="Обычный 2 2 4 2" xfId="27"/>
    <cellStyle name="Обычный 2 2 4 2 2" xfId="37"/>
    <cellStyle name="Обычный 2 2 4 2 3" xfId="53"/>
    <cellStyle name="Обычный 2 2 4 2 4" xfId="70"/>
    <cellStyle name="Обычный 2 2 4 2 5" xfId="85"/>
    <cellStyle name="Обычный 2 2 4 2 6" xfId="101"/>
    <cellStyle name="Обычный 2 2 4 3" xfId="36"/>
    <cellStyle name="Обычный 2 2 4 4" xfId="52"/>
    <cellStyle name="Обычный 2 2 4 5" xfId="69"/>
    <cellStyle name="Обычный 2 2 4 6" xfId="84"/>
    <cellStyle name="Обычный 2 2 4 7" xfId="100"/>
    <cellStyle name="Обычный 2 2 5" xfId="22"/>
    <cellStyle name="Обычный 2 2 5 2" xfId="38"/>
    <cellStyle name="Обычный 2 2 5 3" xfId="54"/>
    <cellStyle name="Обычный 2 2 5 4" xfId="64"/>
    <cellStyle name="Обычный 2 2 5 5" xfId="86"/>
    <cellStyle name="Обычный 2 2 5 6" xfId="102"/>
    <cellStyle name="Обычный 2 2 6" xfId="24"/>
    <cellStyle name="Обычный 2 2 6 2" xfId="39"/>
    <cellStyle name="Обычный 2 2 6 3" xfId="55"/>
    <cellStyle name="Обычный 2 2 6 4" xfId="71"/>
    <cellStyle name="Обычный 2 2 6 5" xfId="87"/>
    <cellStyle name="Обычный 2 2 6 6" xfId="103"/>
    <cellStyle name="Обычный 2 2 7" xfId="31"/>
    <cellStyle name="Обычный 2 2 7 2" xfId="111"/>
    <cellStyle name="Обычный 2 2 8" xfId="47"/>
    <cellStyle name="Обычный 2 2 8 4 3" xfId="112"/>
    <cellStyle name="Обычный 2 2 8 4 3 5" xfId="113"/>
    <cellStyle name="Обычный 2 2 9" xfId="63"/>
    <cellStyle name="Обычный 2 2_30-ра" xfId="15"/>
    <cellStyle name="Обычный 3" xfId="4"/>
    <cellStyle name="Обычный 4" xfId="5"/>
    <cellStyle name="Обычный 4 10" xfId="104"/>
    <cellStyle name="Обычный 4 2" xfId="20"/>
    <cellStyle name="Обычный 4 2 2" xfId="29"/>
    <cellStyle name="Обычный 4 2 2 2" xfId="42"/>
    <cellStyle name="Обычный 4 2 2 3" xfId="58"/>
    <cellStyle name="Обычный 4 2 2 4" xfId="74"/>
    <cellStyle name="Обычный 4 2 2 5" xfId="90"/>
    <cellStyle name="Обычный 4 2 2 6" xfId="106"/>
    <cellStyle name="Обычный 4 2 3" xfId="41"/>
    <cellStyle name="Обычный 4 2 4" xfId="57"/>
    <cellStyle name="Обычный 4 2 5" xfId="73"/>
    <cellStyle name="Обычный 4 2 6" xfId="89"/>
    <cellStyle name="Обычный 4 2 7" xfId="105"/>
    <cellStyle name="Обычный 4 3" xfId="17"/>
    <cellStyle name="Обычный 4 3 2" xfId="30"/>
    <cellStyle name="Обычный 4 3 2 2" xfId="44"/>
    <cellStyle name="Обычный 4 3 2 3" xfId="60"/>
    <cellStyle name="Обычный 4 3 2 4" xfId="76"/>
    <cellStyle name="Обычный 4 3 2 5" xfId="92"/>
    <cellStyle name="Обычный 4 3 2 6" xfId="108"/>
    <cellStyle name="Обычный 4 3 3" xfId="43"/>
    <cellStyle name="Обычный 4 3 4" xfId="59"/>
    <cellStyle name="Обычный 4 3 5" xfId="75"/>
    <cellStyle name="Обычный 4 3 6" xfId="91"/>
    <cellStyle name="Обычный 4 3 7" xfId="107"/>
    <cellStyle name="Обычный 4 4" xfId="23"/>
    <cellStyle name="Обычный 4 4 2" xfId="45"/>
    <cellStyle name="Обычный 4 4 3" xfId="61"/>
    <cellStyle name="Обычный 4 4 4" xfId="77"/>
    <cellStyle name="Обычный 4 4 5" xfId="93"/>
    <cellStyle name="Обычный 4 4 6" xfId="109"/>
    <cellStyle name="Обычный 4 5" xfId="25"/>
    <cellStyle name="Обычный 4 5 2" xfId="46"/>
    <cellStyle name="Обычный 4 5 3" xfId="62"/>
    <cellStyle name="Обычный 4 5 4" xfId="78"/>
    <cellStyle name="Обычный 4 5 5" xfId="94"/>
    <cellStyle name="Обычный 4 5 6" xfId="110"/>
    <cellStyle name="Обычный 4 6" xfId="40"/>
    <cellStyle name="Обычный 4 7" xfId="56"/>
    <cellStyle name="Обычный 4 8" xfId="72"/>
    <cellStyle name="Обычный 4 9" xfId="88"/>
    <cellStyle name="Процентный 2" xfId="6"/>
    <cellStyle name="Процентный 2 2" xfId="7"/>
    <cellStyle name="Процентный 3" xfId="8"/>
    <cellStyle name="Процентный 4" xfId="9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F56B1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72;&#1087;&#1082;&#1080;/&#1054;&#1073;&#1084;&#1077;&#1085;/%23&#1052;&#1091;&#1085;&#1080;&#1094;&#1080;&#1087;&#1072;&#1083;&#1100;&#1085;&#1099;&#1077;%20&#1087;&#1088;&#1086;&#1075;&#1088;&#1072;&#1084;&#1084;&#1099;/&#1054;&#1058;&#1063;&#1045;&#1058;&#1067;%20%202015/&#1054;&#1090;&#1095;&#1077;&#1090;&#1099;%20%20&#1087;&#1086;%20&#1052;&#1055;%20&#1089;%201%20&#1087;&#1086;%205/&#1052;&#1055;%20&#8470;3%20&#1056;&#1072;&#1079;&#1074;&#1080;&#1090;&#1080;&#1077;%20&#1082;&#1091;&#1083;&#1100;&#1090;&#1091;&#1088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72;&#1087;&#1082;&#1080;/&#1054;&#1073;&#1084;&#1077;&#1085;/%23&#1052;&#1091;&#1085;&#1080;&#1094;&#1080;&#1087;&#1072;&#1083;&#1100;&#1085;&#1099;&#1077;%20&#1087;&#1088;&#1086;&#1075;&#1088;&#1072;&#1084;&#1084;&#1099;/&#1054;&#1058;&#1063;&#1045;&#1058;&#1067;%20%202015/&#1054;&#1090;&#1095;&#1077;&#1090;&#1099;%20%20&#1087;&#1086;%20&#1052;&#1055;%20&#1089;%201%20&#1087;&#1086;%205/&#1052;&#1055;%20&#8470;5%20&#1056;&#1072;&#1079;&#1074;&#1080;&#1090;&#1080;&#1077;%20&#1092;&#1080;&#1079;&#1080;&#1095;&#1077;&#1089;&#1082;&#1086;&#1081;%20&#1082;&#1091;&#1083;&#1100;&#1090;&#1091;&#1088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3 (январь)"/>
      <sheetName val="МП 3 (февраль)"/>
      <sheetName val="МП 3 (март)"/>
      <sheetName val="МП 3 (апрель)"/>
      <sheetName val="МП 3 (май)"/>
      <sheetName val="МП 3 (июнь)"/>
      <sheetName val="МП 3 (июнь4)"/>
      <sheetName val="МП 3 (июнь3)"/>
      <sheetName val="Май 2015 вар 1"/>
      <sheetName val="Май 2015 на 02.06"/>
      <sheetName val="Май 2015 на 03.0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G10">
            <v>48616.735000000001</v>
          </cell>
        </row>
        <row r="11">
          <cell r="F11">
            <v>72547.626000000004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5 (январь)"/>
      <sheetName val="МП 5 (февраль)"/>
      <sheetName val="МП 5 (март)"/>
      <sheetName val="МП 5 (апрель)"/>
      <sheetName val="МП 5 (май)"/>
      <sheetName val="МП 5 (июнь)"/>
      <sheetName val="МП 5 (июнь) (2)"/>
      <sheetName val="МП 5 (июнь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F11">
            <v>38883.51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84" t="s">
        <v>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6" ht="23.45" customHeight="1" x14ac:dyDescent="0.25"/>
    <row r="7" spans="1:16" s="1" customFormat="1" ht="45.6" customHeight="1" x14ac:dyDescent="0.25">
      <c r="A7" s="85" t="s">
        <v>0</v>
      </c>
      <c r="B7" s="85" t="s">
        <v>12</v>
      </c>
      <c r="C7" s="65" t="s">
        <v>13</v>
      </c>
      <c r="D7" s="65" t="s">
        <v>3</v>
      </c>
      <c r="E7" s="65" t="s">
        <v>18</v>
      </c>
      <c r="F7" s="86" t="s">
        <v>15</v>
      </c>
      <c r="G7" s="87"/>
      <c r="H7" s="87"/>
      <c r="I7" s="87"/>
      <c r="J7" s="87"/>
      <c r="K7" s="88"/>
      <c r="L7" s="89" t="s">
        <v>17</v>
      </c>
      <c r="M7" s="91" t="s">
        <v>1</v>
      </c>
      <c r="N7" s="92"/>
      <c r="O7" s="65" t="s">
        <v>33</v>
      </c>
      <c r="P7" s="65" t="s">
        <v>2</v>
      </c>
    </row>
    <row r="8" spans="1:16" s="1" customFormat="1" ht="77.45" customHeight="1" x14ac:dyDescent="0.25">
      <c r="A8" s="65"/>
      <c r="B8" s="65"/>
      <c r="C8" s="66"/>
      <c r="D8" s="66"/>
      <c r="E8" s="66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90"/>
      <c r="M8" s="24" t="s">
        <v>5</v>
      </c>
      <c r="N8" s="24" t="s">
        <v>23</v>
      </c>
      <c r="O8" s="66"/>
      <c r="P8" s="66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67">
        <v>1</v>
      </c>
      <c r="B10" s="70"/>
      <c r="C10" s="70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73"/>
      <c r="N10" s="73"/>
      <c r="O10" s="78"/>
      <c r="P10" s="81"/>
    </row>
    <row r="11" spans="1:16" ht="87" customHeight="1" x14ac:dyDescent="0.25">
      <c r="A11" s="68"/>
      <c r="B11" s="71"/>
      <c r="C11" s="71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74"/>
      <c r="N11" s="76"/>
      <c r="O11" s="79"/>
      <c r="P11" s="82"/>
    </row>
    <row r="12" spans="1:16" ht="64.900000000000006" customHeight="1" x14ac:dyDescent="0.25">
      <c r="A12" s="68"/>
      <c r="B12" s="71"/>
      <c r="C12" s="71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74"/>
      <c r="N12" s="76"/>
      <c r="O12" s="79"/>
      <c r="P12" s="82"/>
    </row>
    <row r="13" spans="1:16" ht="93.6" customHeight="1" x14ac:dyDescent="0.25">
      <c r="A13" s="68"/>
      <c r="B13" s="71"/>
      <c r="C13" s="71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74"/>
      <c r="N13" s="76"/>
      <c r="O13" s="79"/>
      <c r="P13" s="82"/>
    </row>
    <row r="14" spans="1:16" ht="73.150000000000006" customHeight="1" x14ac:dyDescent="0.25">
      <c r="A14" s="68"/>
      <c r="B14" s="71"/>
      <c r="C14" s="71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74"/>
      <c r="N14" s="76"/>
      <c r="O14" s="79"/>
      <c r="P14" s="82"/>
    </row>
    <row r="15" spans="1:16" ht="51" customHeight="1" x14ac:dyDescent="0.25">
      <c r="A15" s="69"/>
      <c r="B15" s="72"/>
      <c r="C15" s="72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75"/>
      <c r="N15" s="77"/>
      <c r="O15" s="80"/>
      <c r="P15" s="83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  <mergeCell ref="P7:P8"/>
    <mergeCell ref="A10:A15"/>
    <mergeCell ref="B10:B15"/>
    <mergeCell ref="C10:C15"/>
    <mergeCell ref="M10:M15"/>
    <mergeCell ref="N10:N15"/>
    <mergeCell ref="O10:O15"/>
    <mergeCell ref="P10:P15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6B1F"/>
  </sheetPr>
  <dimension ref="A1:U163"/>
  <sheetViews>
    <sheetView tabSelected="1" zoomScale="49" zoomScaleNormal="49" workbookViewId="0">
      <selection activeCell="I113" sqref="I113"/>
    </sheetView>
  </sheetViews>
  <sheetFormatPr defaultRowHeight="18.75" outlineLevelCol="1" x14ac:dyDescent="0.3"/>
  <cols>
    <col min="1" max="1" width="10.140625" style="33" customWidth="1"/>
    <col min="2" max="2" width="38.5703125" style="27" customWidth="1"/>
    <col min="3" max="3" width="24" style="27" customWidth="1"/>
    <col min="4" max="4" width="19.5703125" style="27" customWidth="1"/>
    <col min="5" max="5" width="26.5703125" style="27" customWidth="1"/>
    <col min="6" max="6" width="28.28515625" style="27" customWidth="1"/>
    <col min="7" max="7" width="32.140625" style="27" customWidth="1"/>
    <col min="8" max="8" width="29" style="27" customWidth="1"/>
    <col min="9" max="9" width="30.42578125" style="27" customWidth="1"/>
    <col min="10" max="10" width="28.42578125" style="27" customWidth="1"/>
    <col min="11" max="11" width="35.85546875" style="27" customWidth="1"/>
    <col min="12" max="12" width="30.85546875" style="27" customWidth="1"/>
    <col min="13" max="13" width="26.42578125" style="27" hidden="1" customWidth="1"/>
    <col min="14" max="14" width="34.85546875" style="27" customWidth="1"/>
    <col min="15" max="15" width="31" style="27" customWidth="1"/>
    <col min="16" max="16" width="13.42578125" style="27" customWidth="1"/>
    <col min="17" max="17" width="21.28515625" style="27" customWidth="1"/>
    <col min="18" max="18" width="12.85546875" style="27" customWidth="1"/>
    <col min="19" max="19" width="9.140625" style="27"/>
    <col min="20" max="20" width="9.5703125" style="27" hidden="1" customWidth="1" outlineLevel="1"/>
    <col min="21" max="21" width="48.42578125" style="27" customWidth="1" collapsed="1"/>
    <col min="22" max="16384" width="9.140625" style="27"/>
  </cols>
  <sheetData>
    <row r="1" spans="1:21" ht="23.45" customHeight="1" x14ac:dyDescent="0.3">
      <c r="O1" s="20"/>
    </row>
    <row r="2" spans="1:21" ht="40.5" customHeight="1" x14ac:dyDescent="0.5">
      <c r="A2" s="138" t="s">
        <v>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1" ht="23.45" customHeight="1" x14ac:dyDescent="0.3">
      <c r="S3" s="51"/>
    </row>
    <row r="4" spans="1:21" s="1" customFormat="1" ht="45.6" customHeight="1" x14ac:dyDescent="0.25">
      <c r="A4" s="131" t="s">
        <v>0</v>
      </c>
      <c r="B4" s="131" t="s">
        <v>59</v>
      </c>
      <c r="C4" s="131" t="s">
        <v>61</v>
      </c>
      <c r="D4" s="131" t="s">
        <v>3</v>
      </c>
      <c r="E4" s="139" t="s">
        <v>102</v>
      </c>
      <c r="F4" s="139"/>
      <c r="G4" s="139"/>
      <c r="H4" s="139"/>
      <c r="I4" s="139"/>
      <c r="J4" s="139"/>
      <c r="K4" s="139"/>
      <c r="L4" s="139"/>
      <c r="M4" s="140" t="s">
        <v>70</v>
      </c>
      <c r="N4" s="112" t="s">
        <v>62</v>
      </c>
      <c r="O4" s="131" t="s">
        <v>2</v>
      </c>
      <c r="S4" s="52"/>
    </row>
    <row r="5" spans="1:21" s="1" customFormat="1" ht="118.5" customHeight="1" x14ac:dyDescent="0.25">
      <c r="A5" s="131"/>
      <c r="B5" s="131"/>
      <c r="C5" s="131"/>
      <c r="D5" s="131"/>
      <c r="E5" s="49" t="s">
        <v>79</v>
      </c>
      <c r="F5" s="49" t="s">
        <v>80</v>
      </c>
      <c r="G5" s="50" t="s">
        <v>76</v>
      </c>
      <c r="H5" s="49" t="s">
        <v>74</v>
      </c>
      <c r="I5" s="49" t="s">
        <v>16</v>
      </c>
      <c r="J5" s="49" t="s">
        <v>31</v>
      </c>
      <c r="K5" s="49" t="s">
        <v>56</v>
      </c>
      <c r="L5" s="49" t="s">
        <v>77</v>
      </c>
      <c r="M5" s="140"/>
      <c r="N5" s="112"/>
      <c r="O5" s="131"/>
      <c r="S5" s="52"/>
    </row>
    <row r="6" spans="1:21" s="1" customFormat="1" ht="44.25" customHeight="1" x14ac:dyDescent="0.25">
      <c r="A6" s="60">
        <v>1</v>
      </c>
      <c r="B6" s="61">
        <v>2</v>
      </c>
      <c r="C6" s="61">
        <v>3</v>
      </c>
      <c r="D6" s="61">
        <v>4</v>
      </c>
      <c r="E6" s="30">
        <v>5</v>
      </c>
      <c r="F6" s="30">
        <v>6</v>
      </c>
      <c r="G6" s="31">
        <v>7</v>
      </c>
      <c r="H6" s="30">
        <v>8</v>
      </c>
      <c r="I6" s="30">
        <v>9</v>
      </c>
      <c r="J6" s="32" t="s">
        <v>57</v>
      </c>
      <c r="K6" s="32" t="s">
        <v>58</v>
      </c>
      <c r="L6" s="32" t="s">
        <v>75</v>
      </c>
      <c r="M6" s="28" t="s">
        <v>69</v>
      </c>
      <c r="N6" s="34">
        <v>13</v>
      </c>
      <c r="O6" s="61">
        <v>14</v>
      </c>
      <c r="S6" s="52"/>
    </row>
    <row r="7" spans="1:21" s="1" customFormat="1" ht="94.5" customHeight="1" x14ac:dyDescent="0.25">
      <c r="A7" s="132"/>
      <c r="B7" s="133" t="s">
        <v>60</v>
      </c>
      <c r="C7" s="134">
        <f>C14+C21+C28+C35+C42+C49+C56+C63+C70+C77+C84+C91+C98+C105+C112+C119+C126++C133+C140+C147+C154</f>
        <v>231</v>
      </c>
      <c r="D7" s="44" t="s">
        <v>6</v>
      </c>
      <c r="E7" s="35">
        <f>E8+E9+E10+E11+E12</f>
        <v>5498706.7633300005</v>
      </c>
      <c r="F7" s="35">
        <f>F8+F9+F10+F11+F12</f>
        <v>5581718.6934810001</v>
      </c>
      <c r="G7" s="35">
        <f t="shared" ref="G7:I7" si="0">G8+G9+G10+G11+G12</f>
        <v>1866807.5268700002</v>
      </c>
      <c r="H7" s="35">
        <f t="shared" si="0"/>
        <v>1854665.9337699998</v>
      </c>
      <c r="I7" s="35">
        <f t="shared" si="0"/>
        <v>1686025.8474099999</v>
      </c>
      <c r="J7" s="35">
        <f>IF(I7=0, ,I7/H7*100)</f>
        <v>90.907252713851094</v>
      </c>
      <c r="K7" s="35">
        <f t="shared" ref="K7:K80" si="1">IF(I7=0,0,I7/G7*100)</f>
        <v>90.315997934553565</v>
      </c>
      <c r="L7" s="53">
        <f t="shared" ref="L7:L80" si="2">IF(I7=0,0,I7/F7*100)</f>
        <v>30.206213175507084</v>
      </c>
      <c r="M7" s="135"/>
      <c r="N7" s="112" t="s">
        <v>107</v>
      </c>
      <c r="O7" s="85"/>
      <c r="S7" s="52"/>
    </row>
    <row r="8" spans="1:21" s="1" customFormat="1" ht="94.5" customHeight="1" x14ac:dyDescent="0.25">
      <c r="A8" s="132"/>
      <c r="B8" s="133"/>
      <c r="C8" s="133"/>
      <c r="D8" s="45" t="s">
        <v>7</v>
      </c>
      <c r="E8" s="37">
        <f t="shared" ref="E8:I10" si="3">E15+E22+E29+E36+E43+E50+E57+E64+E71+E78+E85+E92+E99+E106+E113+E120+E127+E134+E141+E148+E155</f>
        <v>28351.7</v>
      </c>
      <c r="F8" s="37">
        <f t="shared" si="3"/>
        <v>28451.7</v>
      </c>
      <c r="G8" s="37">
        <f t="shared" si="3"/>
        <v>3507.8229599999995</v>
      </c>
      <c r="H8" s="37">
        <f t="shared" si="3"/>
        <v>2454.3000000000002</v>
      </c>
      <c r="I8" s="37">
        <f t="shared" si="3"/>
        <v>2420.6277700000001</v>
      </c>
      <c r="J8" s="37">
        <f t="shared" ref="J8:J82" si="4">IF(I8=0, ,I8/H8*100)</f>
        <v>98.628031210528462</v>
      </c>
      <c r="K8" s="37">
        <f t="shared" si="1"/>
        <v>69.006554709363115</v>
      </c>
      <c r="L8" s="37">
        <f t="shared" si="2"/>
        <v>8.5078493376494198</v>
      </c>
      <c r="M8" s="135"/>
      <c r="N8" s="112"/>
      <c r="O8" s="85"/>
      <c r="S8" s="52"/>
    </row>
    <row r="9" spans="1:21" s="1" customFormat="1" ht="94.5" customHeight="1" x14ac:dyDescent="0.25">
      <c r="A9" s="132"/>
      <c r="B9" s="133"/>
      <c r="C9" s="133"/>
      <c r="D9" s="45" t="s">
        <v>8</v>
      </c>
      <c r="E9" s="37">
        <f t="shared" si="3"/>
        <v>1636729.74</v>
      </c>
      <c r="F9" s="37">
        <f t="shared" si="3"/>
        <v>1663002.1</v>
      </c>
      <c r="G9" s="37">
        <f t="shared" si="3"/>
        <v>883374.09499999997</v>
      </c>
      <c r="H9" s="37">
        <f t="shared" si="3"/>
        <v>864456.99884999997</v>
      </c>
      <c r="I9" s="37">
        <f t="shared" si="3"/>
        <v>829198.20491999993</v>
      </c>
      <c r="J9" s="37">
        <f t="shared" si="4"/>
        <v>95.921278446827856</v>
      </c>
      <c r="K9" s="37">
        <f t="shared" si="1"/>
        <v>93.867163369783896</v>
      </c>
      <c r="L9" s="37">
        <f t="shared" si="2"/>
        <v>49.861524824292161</v>
      </c>
      <c r="M9" s="135"/>
      <c r="N9" s="112"/>
      <c r="O9" s="85"/>
      <c r="S9" s="52"/>
    </row>
    <row r="10" spans="1:21" s="1" customFormat="1" ht="94.5" customHeight="1" x14ac:dyDescent="0.5">
      <c r="A10" s="132"/>
      <c r="B10" s="133"/>
      <c r="C10" s="133"/>
      <c r="D10" s="45" t="s">
        <v>9</v>
      </c>
      <c r="E10" s="37">
        <f t="shared" si="3"/>
        <v>1370634.8338600001</v>
      </c>
      <c r="F10" s="37">
        <f t="shared" si="3"/>
        <v>1947881.52394</v>
      </c>
      <c r="G10" s="37">
        <f t="shared" si="3"/>
        <v>882645.26191</v>
      </c>
      <c r="H10" s="37">
        <f t="shared" si="3"/>
        <v>885245.48971999995</v>
      </c>
      <c r="I10" s="37">
        <f t="shared" si="3"/>
        <v>770078.38939999987</v>
      </c>
      <c r="J10" s="37">
        <f t="shared" si="4"/>
        <v>86.990377058410431</v>
      </c>
      <c r="K10" s="37">
        <f t="shared" si="1"/>
        <v>87.246646261215858</v>
      </c>
      <c r="L10" s="37">
        <f t="shared" si="2"/>
        <v>39.534149276304767</v>
      </c>
      <c r="M10" s="135"/>
      <c r="N10" s="112"/>
      <c r="O10" s="85"/>
      <c r="Q10" s="62"/>
      <c r="S10" s="52"/>
    </row>
    <row r="11" spans="1:21" s="1" customFormat="1" ht="94.5" customHeight="1" x14ac:dyDescent="0.5">
      <c r="A11" s="132"/>
      <c r="B11" s="133"/>
      <c r="C11" s="133"/>
      <c r="D11" s="63" t="s">
        <v>104</v>
      </c>
      <c r="E11" s="37">
        <f>E18+E25+E32+E39+E46+E53+E60+E67+E74+E81+E88+E95+E102+E109+E116+E123+E130+E137+E144+E151+E158</f>
        <v>17020.8</v>
      </c>
      <c r="F11" s="37">
        <f t="shared" ref="F11:I11" si="5">F18+F25+F32+F39+F46+F53+F60+F67+F74+F81+F88+F95+F102+F109+F116+F123+F130+F137+F144+F151+F158</f>
        <v>42039.729190999991</v>
      </c>
      <c r="G11" s="37">
        <f t="shared" si="5"/>
        <v>97280.347000000009</v>
      </c>
      <c r="H11" s="37">
        <f t="shared" si="5"/>
        <v>102509.1452</v>
      </c>
      <c r="I11" s="37">
        <f t="shared" si="5"/>
        <v>77710.855320000002</v>
      </c>
      <c r="J11" s="37">
        <f t="shared" ref="J11" si="6">IF(I11=0, ,I11/H11*100)</f>
        <v>75.808704841292538</v>
      </c>
      <c r="K11" s="37">
        <f t="shared" ref="K11" si="7">IF(I11=0,0,I11/G11*100)</f>
        <v>79.883406789245925</v>
      </c>
      <c r="L11" s="37">
        <f t="shared" ref="L11" si="8">IF(I11=0,0,I11/F11*100)</f>
        <v>184.85098932710682</v>
      </c>
      <c r="M11" s="135"/>
      <c r="N11" s="112"/>
      <c r="O11" s="85"/>
      <c r="Q11" s="62"/>
      <c r="S11" s="52"/>
    </row>
    <row r="12" spans="1:21" s="1" customFormat="1" ht="94.5" customHeight="1" x14ac:dyDescent="0.25">
      <c r="A12" s="132"/>
      <c r="B12" s="133"/>
      <c r="C12" s="133"/>
      <c r="D12" s="64" t="s">
        <v>105</v>
      </c>
      <c r="E12" s="37">
        <f>E19+E26+E33+E40+E47+E54+E61+E68+E75+E82+E89+E96+E103+E110+E117+E124+E131+E138+E145+E152+E159</f>
        <v>2445969.6894700006</v>
      </c>
      <c r="F12" s="37">
        <f>F19+F26+F33+F40+F47+F54+F61+F68+F75+F82+F89+F96+F103+F110+F117+F124+F131+F138+F145+F152+F159</f>
        <v>1900343.64035</v>
      </c>
      <c r="G12" s="37">
        <f>G19+G26+G33+G40+G47+G54+G61+G68+G75+G82+G89+G96+G103+G110+G117+G124+G131+G138+G145+G152+G159</f>
        <v>0</v>
      </c>
      <c r="H12" s="37">
        <f>H19+H26+H33+H40+H47+H54+H61+H68+H75+H82+H89+H96+H103+H110+H117+H124+H131+H138+H145+H152+H159</f>
        <v>0</v>
      </c>
      <c r="I12" s="37">
        <f>I19+I26+I33+I40+I47+I54+I61+I68+I75+I82+I89+I96+I103+I110+I117+I124+I131+I138+I145+I152+I159</f>
        <v>6617.77</v>
      </c>
      <c r="J12" s="37">
        <v>0</v>
      </c>
      <c r="K12" s="37">
        <v>0</v>
      </c>
      <c r="L12" s="37">
        <f t="shared" si="2"/>
        <v>0.34824070023362502</v>
      </c>
      <c r="M12" s="135"/>
      <c r="N12" s="112"/>
      <c r="O12" s="85"/>
      <c r="S12" s="52"/>
    </row>
    <row r="13" spans="1:21" s="1" customFormat="1" ht="94.5" customHeight="1" x14ac:dyDescent="0.5">
      <c r="A13" s="132"/>
      <c r="B13" s="133"/>
      <c r="C13" s="133"/>
      <c r="D13" s="46" t="s">
        <v>103</v>
      </c>
      <c r="E13" s="37">
        <f>E20+E27+E34+E41+E48+E55+E62+E69+E76+E83+E90+E97+E104+E111+E118+E125+E132+E139+E146+E153+E160</f>
        <v>17000</v>
      </c>
      <c r="F13" s="37">
        <f>F20+F27+F34+F41+F48+F55+F62+F69+F76+F83+F90+F97+F104+F111+F118+F125+F132+F139+F146+F153+F160</f>
        <v>20488.5</v>
      </c>
      <c r="G13" s="37">
        <f>G20+G27+G34+G41+G48+G55+G62+G69+G76+G83+G90+G97+G104+G111+G118+G125+G132+G139+G146+G153+G160</f>
        <v>0</v>
      </c>
      <c r="H13" s="37">
        <v>0</v>
      </c>
      <c r="I13" s="37">
        <f>I20+I27+I34+I41+I48+I55+I62+I69+I76+I83+I90+I97+I104+I111+I118+I125+I132+I139+I146+I153+I160</f>
        <v>0</v>
      </c>
      <c r="J13" s="37">
        <f t="shared" si="4"/>
        <v>0</v>
      </c>
      <c r="K13" s="37">
        <f t="shared" si="1"/>
        <v>0</v>
      </c>
      <c r="L13" s="37">
        <f t="shared" si="2"/>
        <v>0</v>
      </c>
      <c r="M13" s="135"/>
      <c r="N13" s="112"/>
      <c r="O13" s="85"/>
      <c r="S13" s="52"/>
      <c r="U13" s="59"/>
    </row>
    <row r="14" spans="1:21" ht="94.5" customHeight="1" x14ac:dyDescent="0.25">
      <c r="A14" s="136">
        <v>1</v>
      </c>
      <c r="B14" s="94" t="s">
        <v>36</v>
      </c>
      <c r="C14" s="95">
        <v>25</v>
      </c>
      <c r="D14" s="47" t="s">
        <v>6</v>
      </c>
      <c r="E14" s="35">
        <f>E15+E16+E17+E19</f>
        <v>1416227.8</v>
      </c>
      <c r="F14" s="35">
        <f t="shared" ref="F14:I14" si="9">F15+F16+F17+F19</f>
        <v>1491568.9000000001</v>
      </c>
      <c r="G14" s="35">
        <f t="shared" si="9"/>
        <v>826910.1100000001</v>
      </c>
      <c r="H14" s="35">
        <f t="shared" si="9"/>
        <v>816040.15000000014</v>
      </c>
      <c r="I14" s="35">
        <f t="shared" si="9"/>
        <v>807811.97000000009</v>
      </c>
      <c r="J14" s="35">
        <f t="shared" si="4"/>
        <v>98.991694219947377</v>
      </c>
      <c r="K14" s="35">
        <f t="shared" si="1"/>
        <v>97.690421272029198</v>
      </c>
      <c r="L14" s="53">
        <f t="shared" si="2"/>
        <v>54.158542055951962</v>
      </c>
      <c r="M14" s="109"/>
      <c r="N14" s="112" t="s">
        <v>106</v>
      </c>
      <c r="O14" s="129" t="s">
        <v>85</v>
      </c>
      <c r="S14" s="51"/>
    </row>
    <row r="15" spans="1:21" ht="94.5" customHeight="1" x14ac:dyDescent="0.25">
      <c r="A15" s="136"/>
      <c r="B15" s="94"/>
      <c r="C15" s="95"/>
      <c r="D15" s="45" t="s">
        <v>7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9">
        <f t="shared" si="4"/>
        <v>0</v>
      </c>
      <c r="K15" s="39">
        <f t="shared" si="1"/>
        <v>0</v>
      </c>
      <c r="L15" s="54">
        <f t="shared" si="2"/>
        <v>0</v>
      </c>
      <c r="M15" s="109"/>
      <c r="N15" s="112"/>
      <c r="O15" s="130"/>
      <c r="S15" s="51"/>
    </row>
    <row r="16" spans="1:21" ht="94.5" customHeight="1" x14ac:dyDescent="0.5">
      <c r="A16" s="136"/>
      <c r="B16" s="94"/>
      <c r="C16" s="95"/>
      <c r="D16" s="45" t="s">
        <v>8</v>
      </c>
      <c r="E16" s="38">
        <v>1171507.1000000001</v>
      </c>
      <c r="F16" s="38">
        <v>1172753.2000000002</v>
      </c>
      <c r="G16" s="38">
        <v>656667.92000000004</v>
      </c>
      <c r="H16" s="38">
        <v>646134.60000000009</v>
      </c>
      <c r="I16" s="38">
        <v>636657.80000000005</v>
      </c>
      <c r="J16" s="39">
        <f t="shared" si="4"/>
        <v>98.5333086945042</v>
      </c>
      <c r="K16" s="39">
        <f t="shared" si="1"/>
        <v>96.952779420075828</v>
      </c>
      <c r="L16" s="55">
        <f t="shared" si="2"/>
        <v>54.287449396855195</v>
      </c>
      <c r="M16" s="109"/>
      <c r="N16" s="112"/>
      <c r="O16" s="130"/>
      <c r="S16" s="51"/>
      <c r="T16" s="26">
        <v>18</v>
      </c>
    </row>
    <row r="17" spans="1:20" ht="94.5" customHeight="1" x14ac:dyDescent="0.5">
      <c r="A17" s="136"/>
      <c r="B17" s="94"/>
      <c r="C17" s="95"/>
      <c r="D17" s="45" t="s">
        <v>9</v>
      </c>
      <c r="E17" s="38">
        <v>231260.7</v>
      </c>
      <c r="F17" s="38">
        <v>295863.3</v>
      </c>
      <c r="G17" s="38">
        <v>170242.19</v>
      </c>
      <c r="H17" s="38">
        <v>169905.55</v>
      </c>
      <c r="I17" s="38">
        <v>164536.40000000002</v>
      </c>
      <c r="J17" s="39">
        <f t="shared" si="4"/>
        <v>96.839920767744218</v>
      </c>
      <c r="K17" s="39">
        <f t="shared" si="1"/>
        <v>96.648427748726689</v>
      </c>
      <c r="L17" s="55">
        <f t="shared" si="2"/>
        <v>55.61230473668077</v>
      </c>
      <c r="M17" s="109"/>
      <c r="N17" s="112"/>
      <c r="O17" s="130"/>
      <c r="S17" s="51"/>
      <c r="T17" s="26">
        <v>7</v>
      </c>
    </row>
    <row r="18" spans="1:20" ht="94.5" customHeight="1" x14ac:dyDescent="0.5">
      <c r="A18" s="136"/>
      <c r="B18" s="94"/>
      <c r="C18" s="95"/>
      <c r="D18" s="63" t="s">
        <v>104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9">
        <f t="shared" ref="J18" si="10">IF(I18=0, ,I18/H18*100)</f>
        <v>0</v>
      </c>
      <c r="K18" s="39">
        <f t="shared" ref="K18" si="11">IF(I18=0,0,I18/G18*100)</f>
        <v>0</v>
      </c>
      <c r="L18" s="55">
        <f t="shared" ref="L18" si="12">IF(I18=0,0,I18/F18*100)</f>
        <v>0</v>
      </c>
      <c r="M18" s="109"/>
      <c r="N18" s="112"/>
      <c r="O18" s="130"/>
      <c r="S18" s="51"/>
      <c r="T18" s="26"/>
    </row>
    <row r="19" spans="1:20" ht="94.5" customHeight="1" x14ac:dyDescent="0.5">
      <c r="A19" s="136"/>
      <c r="B19" s="94"/>
      <c r="C19" s="95"/>
      <c r="D19" s="64" t="s">
        <v>105</v>
      </c>
      <c r="E19" s="38">
        <v>13460</v>
      </c>
      <c r="F19" s="43">
        <v>22952.400000000001</v>
      </c>
      <c r="G19" s="38">
        <v>0</v>
      </c>
      <c r="H19" s="38">
        <v>0</v>
      </c>
      <c r="I19" s="38">
        <v>6617.77</v>
      </c>
      <c r="J19" s="39">
        <v>0</v>
      </c>
      <c r="K19" s="39">
        <v>0</v>
      </c>
      <c r="L19" s="54">
        <f t="shared" si="2"/>
        <v>28.832583956361862</v>
      </c>
      <c r="M19" s="109"/>
      <c r="N19" s="112"/>
      <c r="O19" s="130"/>
      <c r="S19" s="51"/>
      <c r="T19" s="26"/>
    </row>
    <row r="20" spans="1:20" ht="94.5" customHeight="1" x14ac:dyDescent="0.5">
      <c r="A20" s="136"/>
      <c r="B20" s="94"/>
      <c r="C20" s="95"/>
      <c r="D20" s="46" t="s">
        <v>103</v>
      </c>
      <c r="E20" s="38">
        <v>6000</v>
      </c>
      <c r="F20" s="43">
        <v>9488.5</v>
      </c>
      <c r="G20" s="38">
        <v>0</v>
      </c>
      <c r="H20" s="38">
        <v>0</v>
      </c>
      <c r="I20" s="38">
        <v>0</v>
      </c>
      <c r="J20" s="39">
        <f t="shared" si="4"/>
        <v>0</v>
      </c>
      <c r="K20" s="39">
        <f t="shared" si="1"/>
        <v>0</v>
      </c>
      <c r="L20" s="54">
        <f t="shared" si="2"/>
        <v>0</v>
      </c>
      <c r="M20" s="109"/>
      <c r="N20" s="112"/>
      <c r="O20" s="130"/>
      <c r="S20" s="51"/>
      <c r="T20" s="26"/>
    </row>
    <row r="21" spans="1:20" ht="69" customHeight="1" x14ac:dyDescent="0.5">
      <c r="A21" s="136">
        <v>2</v>
      </c>
      <c r="B21" s="94" t="s">
        <v>38</v>
      </c>
      <c r="C21" s="95">
        <v>10</v>
      </c>
      <c r="D21" s="47" t="s">
        <v>6</v>
      </c>
      <c r="E21" s="35">
        <f>E22+E23+E24+E26</f>
        <v>5835.65</v>
      </c>
      <c r="F21" s="35">
        <f t="shared" ref="F21:I21" si="13">F22+F23+F24+F26</f>
        <v>7023.7</v>
      </c>
      <c r="G21" s="35">
        <f t="shared" si="13"/>
        <v>469.25</v>
      </c>
      <c r="H21" s="35">
        <f t="shared" si="13"/>
        <v>475.4</v>
      </c>
      <c r="I21" s="35">
        <f t="shared" si="13"/>
        <v>454.64</v>
      </c>
      <c r="J21" s="35">
        <f t="shared" si="4"/>
        <v>95.633151030710977</v>
      </c>
      <c r="K21" s="35">
        <f t="shared" si="1"/>
        <v>96.886521044219492</v>
      </c>
      <c r="L21" s="53">
        <f t="shared" si="2"/>
        <v>6.4729416119708993</v>
      </c>
      <c r="M21" s="109"/>
      <c r="N21" s="112" t="s">
        <v>101</v>
      </c>
      <c r="O21" s="110" t="s">
        <v>86</v>
      </c>
      <c r="S21" s="51"/>
      <c r="T21" s="26"/>
    </row>
    <row r="22" spans="1:20" ht="69" customHeight="1" x14ac:dyDescent="0.5">
      <c r="A22" s="136"/>
      <c r="B22" s="94"/>
      <c r="C22" s="95"/>
      <c r="D22" s="45" t="s">
        <v>7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9">
        <f t="shared" si="4"/>
        <v>0</v>
      </c>
      <c r="K22" s="39">
        <f t="shared" si="1"/>
        <v>0</v>
      </c>
      <c r="L22" s="54">
        <f t="shared" si="2"/>
        <v>0</v>
      </c>
      <c r="M22" s="109"/>
      <c r="N22" s="112"/>
      <c r="O22" s="111"/>
      <c r="S22" s="51"/>
      <c r="T22" s="26"/>
    </row>
    <row r="23" spans="1:20" ht="69" customHeight="1" x14ac:dyDescent="0.5">
      <c r="A23" s="136"/>
      <c r="B23" s="94"/>
      <c r="C23" s="95"/>
      <c r="D23" s="45" t="s">
        <v>8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9">
        <f t="shared" si="4"/>
        <v>0</v>
      </c>
      <c r="K23" s="39">
        <f t="shared" si="1"/>
        <v>0</v>
      </c>
      <c r="L23" s="55">
        <f t="shared" si="2"/>
        <v>0</v>
      </c>
      <c r="M23" s="109"/>
      <c r="N23" s="112"/>
      <c r="O23" s="111"/>
      <c r="S23" s="51"/>
      <c r="T23" s="26">
        <v>7</v>
      </c>
    </row>
    <row r="24" spans="1:20" ht="69" customHeight="1" x14ac:dyDescent="0.5">
      <c r="A24" s="136"/>
      <c r="B24" s="94"/>
      <c r="C24" s="95"/>
      <c r="D24" s="45" t="s">
        <v>9</v>
      </c>
      <c r="E24" s="38">
        <v>610</v>
      </c>
      <c r="F24" s="38">
        <v>1798</v>
      </c>
      <c r="G24" s="38">
        <v>469.25</v>
      </c>
      <c r="H24" s="38">
        <v>475.4</v>
      </c>
      <c r="I24" s="38">
        <v>454.64</v>
      </c>
      <c r="J24" s="39">
        <f t="shared" si="4"/>
        <v>95.633151030710977</v>
      </c>
      <c r="K24" s="39">
        <f t="shared" si="1"/>
        <v>96.886521044219492</v>
      </c>
      <c r="L24" s="55">
        <f t="shared" si="2"/>
        <v>25.285873192436036</v>
      </c>
      <c r="M24" s="109"/>
      <c r="N24" s="112"/>
      <c r="O24" s="111"/>
      <c r="S24" s="51"/>
      <c r="T24" s="26"/>
    </row>
    <row r="25" spans="1:20" ht="69" customHeight="1" x14ac:dyDescent="0.5">
      <c r="A25" s="136"/>
      <c r="B25" s="94"/>
      <c r="C25" s="95"/>
      <c r="D25" s="63" t="s">
        <v>104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9">
        <f t="shared" ref="J25" si="14">IF(I25=0, ,I25/H25*100)</f>
        <v>0</v>
      </c>
      <c r="K25" s="39">
        <f t="shared" ref="K25" si="15">IF(I25=0,0,I25/G25*100)</f>
        <v>0</v>
      </c>
      <c r="L25" s="39">
        <f t="shared" ref="L25" si="16">IF(I25=0,0,I25/F25*100)</f>
        <v>0</v>
      </c>
      <c r="M25" s="109"/>
      <c r="N25" s="112"/>
      <c r="O25" s="111"/>
      <c r="S25" s="51"/>
      <c r="T25" s="26"/>
    </row>
    <row r="26" spans="1:20" ht="69" customHeight="1" x14ac:dyDescent="0.5">
      <c r="A26" s="136"/>
      <c r="B26" s="94"/>
      <c r="C26" s="95"/>
      <c r="D26" s="64" t="s">
        <v>105</v>
      </c>
      <c r="E26" s="38">
        <v>5225.6499999999996</v>
      </c>
      <c r="F26" s="43">
        <v>5225.7</v>
      </c>
      <c r="G26" s="38">
        <v>0</v>
      </c>
      <c r="H26" s="38">
        <v>0</v>
      </c>
      <c r="I26" s="38">
        <v>0</v>
      </c>
      <c r="J26" s="39">
        <f t="shared" si="4"/>
        <v>0</v>
      </c>
      <c r="K26" s="39">
        <f t="shared" si="1"/>
        <v>0</v>
      </c>
      <c r="L26" s="54">
        <f t="shared" si="2"/>
        <v>0</v>
      </c>
      <c r="M26" s="109"/>
      <c r="N26" s="112"/>
      <c r="O26" s="111"/>
      <c r="S26" s="51"/>
      <c r="T26" s="26"/>
    </row>
    <row r="27" spans="1:20" ht="69" customHeight="1" x14ac:dyDescent="0.5">
      <c r="A27" s="136"/>
      <c r="B27" s="94"/>
      <c r="C27" s="95"/>
      <c r="D27" s="46" t="s">
        <v>11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9">
        <f t="shared" si="4"/>
        <v>0</v>
      </c>
      <c r="K27" s="39">
        <f t="shared" si="1"/>
        <v>0</v>
      </c>
      <c r="L27" s="54">
        <f t="shared" si="2"/>
        <v>0</v>
      </c>
      <c r="M27" s="109"/>
      <c r="N27" s="112"/>
      <c r="O27" s="111"/>
      <c r="S27" s="51"/>
      <c r="T27" s="26"/>
    </row>
    <row r="28" spans="1:20" ht="69" customHeight="1" x14ac:dyDescent="0.5">
      <c r="A28" s="136">
        <v>3</v>
      </c>
      <c r="B28" s="94" t="s">
        <v>37</v>
      </c>
      <c r="C28" s="95">
        <v>15</v>
      </c>
      <c r="D28" s="47" t="s">
        <v>6</v>
      </c>
      <c r="E28" s="35">
        <f>E29+E30+E31+E32+E33</f>
        <v>381241.78419999999</v>
      </c>
      <c r="F28" s="35">
        <f t="shared" ref="F28:I28" si="17">F29+F30+F31+F32+F33</f>
        <v>596198.56206999999</v>
      </c>
      <c r="G28" s="35">
        <f t="shared" si="17"/>
        <v>203618.72720000002</v>
      </c>
      <c r="H28" s="35">
        <f t="shared" si="17"/>
        <v>201849.34899999999</v>
      </c>
      <c r="I28" s="35">
        <f t="shared" si="17"/>
        <v>126845.94867</v>
      </c>
      <c r="J28" s="35">
        <f t="shared" si="4"/>
        <v>62.841891389998985</v>
      </c>
      <c r="K28" s="35">
        <f t="shared" si="1"/>
        <v>62.295816506803106</v>
      </c>
      <c r="L28" s="35">
        <f t="shared" si="2"/>
        <v>21.27578909777829</v>
      </c>
      <c r="M28" s="109"/>
      <c r="N28" s="112" t="s">
        <v>63</v>
      </c>
      <c r="O28" s="107" t="s">
        <v>87</v>
      </c>
      <c r="S28" s="51"/>
      <c r="T28" s="26"/>
    </row>
    <row r="29" spans="1:20" ht="69" customHeight="1" x14ac:dyDescent="0.5">
      <c r="A29" s="136"/>
      <c r="B29" s="94"/>
      <c r="C29" s="95"/>
      <c r="D29" s="45" t="s">
        <v>7</v>
      </c>
      <c r="E29" s="38">
        <v>12</v>
      </c>
      <c r="F29" s="38">
        <v>12</v>
      </c>
      <c r="G29" s="38">
        <v>12</v>
      </c>
      <c r="H29" s="38">
        <v>10.8</v>
      </c>
      <c r="I29" s="38">
        <v>0</v>
      </c>
      <c r="J29" s="39">
        <v>0</v>
      </c>
      <c r="K29" s="39">
        <v>0</v>
      </c>
      <c r="L29" s="39">
        <f t="shared" si="2"/>
        <v>0</v>
      </c>
      <c r="M29" s="109"/>
      <c r="N29" s="112"/>
      <c r="O29" s="137"/>
      <c r="S29" s="51"/>
      <c r="T29" s="26"/>
    </row>
    <row r="30" spans="1:20" ht="69" customHeight="1" x14ac:dyDescent="0.5">
      <c r="A30" s="136"/>
      <c r="B30" s="94"/>
      <c r="C30" s="95"/>
      <c r="D30" s="45" t="s">
        <v>8</v>
      </c>
      <c r="E30" s="38">
        <v>69037.100000000006</v>
      </c>
      <c r="F30" s="38">
        <v>69087.100000000006</v>
      </c>
      <c r="G30" s="38">
        <v>38912.699999999997</v>
      </c>
      <c r="H30" s="38">
        <v>37637.25</v>
      </c>
      <c r="I30" s="38">
        <v>26019.376960000001</v>
      </c>
      <c r="J30" s="39">
        <f t="shared" si="4"/>
        <v>69.131982171917457</v>
      </c>
      <c r="K30" s="39">
        <f t="shared" si="1"/>
        <v>66.86602821186915</v>
      </c>
      <c r="L30" s="39">
        <f t="shared" si="2"/>
        <v>37.661700896404682</v>
      </c>
      <c r="M30" s="109"/>
      <c r="N30" s="112"/>
      <c r="O30" s="137"/>
      <c r="S30" s="51"/>
      <c r="T30" s="26"/>
    </row>
    <row r="31" spans="1:20" ht="69" customHeight="1" x14ac:dyDescent="0.5">
      <c r="A31" s="136"/>
      <c r="B31" s="94"/>
      <c r="C31" s="95"/>
      <c r="D31" s="45" t="s">
        <v>9</v>
      </c>
      <c r="E31" s="38">
        <v>150398.11061999999</v>
      </c>
      <c r="F31" s="38">
        <f>360316.23213+'[1]МП 3 (май)'!$F$11</f>
        <v>432863.85813000001</v>
      </c>
      <c r="G31" s="38">
        <v>112617.3272</v>
      </c>
      <c r="H31" s="38">
        <v>108047.55456999999</v>
      </c>
      <c r="I31" s="38">
        <v>59774.667519999995</v>
      </c>
      <c r="J31" s="39">
        <f t="shared" si="4"/>
        <v>55.322554737945694</v>
      </c>
      <c r="K31" s="39">
        <f t="shared" si="1"/>
        <v>53.077682632126965</v>
      </c>
      <c r="L31" s="39">
        <f t="shared" si="2"/>
        <v>13.809114897748783</v>
      </c>
      <c r="M31" s="109"/>
      <c r="N31" s="112"/>
      <c r="O31" s="137"/>
      <c r="S31" s="51"/>
      <c r="T31" s="26"/>
    </row>
    <row r="32" spans="1:20" ht="69" customHeight="1" x14ac:dyDescent="0.5">
      <c r="A32" s="136"/>
      <c r="B32" s="94"/>
      <c r="C32" s="95"/>
      <c r="D32" s="63" t="s">
        <v>104</v>
      </c>
      <c r="E32" s="38">
        <v>0</v>
      </c>
      <c r="F32" s="38">
        <v>0</v>
      </c>
      <c r="G32" s="38">
        <v>52076.700000000004</v>
      </c>
      <c r="H32" s="38">
        <v>56153.744429999999</v>
      </c>
      <c r="I32" s="38">
        <v>41051.904190000001</v>
      </c>
      <c r="J32" s="39">
        <f t="shared" ref="J32" si="18">IF(I32=0, ,I32/H32*100)</f>
        <v>73.106263182813009</v>
      </c>
      <c r="K32" s="39">
        <f t="shared" ref="K32" si="19">IF(I32=0,0,I32/G32*100)</f>
        <v>78.82969579485642</v>
      </c>
      <c r="L32" s="39">
        <v>0</v>
      </c>
      <c r="M32" s="109"/>
      <c r="N32" s="112"/>
      <c r="O32" s="137"/>
      <c r="S32" s="51"/>
      <c r="T32" s="26"/>
    </row>
    <row r="33" spans="1:21" ht="69" customHeight="1" x14ac:dyDescent="0.5">
      <c r="A33" s="136"/>
      <c r="B33" s="94"/>
      <c r="C33" s="95"/>
      <c r="D33" s="64" t="s">
        <v>105</v>
      </c>
      <c r="E33" s="38">
        <v>161794.57358</v>
      </c>
      <c r="F33" s="43">
        <v>94235.603940000001</v>
      </c>
      <c r="G33" s="38">
        <v>0</v>
      </c>
      <c r="H33" s="38">
        <v>0</v>
      </c>
      <c r="I33" s="38">
        <v>0</v>
      </c>
      <c r="J33" s="39">
        <v>0</v>
      </c>
      <c r="K33" s="39">
        <v>0</v>
      </c>
      <c r="L33" s="39">
        <f t="shared" si="2"/>
        <v>0</v>
      </c>
      <c r="M33" s="109"/>
      <c r="N33" s="112"/>
      <c r="O33" s="137"/>
      <c r="S33" s="51"/>
      <c r="T33" s="26"/>
    </row>
    <row r="34" spans="1:21" ht="69" customHeight="1" x14ac:dyDescent="0.5">
      <c r="A34" s="136"/>
      <c r="B34" s="94"/>
      <c r="C34" s="95"/>
      <c r="D34" s="46" t="s">
        <v>103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9">
        <v>0</v>
      </c>
      <c r="K34" s="39">
        <v>0</v>
      </c>
      <c r="L34" s="39">
        <f t="shared" si="2"/>
        <v>0</v>
      </c>
      <c r="M34" s="109"/>
      <c r="N34" s="112"/>
      <c r="O34" s="137"/>
      <c r="S34" s="51"/>
      <c r="T34" s="26"/>
    </row>
    <row r="35" spans="1:21" ht="69" customHeight="1" x14ac:dyDescent="0.5">
      <c r="A35" s="128">
        <v>4</v>
      </c>
      <c r="B35" s="94" t="s">
        <v>39</v>
      </c>
      <c r="C35" s="95">
        <v>4</v>
      </c>
      <c r="D35" s="47" t="s">
        <v>6</v>
      </c>
      <c r="E35" s="35">
        <f>E36+E37+E38+E40</f>
        <v>22350</v>
      </c>
      <c r="F35" s="35">
        <f>F36+F37+F38+F40</f>
        <v>21020</v>
      </c>
      <c r="G35" s="35">
        <f t="shared" ref="G35:I35" si="20">G36+G37+G38+G40</f>
        <v>2998</v>
      </c>
      <c r="H35" s="35">
        <f t="shared" si="20"/>
        <v>2998</v>
      </c>
      <c r="I35" s="35">
        <f t="shared" si="20"/>
        <v>1723.6</v>
      </c>
      <c r="J35" s="35">
        <f t="shared" si="4"/>
        <v>57.491661107404937</v>
      </c>
      <c r="K35" s="35">
        <f t="shared" si="1"/>
        <v>57.491661107404937</v>
      </c>
      <c r="L35" s="35">
        <f t="shared" si="2"/>
        <v>8.1998097050428154</v>
      </c>
      <c r="M35" s="109"/>
      <c r="N35" s="112" t="s">
        <v>65</v>
      </c>
      <c r="O35" s="107" t="s">
        <v>88</v>
      </c>
      <c r="S35" s="51"/>
      <c r="T35" s="26"/>
    </row>
    <row r="36" spans="1:21" ht="69" customHeight="1" x14ac:dyDescent="0.5">
      <c r="A36" s="128"/>
      <c r="B36" s="94"/>
      <c r="C36" s="95"/>
      <c r="D36" s="45" t="s">
        <v>7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9">
        <f t="shared" si="4"/>
        <v>0</v>
      </c>
      <c r="K36" s="39">
        <f t="shared" si="1"/>
        <v>0</v>
      </c>
      <c r="L36" s="39">
        <f t="shared" si="2"/>
        <v>0</v>
      </c>
      <c r="M36" s="109"/>
      <c r="N36" s="112"/>
      <c r="O36" s="108"/>
      <c r="S36" s="51"/>
      <c r="T36" s="26"/>
    </row>
    <row r="37" spans="1:21" ht="69" customHeight="1" x14ac:dyDescent="0.5">
      <c r="A37" s="128"/>
      <c r="B37" s="94"/>
      <c r="C37" s="95"/>
      <c r="D37" s="45" t="s">
        <v>8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9">
        <f t="shared" si="4"/>
        <v>0</v>
      </c>
      <c r="K37" s="39">
        <f t="shared" si="1"/>
        <v>0</v>
      </c>
      <c r="L37" s="39">
        <f t="shared" si="2"/>
        <v>0</v>
      </c>
      <c r="M37" s="109"/>
      <c r="N37" s="112"/>
      <c r="O37" s="108"/>
      <c r="S37" s="51"/>
      <c r="T37" s="26"/>
    </row>
    <row r="38" spans="1:21" ht="69" customHeight="1" x14ac:dyDescent="0.5">
      <c r="A38" s="128"/>
      <c r="B38" s="94"/>
      <c r="C38" s="95"/>
      <c r="D38" s="45" t="s">
        <v>9</v>
      </c>
      <c r="E38" s="38">
        <v>6558</v>
      </c>
      <c r="F38" s="38">
        <v>5228</v>
      </c>
      <c r="G38" s="38">
        <v>2998</v>
      </c>
      <c r="H38" s="38">
        <v>2998</v>
      </c>
      <c r="I38" s="38">
        <v>1723.6</v>
      </c>
      <c r="J38" s="39">
        <f t="shared" si="4"/>
        <v>57.491661107404937</v>
      </c>
      <c r="K38" s="39">
        <f t="shared" si="1"/>
        <v>57.491661107404937</v>
      </c>
      <c r="L38" s="39">
        <f t="shared" si="2"/>
        <v>32.968630451415457</v>
      </c>
      <c r="M38" s="109"/>
      <c r="N38" s="112"/>
      <c r="O38" s="108"/>
      <c r="S38" s="51"/>
      <c r="T38" s="26">
        <v>4</v>
      </c>
    </row>
    <row r="39" spans="1:21" ht="69" customHeight="1" x14ac:dyDescent="0.5">
      <c r="A39" s="128"/>
      <c r="B39" s="94"/>
      <c r="C39" s="95"/>
      <c r="D39" s="63" t="s">
        <v>104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9">
        <f t="shared" si="4"/>
        <v>0</v>
      </c>
      <c r="K39" s="39">
        <f t="shared" si="1"/>
        <v>0</v>
      </c>
      <c r="L39" s="39">
        <f t="shared" si="2"/>
        <v>0</v>
      </c>
      <c r="M39" s="109"/>
      <c r="N39" s="112"/>
      <c r="O39" s="108"/>
      <c r="S39" s="51"/>
      <c r="T39" s="26"/>
    </row>
    <row r="40" spans="1:21" ht="69" customHeight="1" x14ac:dyDescent="0.25">
      <c r="A40" s="128"/>
      <c r="B40" s="94"/>
      <c r="C40" s="95"/>
      <c r="D40" s="64" t="s">
        <v>105</v>
      </c>
      <c r="E40" s="43">
        <v>15792</v>
      </c>
      <c r="F40" s="43">
        <v>15792</v>
      </c>
      <c r="G40" s="38">
        <v>0</v>
      </c>
      <c r="H40" s="38">
        <v>0</v>
      </c>
      <c r="I40" s="38">
        <v>0</v>
      </c>
      <c r="J40" s="39">
        <f t="shared" si="4"/>
        <v>0</v>
      </c>
      <c r="K40" s="39">
        <f t="shared" si="1"/>
        <v>0</v>
      </c>
      <c r="L40" s="39">
        <f t="shared" si="2"/>
        <v>0</v>
      </c>
      <c r="M40" s="109"/>
      <c r="N40" s="112"/>
      <c r="O40" s="108"/>
      <c r="S40" s="51"/>
      <c r="T40" s="51"/>
      <c r="U40" s="51"/>
    </row>
    <row r="41" spans="1:21" ht="69" customHeight="1" x14ac:dyDescent="0.25">
      <c r="A41" s="128"/>
      <c r="B41" s="94"/>
      <c r="C41" s="95"/>
      <c r="D41" s="46" t="s">
        <v>103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9">
        <f t="shared" si="4"/>
        <v>0</v>
      </c>
      <c r="K41" s="39">
        <f t="shared" si="1"/>
        <v>0</v>
      </c>
      <c r="L41" s="39">
        <f t="shared" si="2"/>
        <v>0</v>
      </c>
      <c r="M41" s="109"/>
      <c r="N41" s="112"/>
      <c r="O41" s="108"/>
      <c r="S41" s="51"/>
      <c r="T41" s="51"/>
      <c r="U41" s="51"/>
    </row>
    <row r="42" spans="1:21" ht="103.5" customHeight="1" x14ac:dyDescent="0.5">
      <c r="A42" s="93">
        <v>5</v>
      </c>
      <c r="B42" s="94" t="s">
        <v>40</v>
      </c>
      <c r="C42" s="95">
        <v>7</v>
      </c>
      <c r="D42" s="47" t="s">
        <v>6</v>
      </c>
      <c r="E42" s="35">
        <f>E43+E44+E45+E47</f>
        <v>174084.6</v>
      </c>
      <c r="F42" s="35">
        <f>F43+F44+F45+F47</f>
        <v>178151.99304</v>
      </c>
      <c r="G42" s="35">
        <f>G43+G44+G45+G47</f>
        <v>26398.594000000001</v>
      </c>
      <c r="H42" s="35">
        <f>H43+H44+H45+H47</f>
        <v>24553.444480000002</v>
      </c>
      <c r="I42" s="35">
        <f>I43+I44+I45+I47</f>
        <v>21467.691619999998</v>
      </c>
      <c r="J42" s="35">
        <f t="shared" si="4"/>
        <v>87.432505192851849</v>
      </c>
      <c r="K42" s="35">
        <f t="shared" si="1"/>
        <v>81.321344689796732</v>
      </c>
      <c r="L42" s="35">
        <f t="shared" si="2"/>
        <v>12.050211313201482</v>
      </c>
      <c r="M42" s="101"/>
      <c r="N42" s="112" t="s">
        <v>65</v>
      </c>
      <c r="O42" s="129" t="s">
        <v>89</v>
      </c>
      <c r="S42" s="51"/>
      <c r="T42" s="26"/>
    </row>
    <row r="43" spans="1:21" ht="103.5" customHeight="1" x14ac:dyDescent="0.5">
      <c r="A43" s="93"/>
      <c r="B43" s="94"/>
      <c r="C43" s="95"/>
      <c r="D43" s="45" t="s">
        <v>7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9">
        <f t="shared" si="4"/>
        <v>0</v>
      </c>
      <c r="K43" s="39">
        <f t="shared" si="1"/>
        <v>0</v>
      </c>
      <c r="L43" s="39">
        <f t="shared" si="2"/>
        <v>0</v>
      </c>
      <c r="M43" s="102"/>
      <c r="N43" s="112"/>
      <c r="O43" s="130"/>
      <c r="S43" s="51"/>
      <c r="T43" s="26"/>
    </row>
    <row r="44" spans="1:21" ht="103.5" customHeight="1" x14ac:dyDescent="0.5">
      <c r="A44" s="93"/>
      <c r="B44" s="94"/>
      <c r="C44" s="95"/>
      <c r="D44" s="45" t="s">
        <v>8</v>
      </c>
      <c r="E44" s="38">
        <v>1115.8</v>
      </c>
      <c r="F44" s="38">
        <v>1115.8</v>
      </c>
      <c r="G44" s="38">
        <v>755.40000000000009</v>
      </c>
      <c r="H44" s="38">
        <v>755.4</v>
      </c>
      <c r="I44" s="38">
        <v>720.3</v>
      </c>
      <c r="J44" s="39">
        <f>IF(I44=0, ,I44/H44*100)</f>
        <v>95.353455123113591</v>
      </c>
      <c r="K44" s="39">
        <f>IF(I44=0,0,I44/G44*100)</f>
        <v>95.353455123113562</v>
      </c>
      <c r="L44" s="39">
        <f t="shared" si="2"/>
        <v>64.554579673776658</v>
      </c>
      <c r="M44" s="102"/>
      <c r="N44" s="112"/>
      <c r="O44" s="130"/>
      <c r="S44" s="51"/>
      <c r="T44" s="26">
        <v>3</v>
      </c>
    </row>
    <row r="45" spans="1:21" ht="103.5" customHeight="1" x14ac:dyDescent="0.5">
      <c r="A45" s="93"/>
      <c r="B45" s="94"/>
      <c r="C45" s="95"/>
      <c r="D45" s="45" t="s">
        <v>9</v>
      </c>
      <c r="E45" s="38">
        <v>69925</v>
      </c>
      <c r="F45" s="38">
        <f>50108.87304+'[2]МП 5 (май)'!$F$11</f>
        <v>88992.383040000001</v>
      </c>
      <c r="G45" s="38">
        <v>25643.194</v>
      </c>
      <c r="H45" s="38">
        <v>23798.04448</v>
      </c>
      <c r="I45" s="38">
        <v>20747.391619999999</v>
      </c>
      <c r="J45" s="39">
        <f>IF(I45=0, ,I45/H45*100)</f>
        <v>87.181077577345548</v>
      </c>
      <c r="K45" s="39">
        <f>IF(I45=0,0,I45/G45*100)</f>
        <v>80.907985253319055</v>
      </c>
      <c r="L45" s="39">
        <f t="shared" si="2"/>
        <v>23.313671250577176</v>
      </c>
      <c r="M45" s="102"/>
      <c r="N45" s="112"/>
      <c r="O45" s="130"/>
      <c r="Q45" s="58">
        <v>0</v>
      </c>
      <c r="S45" s="51"/>
      <c r="T45" s="26"/>
    </row>
    <row r="46" spans="1:21" ht="103.5" customHeight="1" x14ac:dyDescent="0.5">
      <c r="A46" s="93"/>
      <c r="B46" s="94"/>
      <c r="C46" s="95"/>
      <c r="D46" s="63" t="s">
        <v>104</v>
      </c>
      <c r="E46" s="36">
        <v>0</v>
      </c>
      <c r="F46" s="36">
        <v>0</v>
      </c>
      <c r="G46" s="38">
        <v>26513.427</v>
      </c>
      <c r="H46" s="38">
        <v>27730.944769999998</v>
      </c>
      <c r="I46" s="38">
        <v>20750.943630000002</v>
      </c>
      <c r="J46" s="39">
        <f t="shared" ref="J46" si="21">IF(I46=0, ,I46/H46*100)</f>
        <v>74.829558827180207</v>
      </c>
      <c r="K46" s="39">
        <f t="shared" ref="K46" si="22">IF(I46=0,0,I46/G46*100)</f>
        <v>78.265792007951291</v>
      </c>
      <c r="L46" s="39">
        <v>0</v>
      </c>
      <c r="M46" s="102"/>
      <c r="N46" s="112"/>
      <c r="O46" s="130"/>
      <c r="Q46" s="58"/>
      <c r="S46" s="51"/>
      <c r="T46" s="26"/>
    </row>
    <row r="47" spans="1:21" ht="103.5" customHeight="1" x14ac:dyDescent="0.5">
      <c r="A47" s="93"/>
      <c r="B47" s="94"/>
      <c r="C47" s="95"/>
      <c r="D47" s="64" t="s">
        <v>105</v>
      </c>
      <c r="E47" s="38">
        <v>103043.8</v>
      </c>
      <c r="F47" s="43">
        <v>88043.81</v>
      </c>
      <c r="G47" s="38">
        <v>0</v>
      </c>
      <c r="H47" s="43">
        <v>0</v>
      </c>
      <c r="I47" s="43">
        <v>0</v>
      </c>
      <c r="J47" s="40">
        <v>0</v>
      </c>
      <c r="K47" s="40">
        <v>0</v>
      </c>
      <c r="L47" s="39">
        <f t="shared" si="2"/>
        <v>0</v>
      </c>
      <c r="M47" s="102"/>
      <c r="N47" s="112"/>
      <c r="O47" s="130"/>
      <c r="S47" s="51"/>
      <c r="T47" s="26"/>
    </row>
    <row r="48" spans="1:21" ht="103.5" customHeight="1" x14ac:dyDescent="0.5">
      <c r="A48" s="93"/>
      <c r="B48" s="94"/>
      <c r="C48" s="95"/>
      <c r="D48" s="46" t="s">
        <v>103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9">
        <f t="shared" si="4"/>
        <v>0</v>
      </c>
      <c r="K48" s="39">
        <f t="shared" si="1"/>
        <v>0</v>
      </c>
      <c r="L48" s="39">
        <f t="shared" si="2"/>
        <v>0</v>
      </c>
      <c r="M48" s="103"/>
      <c r="N48" s="112"/>
      <c r="O48" s="130"/>
      <c r="S48" s="51"/>
      <c r="T48" s="26"/>
    </row>
    <row r="49" spans="1:20" ht="103.5" customHeight="1" x14ac:dyDescent="0.5">
      <c r="A49" s="128">
        <v>6</v>
      </c>
      <c r="B49" s="94" t="s">
        <v>41</v>
      </c>
      <c r="C49" s="95">
        <v>13</v>
      </c>
      <c r="D49" s="47" t="s">
        <v>6</v>
      </c>
      <c r="E49" s="35">
        <f>E50+E51+E52+E54</f>
        <v>132872</v>
      </c>
      <c r="F49" s="35">
        <f>F50+F51+F52+F54</f>
        <v>133372</v>
      </c>
      <c r="G49" s="35">
        <f t="shared" ref="G49:I49" si="23">G50+G51+G52+G54</f>
        <v>32768.3145</v>
      </c>
      <c r="H49" s="35">
        <f t="shared" si="23"/>
        <v>31978.9755</v>
      </c>
      <c r="I49" s="35">
        <f t="shared" si="23"/>
        <v>29214.105999999996</v>
      </c>
      <c r="J49" s="35">
        <f t="shared" si="4"/>
        <v>91.354102322633807</v>
      </c>
      <c r="K49" s="35">
        <f t="shared" si="1"/>
        <v>89.153520544976445</v>
      </c>
      <c r="L49" s="35">
        <f t="shared" si="2"/>
        <v>21.904227274090509</v>
      </c>
      <c r="M49" s="109"/>
      <c r="N49" s="112" t="s">
        <v>71</v>
      </c>
      <c r="O49" s="129" t="s">
        <v>90</v>
      </c>
      <c r="S49" s="51"/>
      <c r="T49" s="26"/>
    </row>
    <row r="50" spans="1:20" ht="103.5" customHeight="1" x14ac:dyDescent="0.5">
      <c r="A50" s="128"/>
      <c r="B50" s="94"/>
      <c r="C50" s="95"/>
      <c r="D50" s="45" t="s">
        <v>7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9">
        <f t="shared" si="4"/>
        <v>0</v>
      </c>
      <c r="K50" s="39">
        <f t="shared" si="1"/>
        <v>0</v>
      </c>
      <c r="L50" s="39">
        <f t="shared" si="2"/>
        <v>0</v>
      </c>
      <c r="M50" s="109"/>
      <c r="N50" s="112"/>
      <c r="O50" s="130"/>
      <c r="S50" s="51"/>
      <c r="T50" s="26"/>
    </row>
    <row r="51" spans="1:20" ht="103.5" customHeight="1" x14ac:dyDescent="0.5">
      <c r="A51" s="128"/>
      <c r="B51" s="94"/>
      <c r="C51" s="95"/>
      <c r="D51" s="45" t="s">
        <v>8</v>
      </c>
      <c r="E51" s="38">
        <v>33115.300000000003</v>
      </c>
      <c r="F51" s="38">
        <v>33115.300000000003</v>
      </c>
      <c r="G51" s="38">
        <v>28965.080999999998</v>
      </c>
      <c r="H51" s="38">
        <v>28175.741999999998</v>
      </c>
      <c r="I51" s="38">
        <v>25513.119999999995</v>
      </c>
      <c r="J51" s="39">
        <f t="shared" si="4"/>
        <v>90.549948959640517</v>
      </c>
      <c r="K51" s="39">
        <f t="shared" si="1"/>
        <v>88.082336106707231</v>
      </c>
      <c r="L51" s="39">
        <f t="shared" si="2"/>
        <v>77.043300226783373</v>
      </c>
      <c r="M51" s="109"/>
      <c r="N51" s="112"/>
      <c r="O51" s="130"/>
      <c r="S51" s="51"/>
      <c r="T51" s="29">
        <v>3</v>
      </c>
    </row>
    <row r="52" spans="1:20" ht="103.5" customHeight="1" x14ac:dyDescent="0.5">
      <c r="A52" s="128"/>
      <c r="B52" s="94"/>
      <c r="C52" s="95"/>
      <c r="D52" s="45" t="s">
        <v>9</v>
      </c>
      <c r="E52" s="38">
        <v>10000</v>
      </c>
      <c r="F52" s="38">
        <v>10500</v>
      </c>
      <c r="G52" s="38">
        <v>3803.2335000000003</v>
      </c>
      <c r="H52" s="43">
        <v>3803.2335000000003</v>
      </c>
      <c r="I52" s="43">
        <v>3700.9860000000003</v>
      </c>
      <c r="J52" s="39">
        <f t="shared" si="4"/>
        <v>97.31156396261234</v>
      </c>
      <c r="K52" s="39">
        <f t="shared" si="1"/>
        <v>97.31156396261234</v>
      </c>
      <c r="L52" s="39">
        <f t="shared" si="2"/>
        <v>35.247485714285723</v>
      </c>
      <c r="M52" s="109"/>
      <c r="N52" s="112"/>
      <c r="O52" s="130"/>
      <c r="S52" s="51"/>
      <c r="T52" s="26"/>
    </row>
    <row r="53" spans="1:20" ht="103.5" customHeight="1" x14ac:dyDescent="0.5">
      <c r="A53" s="128"/>
      <c r="B53" s="94"/>
      <c r="C53" s="95"/>
      <c r="D53" s="63" t="s">
        <v>104</v>
      </c>
      <c r="E53" s="38">
        <v>0</v>
      </c>
      <c r="F53" s="38">
        <v>0</v>
      </c>
      <c r="G53" s="38">
        <v>0</v>
      </c>
      <c r="H53" s="43">
        <v>0</v>
      </c>
      <c r="I53" s="43">
        <v>0</v>
      </c>
      <c r="J53" s="39">
        <f t="shared" ref="J53" si="24">IF(I53=0, ,I53/H53*100)</f>
        <v>0</v>
      </c>
      <c r="K53" s="39">
        <f t="shared" ref="K53" si="25">IF(I53=0,0,I53/G53*100)</f>
        <v>0</v>
      </c>
      <c r="L53" s="39">
        <f t="shared" ref="L53" si="26">IF(I53=0,0,I53/F53*100)</f>
        <v>0</v>
      </c>
      <c r="M53" s="109"/>
      <c r="N53" s="112"/>
      <c r="O53" s="130"/>
      <c r="S53" s="51"/>
      <c r="T53" s="26"/>
    </row>
    <row r="54" spans="1:20" ht="103.5" customHeight="1" x14ac:dyDescent="0.5">
      <c r="A54" s="128"/>
      <c r="B54" s="94"/>
      <c r="C54" s="95"/>
      <c r="D54" s="64" t="s">
        <v>105</v>
      </c>
      <c r="E54" s="38">
        <v>89756.7</v>
      </c>
      <c r="F54" s="43">
        <v>89756.7</v>
      </c>
      <c r="G54" s="38">
        <v>0</v>
      </c>
      <c r="H54" s="38">
        <v>0</v>
      </c>
      <c r="I54" s="38">
        <v>0</v>
      </c>
      <c r="J54" s="39">
        <f t="shared" si="4"/>
        <v>0</v>
      </c>
      <c r="K54" s="39">
        <f t="shared" si="1"/>
        <v>0</v>
      </c>
      <c r="L54" s="39">
        <f t="shared" si="2"/>
        <v>0</v>
      </c>
      <c r="M54" s="109"/>
      <c r="N54" s="112"/>
      <c r="O54" s="130"/>
      <c r="S54" s="51"/>
      <c r="T54" s="26"/>
    </row>
    <row r="55" spans="1:20" ht="103.5" customHeight="1" x14ac:dyDescent="0.5">
      <c r="A55" s="128"/>
      <c r="B55" s="94"/>
      <c r="C55" s="95"/>
      <c r="D55" s="46" t="s">
        <v>103</v>
      </c>
      <c r="E55" s="38">
        <v>0</v>
      </c>
      <c r="F55" s="57">
        <v>0</v>
      </c>
      <c r="G55" s="38">
        <v>0</v>
      </c>
      <c r="H55" s="38">
        <v>0</v>
      </c>
      <c r="I55" s="38">
        <v>0</v>
      </c>
      <c r="J55" s="39">
        <f t="shared" si="4"/>
        <v>0</v>
      </c>
      <c r="K55" s="39">
        <f t="shared" si="1"/>
        <v>0</v>
      </c>
      <c r="L55" s="39">
        <f t="shared" si="2"/>
        <v>0</v>
      </c>
      <c r="M55" s="109"/>
      <c r="N55" s="112"/>
      <c r="O55" s="130"/>
      <c r="S55" s="51"/>
      <c r="T55" s="26"/>
    </row>
    <row r="56" spans="1:20" ht="98.25" customHeight="1" x14ac:dyDescent="0.5">
      <c r="A56" s="128">
        <v>7</v>
      </c>
      <c r="B56" s="94" t="s">
        <v>42</v>
      </c>
      <c r="C56" s="95">
        <v>14</v>
      </c>
      <c r="D56" s="47" t="s">
        <v>6</v>
      </c>
      <c r="E56" s="35">
        <f>E57+E58+E59+E60+E61</f>
        <v>7212.4</v>
      </c>
      <c r="F56" s="35">
        <f>F57+F58+F59+F61</f>
        <v>6180.4</v>
      </c>
      <c r="G56" s="35">
        <f t="shared" ref="G56:I56" si="27">G57+G58+G59+G61</f>
        <v>1420.3</v>
      </c>
      <c r="H56" s="35">
        <f t="shared" si="27"/>
        <v>1420.3</v>
      </c>
      <c r="I56" s="35">
        <f t="shared" si="27"/>
        <v>1420.02</v>
      </c>
      <c r="J56" s="35">
        <f t="shared" si="4"/>
        <v>99.98028585510103</v>
      </c>
      <c r="K56" s="35">
        <f t="shared" si="1"/>
        <v>99.98028585510103</v>
      </c>
      <c r="L56" s="35">
        <f t="shared" si="2"/>
        <v>22.976182771341662</v>
      </c>
      <c r="M56" s="109"/>
      <c r="N56" s="112" t="s">
        <v>65</v>
      </c>
      <c r="O56" s="119" t="s">
        <v>91</v>
      </c>
      <c r="S56" s="51"/>
      <c r="T56" s="26"/>
    </row>
    <row r="57" spans="1:20" ht="98.25" customHeight="1" x14ac:dyDescent="0.5">
      <c r="A57" s="128"/>
      <c r="B57" s="94"/>
      <c r="C57" s="95"/>
      <c r="D57" s="45" t="s">
        <v>7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9">
        <f t="shared" si="4"/>
        <v>0</v>
      </c>
      <c r="K57" s="39">
        <f t="shared" si="1"/>
        <v>0</v>
      </c>
      <c r="L57" s="39">
        <f t="shared" si="2"/>
        <v>0</v>
      </c>
      <c r="M57" s="109"/>
      <c r="N57" s="112"/>
      <c r="O57" s="120"/>
      <c r="S57" s="51"/>
      <c r="T57" s="26"/>
    </row>
    <row r="58" spans="1:20" ht="98.25" customHeight="1" x14ac:dyDescent="0.5">
      <c r="A58" s="128"/>
      <c r="B58" s="94"/>
      <c r="C58" s="95"/>
      <c r="D58" s="45" t="s">
        <v>8</v>
      </c>
      <c r="E58" s="36">
        <v>781.5</v>
      </c>
      <c r="F58" s="36">
        <v>781.5</v>
      </c>
      <c r="G58" s="36">
        <v>671.5</v>
      </c>
      <c r="H58" s="36">
        <v>671.5</v>
      </c>
      <c r="I58" s="36">
        <v>671.5</v>
      </c>
      <c r="J58" s="39">
        <f t="shared" si="4"/>
        <v>100</v>
      </c>
      <c r="K58" s="39">
        <f t="shared" si="1"/>
        <v>100</v>
      </c>
      <c r="L58" s="39">
        <f t="shared" si="2"/>
        <v>85.924504158669222</v>
      </c>
      <c r="M58" s="109"/>
      <c r="N58" s="112"/>
      <c r="O58" s="120"/>
      <c r="S58" s="51"/>
      <c r="T58" s="26"/>
    </row>
    <row r="59" spans="1:20" ht="98.25" customHeight="1" x14ac:dyDescent="0.5">
      <c r="A59" s="128"/>
      <c r="B59" s="94"/>
      <c r="C59" s="95"/>
      <c r="D59" s="45" t="s">
        <v>9</v>
      </c>
      <c r="E59" s="36">
        <v>3500</v>
      </c>
      <c r="F59" s="36">
        <v>2000</v>
      </c>
      <c r="G59" s="36">
        <v>748.8</v>
      </c>
      <c r="H59" s="36">
        <v>748.8</v>
      </c>
      <c r="I59" s="36">
        <v>748.52</v>
      </c>
      <c r="J59" s="39">
        <f t="shared" si="4"/>
        <v>99.962606837606842</v>
      </c>
      <c r="K59" s="39">
        <f t="shared" si="1"/>
        <v>99.962606837606842</v>
      </c>
      <c r="L59" s="39">
        <f t="shared" si="2"/>
        <v>37.425999999999995</v>
      </c>
      <c r="M59" s="109"/>
      <c r="N59" s="112"/>
      <c r="O59" s="120"/>
      <c r="S59" s="51"/>
      <c r="T59" s="26">
        <v>3</v>
      </c>
    </row>
    <row r="60" spans="1:20" ht="98.25" customHeight="1" x14ac:dyDescent="0.5">
      <c r="A60" s="128"/>
      <c r="B60" s="94"/>
      <c r="C60" s="95"/>
      <c r="D60" s="63" t="s">
        <v>104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9">
        <f t="shared" si="4"/>
        <v>0</v>
      </c>
      <c r="K60" s="39">
        <f t="shared" si="1"/>
        <v>0</v>
      </c>
      <c r="L60" s="39">
        <f t="shared" si="2"/>
        <v>0</v>
      </c>
      <c r="M60" s="109"/>
      <c r="N60" s="112"/>
      <c r="O60" s="120"/>
      <c r="S60" s="51"/>
      <c r="T60" s="26"/>
    </row>
    <row r="61" spans="1:20" ht="98.25" customHeight="1" x14ac:dyDescent="0.5">
      <c r="A61" s="128"/>
      <c r="B61" s="94"/>
      <c r="C61" s="95"/>
      <c r="D61" s="64" t="s">
        <v>105</v>
      </c>
      <c r="E61" s="36">
        <v>2930.9</v>
      </c>
      <c r="F61" s="43">
        <v>3398.9</v>
      </c>
      <c r="G61" s="38">
        <v>0</v>
      </c>
      <c r="H61" s="38">
        <v>0</v>
      </c>
      <c r="I61" s="38">
        <v>0</v>
      </c>
      <c r="J61" s="39">
        <f t="shared" si="4"/>
        <v>0</v>
      </c>
      <c r="K61" s="39">
        <f t="shared" si="1"/>
        <v>0</v>
      </c>
      <c r="L61" s="39">
        <f t="shared" si="2"/>
        <v>0</v>
      </c>
      <c r="M61" s="109"/>
      <c r="N61" s="112"/>
      <c r="O61" s="120"/>
      <c r="S61" s="51"/>
      <c r="T61" s="26"/>
    </row>
    <row r="62" spans="1:20" ht="98.25" customHeight="1" x14ac:dyDescent="0.5">
      <c r="A62" s="128"/>
      <c r="B62" s="94"/>
      <c r="C62" s="95"/>
      <c r="D62" s="46" t="s">
        <v>103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9">
        <f t="shared" si="4"/>
        <v>0</v>
      </c>
      <c r="K62" s="39">
        <f t="shared" si="1"/>
        <v>0</v>
      </c>
      <c r="L62" s="39">
        <f t="shared" si="2"/>
        <v>0</v>
      </c>
      <c r="M62" s="109"/>
      <c r="N62" s="112"/>
      <c r="O62" s="120"/>
      <c r="S62" s="51"/>
      <c r="T62" s="26"/>
    </row>
    <row r="63" spans="1:20" ht="98.25" customHeight="1" x14ac:dyDescent="0.5">
      <c r="A63" s="93">
        <v>8</v>
      </c>
      <c r="B63" s="94" t="s">
        <v>43</v>
      </c>
      <c r="C63" s="95">
        <v>24</v>
      </c>
      <c r="D63" s="47" t="s">
        <v>6</v>
      </c>
      <c r="E63" s="35">
        <f>E64+E65+E66+E67+E68</f>
        <v>1284704.9000000001</v>
      </c>
      <c r="F63" s="35">
        <f t="shared" ref="F63:I63" si="28">F64+F65+F66+F67+F68</f>
        <v>1291042.96</v>
      </c>
      <c r="G63" s="35">
        <f t="shared" si="28"/>
        <v>52835.45</v>
      </c>
      <c r="H63" s="35">
        <f t="shared" si="28"/>
        <v>51743.487479999996</v>
      </c>
      <c r="I63" s="35">
        <f t="shared" si="28"/>
        <v>41761.904280000002</v>
      </c>
      <c r="J63" s="35">
        <f t="shared" si="4"/>
        <v>80.709488891992265</v>
      </c>
      <c r="K63" s="35">
        <f t="shared" si="1"/>
        <v>79.041447134452341</v>
      </c>
      <c r="L63" s="35">
        <f t="shared" si="2"/>
        <v>3.234741644848131</v>
      </c>
      <c r="M63" s="109"/>
      <c r="N63" s="112" t="s">
        <v>101</v>
      </c>
      <c r="O63" s="125" t="s">
        <v>72</v>
      </c>
      <c r="S63" s="51"/>
      <c r="T63" s="26"/>
    </row>
    <row r="64" spans="1:20" ht="98.25" customHeight="1" x14ac:dyDescent="0.5">
      <c r="A64" s="93"/>
      <c r="B64" s="94"/>
      <c r="C64" s="95"/>
      <c r="D64" s="45" t="s">
        <v>7</v>
      </c>
      <c r="E64" s="36">
        <v>23500.799999999999</v>
      </c>
      <c r="F64" s="36">
        <v>23500.799999999999</v>
      </c>
      <c r="G64" s="42">
        <v>0</v>
      </c>
      <c r="H64" s="42">
        <v>0</v>
      </c>
      <c r="I64" s="42">
        <v>0</v>
      </c>
      <c r="J64" s="39">
        <f t="shared" si="4"/>
        <v>0</v>
      </c>
      <c r="K64" s="39">
        <f t="shared" si="1"/>
        <v>0</v>
      </c>
      <c r="L64" s="39">
        <f t="shared" si="2"/>
        <v>0</v>
      </c>
      <c r="M64" s="109"/>
      <c r="N64" s="112"/>
      <c r="O64" s="126"/>
      <c r="S64" s="51"/>
      <c r="T64" s="26"/>
    </row>
    <row r="65" spans="1:20" ht="98.25" customHeight="1" x14ac:dyDescent="0.5">
      <c r="A65" s="93"/>
      <c r="B65" s="94"/>
      <c r="C65" s="95"/>
      <c r="D65" s="45" t="s">
        <v>8</v>
      </c>
      <c r="E65" s="36">
        <v>42096.800000000003</v>
      </c>
      <c r="F65" s="36">
        <v>32727.4</v>
      </c>
      <c r="G65" s="42">
        <v>2243.58</v>
      </c>
      <c r="H65" s="42">
        <v>2629.2</v>
      </c>
      <c r="I65" s="42">
        <v>227.76732000000001</v>
      </c>
      <c r="J65" s="39">
        <f t="shared" si="4"/>
        <v>8.6629895025102712</v>
      </c>
      <c r="K65" s="39">
        <f t="shared" si="1"/>
        <v>10.151958922793037</v>
      </c>
      <c r="L65" s="39">
        <f t="shared" si="2"/>
        <v>0.69595299351613626</v>
      </c>
      <c r="M65" s="109"/>
      <c r="N65" s="112"/>
      <c r="O65" s="126"/>
      <c r="S65" s="51"/>
      <c r="T65" s="26">
        <v>6</v>
      </c>
    </row>
    <row r="66" spans="1:20" ht="98.25" customHeight="1" x14ac:dyDescent="0.5">
      <c r="A66" s="93"/>
      <c r="B66" s="94"/>
      <c r="C66" s="95"/>
      <c r="D66" s="45" t="s">
        <v>9</v>
      </c>
      <c r="E66" s="36">
        <v>11097.5</v>
      </c>
      <c r="F66" s="36">
        <v>104253.29</v>
      </c>
      <c r="G66" s="42">
        <v>41496.759999999995</v>
      </c>
      <c r="H66" s="42">
        <v>40052.059479999996</v>
      </c>
      <c r="I66" s="42">
        <v>33580.13321</v>
      </c>
      <c r="J66" s="39">
        <f t="shared" si="4"/>
        <v>83.841214773907552</v>
      </c>
      <c r="K66" s="39">
        <f t="shared" si="1"/>
        <v>80.922301427870522</v>
      </c>
      <c r="L66" s="39">
        <f t="shared" si="2"/>
        <v>32.210142442507092</v>
      </c>
      <c r="M66" s="109"/>
      <c r="N66" s="112"/>
      <c r="O66" s="126"/>
      <c r="S66" s="51"/>
      <c r="T66" s="26"/>
    </row>
    <row r="67" spans="1:20" ht="98.25" customHeight="1" x14ac:dyDescent="0.5">
      <c r="A67" s="93"/>
      <c r="B67" s="94"/>
      <c r="C67" s="95"/>
      <c r="D67" s="63" t="s">
        <v>104</v>
      </c>
      <c r="E67" s="36">
        <v>0</v>
      </c>
      <c r="F67" s="36">
        <v>24407.67</v>
      </c>
      <c r="G67" s="42">
        <v>9095.11</v>
      </c>
      <c r="H67" s="42">
        <v>9062.228000000001</v>
      </c>
      <c r="I67" s="42">
        <v>7954.0037499999999</v>
      </c>
      <c r="J67" s="39">
        <f t="shared" si="4"/>
        <v>87.770951580560535</v>
      </c>
      <c r="K67" s="39"/>
      <c r="L67" s="39"/>
      <c r="M67" s="109"/>
      <c r="N67" s="112"/>
      <c r="O67" s="126"/>
      <c r="S67" s="51"/>
      <c r="T67" s="26"/>
    </row>
    <row r="68" spans="1:20" ht="98.25" customHeight="1" x14ac:dyDescent="0.5">
      <c r="A68" s="93"/>
      <c r="B68" s="94"/>
      <c r="C68" s="95"/>
      <c r="D68" s="64" t="s">
        <v>105</v>
      </c>
      <c r="E68" s="36">
        <v>1208009.8</v>
      </c>
      <c r="F68" s="43">
        <v>1106153.8</v>
      </c>
      <c r="G68" s="43">
        <v>0</v>
      </c>
      <c r="H68" s="43">
        <v>0</v>
      </c>
      <c r="I68" s="43">
        <v>0</v>
      </c>
      <c r="J68" s="39">
        <f t="shared" si="4"/>
        <v>0</v>
      </c>
      <c r="K68" s="39">
        <f t="shared" si="1"/>
        <v>0</v>
      </c>
      <c r="L68" s="39">
        <f t="shared" si="2"/>
        <v>0</v>
      </c>
      <c r="M68" s="109"/>
      <c r="N68" s="112"/>
      <c r="O68" s="126"/>
      <c r="S68" s="51"/>
      <c r="T68" s="26"/>
    </row>
    <row r="69" spans="1:20" ht="98.25" customHeight="1" x14ac:dyDescent="0.5">
      <c r="A69" s="93"/>
      <c r="B69" s="94"/>
      <c r="C69" s="95"/>
      <c r="D69" s="46" t="s">
        <v>103</v>
      </c>
      <c r="E69" s="38">
        <v>0</v>
      </c>
      <c r="F69" s="38">
        <v>0</v>
      </c>
      <c r="G69" s="43">
        <v>0</v>
      </c>
      <c r="H69" s="43">
        <v>0</v>
      </c>
      <c r="I69" s="43">
        <v>0</v>
      </c>
      <c r="J69" s="39">
        <f t="shared" si="4"/>
        <v>0</v>
      </c>
      <c r="K69" s="39">
        <f t="shared" si="1"/>
        <v>0</v>
      </c>
      <c r="L69" s="39">
        <f t="shared" si="2"/>
        <v>0</v>
      </c>
      <c r="M69" s="109"/>
      <c r="N69" s="112"/>
      <c r="O69" s="127"/>
      <c r="S69" s="51"/>
      <c r="T69" s="26"/>
    </row>
    <row r="70" spans="1:20" ht="104.25" customHeight="1" x14ac:dyDescent="0.5">
      <c r="A70" s="93">
        <v>9</v>
      </c>
      <c r="B70" s="94" t="s">
        <v>44</v>
      </c>
      <c r="C70" s="95">
        <v>16</v>
      </c>
      <c r="D70" s="47" t="s">
        <v>6</v>
      </c>
      <c r="E70" s="35">
        <f>E71+E72+E73+E74+E75</f>
        <v>601360.58342000004</v>
      </c>
      <c r="F70" s="35">
        <f>F71+F72+F73+F74+F75</f>
        <v>433528.732281</v>
      </c>
      <c r="G70" s="35">
        <f>G71+G72+G73+G74+G75</f>
        <v>51193.95</v>
      </c>
      <c r="H70" s="35">
        <f>H71+H72+H73+H74+H75</f>
        <v>51743.487479999996</v>
      </c>
      <c r="I70" s="35">
        <f>I71+I72+I73+I74+I75</f>
        <v>41761.904280000002</v>
      </c>
      <c r="J70" s="35">
        <f t="shared" si="4"/>
        <v>80.709488891992265</v>
      </c>
      <c r="K70" s="35">
        <f t="shared" si="1"/>
        <v>81.575858631732856</v>
      </c>
      <c r="L70" s="35">
        <f t="shared" si="2"/>
        <v>9.633018799070328</v>
      </c>
      <c r="M70" s="109"/>
      <c r="N70" s="98" t="s">
        <v>81</v>
      </c>
      <c r="O70" s="107" t="s">
        <v>84</v>
      </c>
      <c r="S70" s="51"/>
      <c r="T70" s="26"/>
    </row>
    <row r="71" spans="1:20" ht="104.25" customHeight="1" x14ac:dyDescent="0.5">
      <c r="A71" s="93"/>
      <c r="B71" s="94"/>
      <c r="C71" s="95"/>
      <c r="D71" s="45" t="s">
        <v>7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9">
        <f t="shared" si="4"/>
        <v>0</v>
      </c>
      <c r="K71" s="39">
        <f t="shared" si="1"/>
        <v>0</v>
      </c>
      <c r="L71" s="39">
        <f t="shared" si="2"/>
        <v>0</v>
      </c>
      <c r="M71" s="109"/>
      <c r="N71" s="98"/>
      <c r="O71" s="108"/>
      <c r="S71" s="51"/>
      <c r="T71" s="26"/>
    </row>
    <row r="72" spans="1:20" ht="104.25" customHeight="1" x14ac:dyDescent="0.5">
      <c r="A72" s="93"/>
      <c r="B72" s="94"/>
      <c r="C72" s="95"/>
      <c r="D72" s="45" t="s">
        <v>8</v>
      </c>
      <c r="E72" s="36">
        <v>21807.640000000003</v>
      </c>
      <c r="F72" s="36">
        <v>31177.000000000004</v>
      </c>
      <c r="G72" s="36">
        <v>3085.2799999999997</v>
      </c>
      <c r="H72" s="36">
        <v>2629.2</v>
      </c>
      <c r="I72" s="36">
        <v>227.76732000000001</v>
      </c>
      <c r="J72" s="39">
        <f t="shared" si="4"/>
        <v>8.6629895025102712</v>
      </c>
      <c r="K72" s="39">
        <f t="shared" si="1"/>
        <v>7.3823873359954373</v>
      </c>
      <c r="L72" s="39">
        <f t="shared" si="2"/>
        <v>0.73056201687141165</v>
      </c>
      <c r="M72" s="109"/>
      <c r="N72" s="98"/>
      <c r="O72" s="108"/>
      <c r="S72" s="51"/>
      <c r="T72" s="26">
        <v>6</v>
      </c>
    </row>
    <row r="73" spans="1:20" ht="104.25" customHeight="1" x14ac:dyDescent="0.5">
      <c r="A73" s="93"/>
      <c r="B73" s="94"/>
      <c r="C73" s="95"/>
      <c r="D73" s="45" t="s">
        <v>9</v>
      </c>
      <c r="E73" s="36">
        <v>83389.585420000003</v>
      </c>
      <c r="F73" s="36">
        <v>109870.30457000001</v>
      </c>
      <c r="G73" s="36">
        <v>39013.56</v>
      </c>
      <c r="H73" s="36">
        <v>40052.059479999996</v>
      </c>
      <c r="I73" s="36">
        <v>33580.13321</v>
      </c>
      <c r="J73" s="39">
        <f t="shared" si="4"/>
        <v>83.841214773907552</v>
      </c>
      <c r="K73" s="39">
        <f t="shared" si="1"/>
        <v>86.072978754053722</v>
      </c>
      <c r="L73" s="40">
        <f t="shared" si="2"/>
        <v>30.563429619516157</v>
      </c>
      <c r="M73" s="109"/>
      <c r="N73" s="98"/>
      <c r="O73" s="108"/>
      <c r="S73" s="51"/>
      <c r="T73" s="26"/>
    </row>
    <row r="74" spans="1:20" ht="104.25" customHeight="1" x14ac:dyDescent="0.5">
      <c r="A74" s="93"/>
      <c r="B74" s="94"/>
      <c r="C74" s="95"/>
      <c r="D74" s="63" t="s">
        <v>104</v>
      </c>
      <c r="E74" s="36">
        <v>17020.8</v>
      </c>
      <c r="F74" s="36">
        <v>17632.059190999997</v>
      </c>
      <c r="G74" s="36">
        <v>9095.11</v>
      </c>
      <c r="H74" s="36">
        <v>9062.228000000001</v>
      </c>
      <c r="I74" s="36">
        <v>7954.0037499999999</v>
      </c>
      <c r="J74" s="39">
        <f t="shared" ref="J74" si="29">IF(I74=0, ,I74/H74*100)</f>
        <v>87.770951580560535</v>
      </c>
      <c r="K74" s="39">
        <f t="shared" ref="K74" si="30">IF(I74=0,0,I74/G74*100)</f>
        <v>87.453628928072334</v>
      </c>
      <c r="L74" s="40">
        <f t="shared" si="2"/>
        <v>45.111031353955497</v>
      </c>
      <c r="M74" s="109"/>
      <c r="N74" s="98"/>
      <c r="O74" s="108"/>
      <c r="S74" s="51"/>
      <c r="T74" s="26"/>
    </row>
    <row r="75" spans="1:20" ht="104.25" customHeight="1" x14ac:dyDescent="0.5">
      <c r="A75" s="93"/>
      <c r="B75" s="94"/>
      <c r="C75" s="95"/>
      <c r="D75" s="64" t="s">
        <v>105</v>
      </c>
      <c r="E75" s="36">
        <v>479142.55800000002</v>
      </c>
      <c r="F75" s="43">
        <v>274849.36852000002</v>
      </c>
      <c r="G75" s="38">
        <v>0</v>
      </c>
      <c r="H75" s="38">
        <v>0</v>
      </c>
      <c r="I75" s="38">
        <v>0</v>
      </c>
      <c r="J75" s="39">
        <f t="shared" si="4"/>
        <v>0</v>
      </c>
      <c r="K75" s="39">
        <f t="shared" si="1"/>
        <v>0</v>
      </c>
      <c r="L75" s="39">
        <f t="shared" si="2"/>
        <v>0</v>
      </c>
      <c r="M75" s="109"/>
      <c r="N75" s="98"/>
      <c r="O75" s="108"/>
      <c r="S75" s="51"/>
      <c r="T75" s="26"/>
    </row>
    <row r="76" spans="1:20" ht="104.25" customHeight="1" x14ac:dyDescent="0.5">
      <c r="A76" s="93"/>
      <c r="B76" s="94"/>
      <c r="C76" s="95"/>
      <c r="D76" s="46" t="s">
        <v>103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9">
        <f t="shared" si="4"/>
        <v>0</v>
      </c>
      <c r="K76" s="39">
        <f t="shared" si="1"/>
        <v>0</v>
      </c>
      <c r="L76" s="39">
        <f t="shared" si="2"/>
        <v>0</v>
      </c>
      <c r="M76" s="109"/>
      <c r="N76" s="98"/>
      <c r="O76" s="108"/>
      <c r="S76" s="51"/>
      <c r="T76" s="26"/>
    </row>
    <row r="77" spans="1:20" ht="104.25" customHeight="1" x14ac:dyDescent="0.5">
      <c r="A77" s="93">
        <v>10</v>
      </c>
      <c r="B77" s="121" t="s">
        <v>45</v>
      </c>
      <c r="C77" s="122">
        <v>8</v>
      </c>
      <c r="D77" s="44" t="s">
        <v>6</v>
      </c>
      <c r="E77" s="35">
        <f>E78+E79+E80+E82</f>
        <v>42257</v>
      </c>
      <c r="F77" s="35">
        <f>F78+F79+F80+F82</f>
        <v>42284</v>
      </c>
      <c r="G77" s="35">
        <f t="shared" ref="G77:I77" si="31">G78+G79+G80+G82</f>
        <v>4774.3200000000006</v>
      </c>
      <c r="H77" s="35">
        <f t="shared" si="31"/>
        <v>4330.82</v>
      </c>
      <c r="I77" s="35">
        <f t="shared" si="31"/>
        <v>3748.95</v>
      </c>
      <c r="J77" s="35">
        <f t="shared" si="4"/>
        <v>86.564438143353911</v>
      </c>
      <c r="K77" s="35">
        <f t="shared" si="1"/>
        <v>78.523224249736074</v>
      </c>
      <c r="L77" s="35">
        <f t="shared" si="2"/>
        <v>8.8661195724150978</v>
      </c>
      <c r="M77" s="124"/>
      <c r="N77" s="98" t="s">
        <v>64</v>
      </c>
      <c r="O77" s="125" t="s">
        <v>78</v>
      </c>
      <c r="S77" s="51"/>
      <c r="T77" s="26"/>
    </row>
    <row r="78" spans="1:20" ht="104.25" customHeight="1" x14ac:dyDescent="0.5">
      <c r="A78" s="93"/>
      <c r="B78" s="121"/>
      <c r="C78" s="122"/>
      <c r="D78" s="48" t="s">
        <v>7</v>
      </c>
      <c r="E78" s="36">
        <v>0</v>
      </c>
      <c r="F78" s="36">
        <v>0</v>
      </c>
      <c r="G78" s="38">
        <v>0</v>
      </c>
      <c r="H78" s="38">
        <v>0</v>
      </c>
      <c r="I78" s="38">
        <v>0</v>
      </c>
      <c r="J78" s="39">
        <f t="shared" si="4"/>
        <v>0</v>
      </c>
      <c r="K78" s="39">
        <f t="shared" si="1"/>
        <v>0</v>
      </c>
      <c r="L78" s="39">
        <f t="shared" si="2"/>
        <v>0</v>
      </c>
      <c r="M78" s="109"/>
      <c r="N78" s="98"/>
      <c r="O78" s="126"/>
      <c r="S78" s="51"/>
      <c r="T78" s="26"/>
    </row>
    <row r="79" spans="1:20" ht="104.25" customHeight="1" x14ac:dyDescent="0.5">
      <c r="A79" s="93"/>
      <c r="B79" s="121"/>
      <c r="C79" s="122"/>
      <c r="D79" s="48" t="s">
        <v>8</v>
      </c>
      <c r="E79" s="36">
        <v>20722.3</v>
      </c>
      <c r="F79" s="36">
        <v>20722.3</v>
      </c>
      <c r="G79" s="36">
        <v>4332.18</v>
      </c>
      <c r="H79" s="36">
        <v>3573.88</v>
      </c>
      <c r="I79" s="36">
        <v>3523.48</v>
      </c>
      <c r="J79" s="39">
        <f t="shared" si="4"/>
        <v>98.589767983256294</v>
      </c>
      <c r="K79" s="39">
        <f t="shared" si="1"/>
        <v>81.332723940371821</v>
      </c>
      <c r="L79" s="39">
        <f t="shared" si="2"/>
        <v>17.003324920496276</v>
      </c>
      <c r="M79" s="109"/>
      <c r="N79" s="98"/>
      <c r="O79" s="126"/>
      <c r="S79" s="51"/>
      <c r="T79" s="26">
        <v>4</v>
      </c>
    </row>
    <row r="80" spans="1:20" ht="104.25" customHeight="1" x14ac:dyDescent="0.5">
      <c r="A80" s="93"/>
      <c r="B80" s="121"/>
      <c r="C80" s="122"/>
      <c r="D80" s="48" t="s">
        <v>9</v>
      </c>
      <c r="E80" s="36">
        <v>1308.5</v>
      </c>
      <c r="F80" s="36">
        <v>1335.5</v>
      </c>
      <c r="G80" s="36">
        <v>442.14</v>
      </c>
      <c r="H80" s="36">
        <v>756.94</v>
      </c>
      <c r="I80" s="36">
        <v>225.47</v>
      </c>
      <c r="J80" s="39">
        <f t="shared" si="4"/>
        <v>29.787037281686789</v>
      </c>
      <c r="K80" s="39">
        <f t="shared" si="1"/>
        <v>50.995159904102771</v>
      </c>
      <c r="L80" s="39">
        <f t="shared" si="2"/>
        <v>16.882815424934481</v>
      </c>
      <c r="M80" s="109"/>
      <c r="N80" s="98"/>
      <c r="O80" s="126"/>
      <c r="S80" s="51"/>
      <c r="T80" s="26"/>
    </row>
    <row r="81" spans="1:20" ht="104.25" customHeight="1" x14ac:dyDescent="0.5">
      <c r="A81" s="93"/>
      <c r="B81" s="121"/>
      <c r="C81" s="122"/>
      <c r="D81" s="63" t="s">
        <v>104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9">
        <f t="shared" ref="J81" si="32">IF(I81=0, ,I81/H81*100)</f>
        <v>0</v>
      </c>
      <c r="K81" s="39">
        <f t="shared" ref="K81" si="33">IF(I81=0,0,I81/G81*100)</f>
        <v>0</v>
      </c>
      <c r="L81" s="39">
        <f t="shared" ref="L81" si="34">IF(I81=0,0,I81/F81*100)</f>
        <v>0</v>
      </c>
      <c r="M81" s="109"/>
      <c r="N81" s="98"/>
      <c r="O81" s="126"/>
      <c r="S81" s="51"/>
      <c r="T81" s="26"/>
    </row>
    <row r="82" spans="1:20" ht="104.25" customHeight="1" x14ac:dyDescent="0.5">
      <c r="A82" s="93"/>
      <c r="B82" s="121"/>
      <c r="C82" s="122"/>
      <c r="D82" s="64" t="s">
        <v>105</v>
      </c>
      <c r="E82" s="36">
        <v>20226.2</v>
      </c>
      <c r="F82" s="43">
        <v>20226.2</v>
      </c>
      <c r="G82" s="38">
        <v>0</v>
      </c>
      <c r="H82" s="38">
        <v>0</v>
      </c>
      <c r="I82" s="38">
        <v>0</v>
      </c>
      <c r="J82" s="39">
        <f t="shared" si="4"/>
        <v>0</v>
      </c>
      <c r="K82" s="39">
        <f t="shared" ref="K82:K155" si="35">IF(I82=0,0,I82/G82*100)</f>
        <v>0</v>
      </c>
      <c r="L82" s="39">
        <f t="shared" ref="L82:L155" si="36">IF(I82=0,0,I82/F82*100)</f>
        <v>0</v>
      </c>
      <c r="M82" s="109"/>
      <c r="N82" s="98"/>
      <c r="O82" s="126"/>
      <c r="S82" s="51"/>
      <c r="T82" s="26"/>
    </row>
    <row r="83" spans="1:20" ht="104.25" customHeight="1" x14ac:dyDescent="0.5">
      <c r="A83" s="93"/>
      <c r="B83" s="121"/>
      <c r="C83" s="122"/>
      <c r="D83" s="46" t="s">
        <v>103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9">
        <f t="shared" ref="J83:J156" si="37">IF(I83=0, ,I83/H83*100)</f>
        <v>0</v>
      </c>
      <c r="K83" s="39">
        <f t="shared" si="35"/>
        <v>0</v>
      </c>
      <c r="L83" s="39">
        <f t="shared" si="36"/>
        <v>0</v>
      </c>
      <c r="M83" s="109"/>
      <c r="N83" s="98"/>
      <c r="O83" s="127"/>
      <c r="S83" s="51"/>
      <c r="T83" s="26"/>
    </row>
    <row r="84" spans="1:20" ht="67.5" customHeight="1" x14ac:dyDescent="0.5">
      <c r="A84" s="93">
        <v>11</v>
      </c>
      <c r="B84" s="121" t="s">
        <v>46</v>
      </c>
      <c r="C84" s="122">
        <v>11</v>
      </c>
      <c r="D84" s="44" t="s">
        <v>6</v>
      </c>
      <c r="E84" s="35">
        <f>E85+E86+E87+E89</f>
        <v>42783.9</v>
      </c>
      <c r="F84" s="35">
        <f>F85+F86+F87+F89</f>
        <v>45520.47</v>
      </c>
      <c r="G84" s="35">
        <f t="shared" ref="G84:I84" si="38">G85+G86+G87+G89</f>
        <v>9977.0499999999993</v>
      </c>
      <c r="H84" s="35">
        <f t="shared" si="38"/>
        <v>9793.753999999999</v>
      </c>
      <c r="I84" s="35">
        <f t="shared" si="38"/>
        <v>7605.3960900000002</v>
      </c>
      <c r="J84" s="35">
        <f t="shared" si="37"/>
        <v>77.65557609472323</v>
      </c>
      <c r="K84" s="35">
        <f t="shared" si="35"/>
        <v>76.22890623982039</v>
      </c>
      <c r="L84" s="35">
        <f t="shared" si="36"/>
        <v>16.707639639924633</v>
      </c>
      <c r="M84" s="123"/>
      <c r="N84" s="98" t="s">
        <v>64</v>
      </c>
      <c r="O84" s="114" t="s">
        <v>92</v>
      </c>
      <c r="S84" s="51"/>
      <c r="T84" s="26"/>
    </row>
    <row r="85" spans="1:20" ht="67.5" customHeight="1" x14ac:dyDescent="0.5">
      <c r="A85" s="93"/>
      <c r="B85" s="121"/>
      <c r="C85" s="122"/>
      <c r="D85" s="48" t="s">
        <v>7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9">
        <f t="shared" si="37"/>
        <v>0</v>
      </c>
      <c r="K85" s="39">
        <f t="shared" si="35"/>
        <v>0</v>
      </c>
      <c r="L85" s="39">
        <f t="shared" si="36"/>
        <v>0</v>
      </c>
      <c r="M85" s="123"/>
      <c r="N85" s="98"/>
      <c r="O85" s="115"/>
      <c r="S85" s="51"/>
      <c r="T85" s="26"/>
    </row>
    <row r="86" spans="1:20" ht="67.5" customHeight="1" x14ac:dyDescent="0.5">
      <c r="A86" s="93"/>
      <c r="B86" s="121"/>
      <c r="C86" s="122"/>
      <c r="D86" s="48" t="s">
        <v>8</v>
      </c>
      <c r="E86" s="36">
        <v>99.4</v>
      </c>
      <c r="F86" s="36">
        <v>99.4</v>
      </c>
      <c r="G86" s="36">
        <v>99.4</v>
      </c>
      <c r="H86" s="41">
        <v>99.4</v>
      </c>
      <c r="I86" s="38">
        <v>0</v>
      </c>
      <c r="J86" s="39">
        <f t="shared" si="37"/>
        <v>0</v>
      </c>
      <c r="K86" s="39">
        <f t="shared" si="35"/>
        <v>0</v>
      </c>
      <c r="L86" s="39">
        <f t="shared" si="36"/>
        <v>0</v>
      </c>
      <c r="M86" s="123"/>
      <c r="N86" s="98"/>
      <c r="O86" s="115"/>
      <c r="S86" s="51"/>
      <c r="T86" s="26"/>
    </row>
    <row r="87" spans="1:20" ht="67.5" customHeight="1" x14ac:dyDescent="0.5">
      <c r="A87" s="93"/>
      <c r="B87" s="121"/>
      <c r="C87" s="122"/>
      <c r="D87" s="48" t="s">
        <v>9</v>
      </c>
      <c r="E87" s="36">
        <v>16448</v>
      </c>
      <c r="F87" s="36">
        <v>24978.02</v>
      </c>
      <c r="G87" s="36">
        <v>9877.65</v>
      </c>
      <c r="H87" s="36">
        <v>9694.3539999999994</v>
      </c>
      <c r="I87" s="36">
        <v>7605.3960900000002</v>
      </c>
      <c r="J87" s="39">
        <f t="shared" si="37"/>
        <v>78.451809063296025</v>
      </c>
      <c r="K87" s="39">
        <f t="shared" si="35"/>
        <v>76.996007046210394</v>
      </c>
      <c r="L87" s="40">
        <f t="shared" si="36"/>
        <v>30.448354553323281</v>
      </c>
      <c r="M87" s="123"/>
      <c r="N87" s="98"/>
      <c r="O87" s="115"/>
      <c r="S87" s="51"/>
      <c r="T87" s="26">
        <v>7</v>
      </c>
    </row>
    <row r="88" spans="1:20" ht="67.5" customHeight="1" x14ac:dyDescent="0.5">
      <c r="A88" s="93"/>
      <c r="B88" s="121"/>
      <c r="C88" s="122"/>
      <c r="D88" s="63" t="s">
        <v>104</v>
      </c>
      <c r="E88" s="36">
        <v>0</v>
      </c>
      <c r="F88" s="36">
        <v>0</v>
      </c>
      <c r="G88" s="38">
        <v>0</v>
      </c>
      <c r="H88" s="38">
        <v>0</v>
      </c>
      <c r="I88" s="38">
        <v>0</v>
      </c>
      <c r="J88" s="39">
        <f t="shared" ref="J88" si="39">IF(I88=0, ,I88/H88*100)</f>
        <v>0</v>
      </c>
      <c r="K88" s="39">
        <f t="shared" si="35"/>
        <v>0</v>
      </c>
      <c r="L88" s="39">
        <f t="shared" ref="L88" si="40">IF(I88=0,0,I88/F88*100)</f>
        <v>0</v>
      </c>
      <c r="M88" s="123"/>
      <c r="N88" s="98"/>
      <c r="O88" s="115"/>
      <c r="S88" s="51"/>
      <c r="T88" s="26"/>
    </row>
    <row r="89" spans="1:20" ht="67.5" customHeight="1" x14ac:dyDescent="0.5">
      <c r="A89" s="93"/>
      <c r="B89" s="121"/>
      <c r="C89" s="122"/>
      <c r="D89" s="64" t="s">
        <v>105</v>
      </c>
      <c r="E89" s="36">
        <v>26236.5</v>
      </c>
      <c r="F89" s="43">
        <v>20443.05</v>
      </c>
      <c r="G89" s="38">
        <v>0</v>
      </c>
      <c r="H89" s="38">
        <v>0</v>
      </c>
      <c r="I89" s="38">
        <v>0</v>
      </c>
      <c r="J89" s="39">
        <f t="shared" si="37"/>
        <v>0</v>
      </c>
      <c r="K89" s="39">
        <f t="shared" si="35"/>
        <v>0</v>
      </c>
      <c r="L89" s="39">
        <f t="shared" si="36"/>
        <v>0</v>
      </c>
      <c r="M89" s="123"/>
      <c r="N89" s="98"/>
      <c r="O89" s="115"/>
      <c r="S89" s="51"/>
      <c r="T89" s="26"/>
    </row>
    <row r="90" spans="1:20" ht="67.5" customHeight="1" x14ac:dyDescent="0.5">
      <c r="A90" s="93"/>
      <c r="B90" s="121"/>
      <c r="C90" s="122"/>
      <c r="D90" s="46" t="s">
        <v>103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9">
        <f t="shared" si="37"/>
        <v>0</v>
      </c>
      <c r="K90" s="39">
        <f t="shared" si="35"/>
        <v>0</v>
      </c>
      <c r="L90" s="39">
        <f t="shared" si="36"/>
        <v>0</v>
      </c>
      <c r="M90" s="123"/>
      <c r="N90" s="98"/>
      <c r="O90" s="115"/>
      <c r="S90" s="51"/>
      <c r="T90" s="26"/>
    </row>
    <row r="91" spans="1:20" ht="67.5" customHeight="1" x14ac:dyDescent="0.5">
      <c r="A91" s="93">
        <v>12</v>
      </c>
      <c r="B91" s="94" t="s">
        <v>47</v>
      </c>
      <c r="C91" s="95">
        <v>8</v>
      </c>
      <c r="D91" s="47" t="s">
        <v>6</v>
      </c>
      <c r="E91" s="35">
        <f>E92+E93+E94+E96</f>
        <v>169941.6</v>
      </c>
      <c r="F91" s="35">
        <f>F92+F93+F94+F96</f>
        <v>157300.6</v>
      </c>
      <c r="G91" s="35">
        <f t="shared" ref="G91:I91" si="41">G92+G93+G94+G96</f>
        <v>25977.329999999998</v>
      </c>
      <c r="H91" s="35">
        <f t="shared" si="41"/>
        <v>25977.4</v>
      </c>
      <c r="I91" s="35">
        <f t="shared" si="41"/>
        <v>23814.718000000001</v>
      </c>
      <c r="J91" s="35">
        <f t="shared" si="37"/>
        <v>91.674755749228183</v>
      </c>
      <c r="K91" s="35">
        <f t="shared" si="35"/>
        <v>91.675002781271218</v>
      </c>
      <c r="L91" s="35">
        <f t="shared" si="36"/>
        <v>15.139623116504323</v>
      </c>
      <c r="M91" s="109"/>
      <c r="N91" s="98" t="s">
        <v>67</v>
      </c>
      <c r="O91" s="119" t="s">
        <v>91</v>
      </c>
      <c r="S91" s="51"/>
      <c r="T91" s="26"/>
    </row>
    <row r="92" spans="1:20" ht="67.5" customHeight="1" x14ac:dyDescent="0.5">
      <c r="A92" s="93"/>
      <c r="B92" s="94"/>
      <c r="C92" s="95"/>
      <c r="D92" s="45" t="s">
        <v>7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9">
        <f t="shared" si="37"/>
        <v>0</v>
      </c>
      <c r="K92" s="39">
        <f t="shared" si="35"/>
        <v>0</v>
      </c>
      <c r="L92" s="40">
        <f t="shared" si="36"/>
        <v>0</v>
      </c>
      <c r="M92" s="109"/>
      <c r="N92" s="98"/>
      <c r="O92" s="120"/>
      <c r="S92" s="51"/>
      <c r="T92" s="26"/>
    </row>
    <row r="93" spans="1:20" ht="67.5" customHeight="1" x14ac:dyDescent="0.5">
      <c r="A93" s="93"/>
      <c r="B93" s="94"/>
      <c r="C93" s="95"/>
      <c r="D93" s="45" t="s">
        <v>8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9">
        <f t="shared" si="37"/>
        <v>0</v>
      </c>
      <c r="K93" s="39">
        <f t="shared" si="35"/>
        <v>0</v>
      </c>
      <c r="L93" s="40">
        <f t="shared" si="36"/>
        <v>0</v>
      </c>
      <c r="M93" s="109"/>
      <c r="N93" s="98"/>
      <c r="O93" s="120"/>
      <c r="S93" s="51"/>
      <c r="T93" s="26"/>
    </row>
    <row r="94" spans="1:20" ht="67.5" customHeight="1" x14ac:dyDescent="0.5">
      <c r="A94" s="93"/>
      <c r="B94" s="94"/>
      <c r="C94" s="95"/>
      <c r="D94" s="45" t="s">
        <v>9</v>
      </c>
      <c r="E94" s="36">
        <v>40600</v>
      </c>
      <c r="F94" s="36">
        <v>30342.7</v>
      </c>
      <c r="G94" s="36">
        <v>25977.329999999998</v>
      </c>
      <c r="H94" s="36">
        <v>25977.4</v>
      </c>
      <c r="I94" s="36">
        <v>23814.718000000001</v>
      </c>
      <c r="J94" s="39">
        <f t="shared" si="37"/>
        <v>91.674755749228183</v>
      </c>
      <c r="K94" s="39">
        <f t="shared" si="35"/>
        <v>91.675002781271218</v>
      </c>
      <c r="L94" s="40">
        <f t="shared" si="36"/>
        <v>78.485823608314348</v>
      </c>
      <c r="M94" s="109"/>
      <c r="N94" s="98"/>
      <c r="O94" s="120"/>
      <c r="S94" s="51"/>
      <c r="T94" s="26">
        <v>1</v>
      </c>
    </row>
    <row r="95" spans="1:20" ht="67.5" customHeight="1" x14ac:dyDescent="0.5">
      <c r="A95" s="93"/>
      <c r="B95" s="94"/>
      <c r="C95" s="95"/>
      <c r="D95" s="63" t="s">
        <v>104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9">
        <f t="shared" si="37"/>
        <v>0</v>
      </c>
      <c r="K95" s="39">
        <f t="shared" ref="K95" si="42">IF(I95=0,0,I95/G95*100)</f>
        <v>0</v>
      </c>
      <c r="L95" s="39">
        <f t="shared" ref="L95" si="43">IF(I95=0,0,I95/F95*100)</f>
        <v>0</v>
      </c>
      <c r="M95" s="109"/>
      <c r="N95" s="98"/>
      <c r="O95" s="120"/>
      <c r="S95" s="51"/>
      <c r="T95" s="26"/>
    </row>
    <row r="96" spans="1:20" ht="67.5" customHeight="1" x14ac:dyDescent="0.5">
      <c r="A96" s="93"/>
      <c r="B96" s="94"/>
      <c r="C96" s="95"/>
      <c r="D96" s="64" t="s">
        <v>105</v>
      </c>
      <c r="E96" s="36">
        <v>129341.6</v>
      </c>
      <c r="F96" s="43">
        <v>126957.9</v>
      </c>
      <c r="G96" s="38">
        <v>0</v>
      </c>
      <c r="H96" s="38">
        <v>0</v>
      </c>
      <c r="I96" s="38">
        <v>0</v>
      </c>
      <c r="J96" s="39">
        <f t="shared" si="37"/>
        <v>0</v>
      </c>
      <c r="K96" s="39">
        <f t="shared" si="35"/>
        <v>0</v>
      </c>
      <c r="L96" s="40">
        <f t="shared" si="36"/>
        <v>0</v>
      </c>
      <c r="M96" s="109"/>
      <c r="N96" s="98"/>
      <c r="O96" s="120"/>
      <c r="S96" s="51"/>
      <c r="T96" s="26"/>
    </row>
    <row r="97" spans="1:20" ht="67.5" customHeight="1" x14ac:dyDescent="0.5">
      <c r="A97" s="93"/>
      <c r="B97" s="94"/>
      <c r="C97" s="95"/>
      <c r="D97" s="46" t="s">
        <v>103</v>
      </c>
      <c r="E97" s="38">
        <v>11000</v>
      </c>
      <c r="F97" s="38">
        <v>11000</v>
      </c>
      <c r="G97" s="38">
        <v>0</v>
      </c>
      <c r="H97" s="38">
        <v>0</v>
      </c>
      <c r="I97" s="38">
        <v>0</v>
      </c>
      <c r="J97" s="39">
        <f t="shared" si="37"/>
        <v>0</v>
      </c>
      <c r="K97" s="39">
        <f t="shared" si="35"/>
        <v>0</v>
      </c>
      <c r="L97" s="40">
        <f t="shared" si="36"/>
        <v>0</v>
      </c>
      <c r="M97" s="109"/>
      <c r="N97" s="98"/>
      <c r="O97" s="120"/>
      <c r="S97" s="51"/>
      <c r="T97" s="26"/>
    </row>
    <row r="98" spans="1:20" ht="67.5" customHeight="1" x14ac:dyDescent="0.5">
      <c r="A98" s="93">
        <v>13</v>
      </c>
      <c r="B98" s="94" t="s">
        <v>48</v>
      </c>
      <c r="C98" s="95">
        <v>7</v>
      </c>
      <c r="D98" s="47" t="s">
        <v>6</v>
      </c>
      <c r="E98" s="35">
        <f>E99+E100+E101+E103</f>
        <v>58588.94571</v>
      </c>
      <c r="F98" s="35">
        <f t="shared" ref="F98:I98" si="44">F99+F100+F101+F103</f>
        <v>58588.94571</v>
      </c>
      <c r="G98" s="35">
        <f t="shared" si="44"/>
        <v>19344.2</v>
      </c>
      <c r="H98" s="35">
        <f t="shared" si="44"/>
        <v>19344.2</v>
      </c>
      <c r="I98" s="35">
        <f t="shared" si="44"/>
        <v>18953.7</v>
      </c>
      <c r="J98" s="35">
        <f>IF(I98=0, ,I98/H98*100)</f>
        <v>97.981307058446447</v>
      </c>
      <c r="K98" s="35">
        <f t="shared" si="35"/>
        <v>97.981307058446447</v>
      </c>
      <c r="L98" s="35">
        <f>IF(I98=0,0,I98/F98*100)</f>
        <v>32.350300505176989</v>
      </c>
      <c r="M98" s="109"/>
      <c r="N98" s="98" t="s">
        <v>65</v>
      </c>
      <c r="O98" s="118" t="s">
        <v>93</v>
      </c>
      <c r="S98" s="51"/>
      <c r="T98" s="26"/>
    </row>
    <row r="99" spans="1:20" ht="67.5" customHeight="1" x14ac:dyDescent="0.5">
      <c r="A99" s="93"/>
      <c r="B99" s="94"/>
      <c r="C99" s="95"/>
      <c r="D99" s="45" t="s">
        <v>7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9">
        <f t="shared" ref="J99:J104" si="45">IF(I99=0, ,I99/H99*100)</f>
        <v>0</v>
      </c>
      <c r="K99" s="39">
        <f t="shared" si="35"/>
        <v>0</v>
      </c>
      <c r="L99" s="39">
        <f t="shared" si="36"/>
        <v>0</v>
      </c>
      <c r="M99" s="117"/>
      <c r="N99" s="98"/>
      <c r="O99" s="118"/>
      <c r="S99" s="51"/>
      <c r="T99" s="26"/>
    </row>
    <row r="100" spans="1:20" ht="67.5" customHeight="1" x14ac:dyDescent="0.5">
      <c r="A100" s="93"/>
      <c r="B100" s="94"/>
      <c r="C100" s="95"/>
      <c r="D100" s="45" t="s">
        <v>8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9">
        <f t="shared" si="45"/>
        <v>0</v>
      </c>
      <c r="K100" s="39">
        <f t="shared" si="35"/>
        <v>0</v>
      </c>
      <c r="L100" s="39">
        <f t="shared" si="36"/>
        <v>0</v>
      </c>
      <c r="M100" s="117"/>
      <c r="N100" s="98"/>
      <c r="O100" s="118"/>
      <c r="S100" s="51"/>
      <c r="T100" s="26">
        <v>3</v>
      </c>
    </row>
    <row r="101" spans="1:20" ht="67.5" customHeight="1" x14ac:dyDescent="0.5">
      <c r="A101" s="93"/>
      <c r="B101" s="94"/>
      <c r="C101" s="95"/>
      <c r="D101" s="45" t="s">
        <v>9</v>
      </c>
      <c r="E101" s="42">
        <v>34360.737820000002</v>
      </c>
      <c r="F101" s="42">
        <v>34360.737820000002</v>
      </c>
      <c r="G101" s="36">
        <v>19344.2</v>
      </c>
      <c r="H101" s="36">
        <v>19344.2</v>
      </c>
      <c r="I101" s="36">
        <v>18953.7</v>
      </c>
      <c r="J101" s="39">
        <f t="shared" si="45"/>
        <v>97.981307058446447</v>
      </c>
      <c r="K101" s="39">
        <f t="shared" si="35"/>
        <v>97.981307058446447</v>
      </c>
      <c r="L101" s="39">
        <f>IF(I101=0,0,I101/F101*100)</f>
        <v>55.160922618395624</v>
      </c>
      <c r="M101" s="117"/>
      <c r="N101" s="98"/>
      <c r="O101" s="118"/>
      <c r="S101" s="51"/>
      <c r="T101" s="26"/>
    </row>
    <row r="102" spans="1:20" ht="67.5" customHeight="1" x14ac:dyDescent="0.5">
      <c r="A102" s="93"/>
      <c r="B102" s="94"/>
      <c r="C102" s="95"/>
      <c r="D102" s="63" t="s">
        <v>104</v>
      </c>
      <c r="E102" s="36">
        <v>0</v>
      </c>
      <c r="F102" s="36">
        <v>0</v>
      </c>
      <c r="G102" s="38">
        <v>0</v>
      </c>
      <c r="H102" s="38">
        <v>0</v>
      </c>
      <c r="I102" s="38">
        <v>0</v>
      </c>
      <c r="J102" s="39">
        <f t="shared" si="45"/>
        <v>0</v>
      </c>
      <c r="K102" s="39">
        <f t="shared" si="35"/>
        <v>0</v>
      </c>
      <c r="L102" s="39">
        <f t="shared" ref="L102" si="46">IF(I102=0,0,I102/F102*100)</f>
        <v>0</v>
      </c>
      <c r="M102" s="117"/>
      <c r="N102" s="98"/>
      <c r="O102" s="118"/>
      <c r="S102" s="51"/>
      <c r="T102" s="26"/>
    </row>
    <row r="103" spans="1:20" ht="67.5" customHeight="1" x14ac:dyDescent="0.5">
      <c r="A103" s="93"/>
      <c r="B103" s="94"/>
      <c r="C103" s="95"/>
      <c r="D103" s="64" t="s">
        <v>105</v>
      </c>
      <c r="E103" s="36">
        <v>24228.207889999998</v>
      </c>
      <c r="F103" s="42">
        <v>24228.207889999998</v>
      </c>
      <c r="G103" s="38">
        <v>0</v>
      </c>
      <c r="H103" s="38">
        <v>0</v>
      </c>
      <c r="I103" s="38">
        <v>0</v>
      </c>
      <c r="J103" s="39">
        <f t="shared" si="45"/>
        <v>0</v>
      </c>
      <c r="K103" s="39">
        <f t="shared" si="35"/>
        <v>0</v>
      </c>
      <c r="L103" s="39">
        <f t="shared" si="36"/>
        <v>0</v>
      </c>
      <c r="M103" s="117"/>
      <c r="N103" s="98"/>
      <c r="O103" s="118"/>
      <c r="S103" s="51"/>
      <c r="T103" s="26"/>
    </row>
    <row r="104" spans="1:20" ht="67.5" customHeight="1" x14ac:dyDescent="0.5">
      <c r="A104" s="93"/>
      <c r="B104" s="94"/>
      <c r="C104" s="95"/>
      <c r="D104" s="46" t="s">
        <v>103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9">
        <f t="shared" si="45"/>
        <v>0</v>
      </c>
      <c r="K104" s="39">
        <f t="shared" si="35"/>
        <v>0</v>
      </c>
      <c r="L104" s="39">
        <f t="shared" si="36"/>
        <v>0</v>
      </c>
      <c r="M104" s="117"/>
      <c r="N104" s="98"/>
      <c r="O104" s="118"/>
      <c r="S104" s="51"/>
      <c r="T104" s="26"/>
    </row>
    <row r="105" spans="1:20" ht="68.25" customHeight="1" x14ac:dyDescent="0.5">
      <c r="A105" s="93">
        <v>14</v>
      </c>
      <c r="B105" s="94" t="s">
        <v>49</v>
      </c>
      <c r="C105" s="95">
        <v>13</v>
      </c>
      <c r="D105" s="47" t="s">
        <v>6</v>
      </c>
      <c r="E105" s="35">
        <f>E106+E107+E108+E110</f>
        <v>4565</v>
      </c>
      <c r="F105" s="35">
        <f>F106+F107+F108+F110</f>
        <v>4024.2</v>
      </c>
      <c r="G105" s="35">
        <f t="shared" ref="G105:I105" si="47">G106+G107+G108+G110</f>
        <v>3670.7</v>
      </c>
      <c r="H105" s="35">
        <f t="shared" si="47"/>
        <v>1131.2</v>
      </c>
      <c r="I105" s="35">
        <f t="shared" si="47"/>
        <v>288.26579999999996</v>
      </c>
      <c r="J105" s="35">
        <f t="shared" si="37"/>
        <v>25.483185997171141</v>
      </c>
      <c r="K105" s="35">
        <f t="shared" si="35"/>
        <v>7.8531560737733948</v>
      </c>
      <c r="L105" s="35">
        <f t="shared" si="36"/>
        <v>7.1633069926941992</v>
      </c>
      <c r="M105" s="116"/>
      <c r="N105" s="98" t="s">
        <v>65</v>
      </c>
      <c r="O105" s="104" t="s">
        <v>94</v>
      </c>
      <c r="S105" s="51"/>
      <c r="T105" s="26"/>
    </row>
    <row r="106" spans="1:20" ht="68.25" customHeight="1" x14ac:dyDescent="0.5">
      <c r="A106" s="93"/>
      <c r="B106" s="94"/>
      <c r="C106" s="95"/>
      <c r="D106" s="45" t="s">
        <v>7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9">
        <f t="shared" si="37"/>
        <v>0</v>
      </c>
      <c r="K106" s="39">
        <f t="shared" si="35"/>
        <v>0</v>
      </c>
      <c r="L106" s="39">
        <f t="shared" si="36"/>
        <v>0</v>
      </c>
      <c r="M106" s="116"/>
      <c r="N106" s="98"/>
      <c r="O106" s="105"/>
      <c r="S106" s="51"/>
      <c r="T106" s="26"/>
    </row>
    <row r="107" spans="1:20" ht="68.25" customHeight="1" x14ac:dyDescent="0.5">
      <c r="A107" s="93"/>
      <c r="B107" s="94"/>
      <c r="C107" s="95"/>
      <c r="D107" s="45" t="s">
        <v>8</v>
      </c>
      <c r="E107" s="36">
        <v>0</v>
      </c>
      <c r="F107" s="36">
        <v>2918.2</v>
      </c>
      <c r="G107" s="36">
        <v>2587.6999999999998</v>
      </c>
      <c r="H107" s="36">
        <v>48.2</v>
      </c>
      <c r="I107" s="36">
        <v>23.677800000000001</v>
      </c>
      <c r="J107" s="39">
        <f t="shared" si="37"/>
        <v>49.124066390041492</v>
      </c>
      <c r="K107" s="39">
        <f t="shared" si="35"/>
        <v>0.91501333230281734</v>
      </c>
      <c r="L107" s="39">
        <f t="shared" si="36"/>
        <v>0.81138372969638828</v>
      </c>
      <c r="M107" s="116"/>
      <c r="N107" s="98"/>
      <c r="O107" s="105"/>
      <c r="S107" s="51"/>
      <c r="T107" s="26"/>
    </row>
    <row r="108" spans="1:20" ht="68.25" customHeight="1" x14ac:dyDescent="0.5">
      <c r="A108" s="93"/>
      <c r="B108" s="94"/>
      <c r="C108" s="95"/>
      <c r="D108" s="45" t="s">
        <v>9</v>
      </c>
      <c r="E108" s="36">
        <v>1106</v>
      </c>
      <c r="F108" s="36">
        <v>1106</v>
      </c>
      <c r="G108" s="36">
        <v>1083</v>
      </c>
      <c r="H108" s="36">
        <v>1083</v>
      </c>
      <c r="I108" s="36">
        <v>264.58799999999997</v>
      </c>
      <c r="J108" s="39">
        <f t="shared" si="37"/>
        <v>24.43102493074792</v>
      </c>
      <c r="K108" s="39">
        <f t="shared" si="35"/>
        <v>24.43102493074792</v>
      </c>
      <c r="L108" s="39">
        <f t="shared" si="36"/>
        <v>23.922965641952981</v>
      </c>
      <c r="M108" s="116"/>
      <c r="N108" s="98"/>
      <c r="O108" s="105"/>
      <c r="S108" s="51"/>
      <c r="T108" s="26">
        <v>3</v>
      </c>
    </row>
    <row r="109" spans="1:20" ht="68.25" customHeight="1" x14ac:dyDescent="0.5">
      <c r="A109" s="93"/>
      <c r="B109" s="94"/>
      <c r="C109" s="95"/>
      <c r="D109" s="63" t="s">
        <v>104</v>
      </c>
      <c r="E109" s="36">
        <v>0</v>
      </c>
      <c r="F109" s="36">
        <v>0</v>
      </c>
      <c r="G109" s="38">
        <v>0</v>
      </c>
      <c r="H109" s="38">
        <v>0</v>
      </c>
      <c r="I109" s="38">
        <v>0</v>
      </c>
      <c r="J109" s="39">
        <f t="shared" ref="J109" si="48">IF(I109=0, ,I109/H109*100)</f>
        <v>0</v>
      </c>
      <c r="K109" s="39">
        <f t="shared" si="35"/>
        <v>0</v>
      </c>
      <c r="L109" s="39">
        <f t="shared" ref="L109" si="49">IF(I109=0,0,I109/F109*100)</f>
        <v>0</v>
      </c>
      <c r="M109" s="116"/>
      <c r="N109" s="98"/>
      <c r="O109" s="105"/>
      <c r="S109" s="51"/>
      <c r="T109" s="26"/>
    </row>
    <row r="110" spans="1:20" ht="68.25" customHeight="1" x14ac:dyDescent="0.5">
      <c r="A110" s="93"/>
      <c r="B110" s="94"/>
      <c r="C110" s="95"/>
      <c r="D110" s="64" t="s">
        <v>105</v>
      </c>
      <c r="E110" s="38">
        <v>3459</v>
      </c>
      <c r="F110" s="38">
        <v>0</v>
      </c>
      <c r="G110" s="38">
        <v>0</v>
      </c>
      <c r="H110" s="38">
        <v>0</v>
      </c>
      <c r="I110" s="38">
        <v>0</v>
      </c>
      <c r="J110" s="39">
        <f t="shared" si="37"/>
        <v>0</v>
      </c>
      <c r="K110" s="39">
        <f t="shared" si="35"/>
        <v>0</v>
      </c>
      <c r="L110" s="39">
        <f t="shared" si="36"/>
        <v>0</v>
      </c>
      <c r="M110" s="116"/>
      <c r="N110" s="98"/>
      <c r="O110" s="105"/>
      <c r="S110" s="51"/>
      <c r="T110" s="26"/>
    </row>
    <row r="111" spans="1:20" ht="68.25" customHeight="1" x14ac:dyDescent="0.5">
      <c r="A111" s="93"/>
      <c r="B111" s="94"/>
      <c r="C111" s="95"/>
      <c r="D111" s="46" t="s">
        <v>103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9">
        <f t="shared" si="37"/>
        <v>0</v>
      </c>
      <c r="K111" s="39">
        <f t="shared" si="35"/>
        <v>0</v>
      </c>
      <c r="L111" s="39">
        <f t="shared" si="36"/>
        <v>0</v>
      </c>
      <c r="M111" s="116"/>
      <c r="N111" s="98"/>
      <c r="O111" s="105"/>
      <c r="S111" s="51"/>
      <c r="T111" s="26"/>
    </row>
    <row r="112" spans="1:20" ht="68.25" customHeight="1" x14ac:dyDescent="0.5">
      <c r="A112" s="93">
        <v>15</v>
      </c>
      <c r="B112" s="94" t="s">
        <v>50</v>
      </c>
      <c r="C112" s="95">
        <v>7</v>
      </c>
      <c r="D112" s="47" t="s">
        <v>6</v>
      </c>
      <c r="E112" s="35">
        <f>E113+E114+E115+E117</f>
        <v>145343.79999999999</v>
      </c>
      <c r="F112" s="35">
        <f>F113+F114+F115+F117</f>
        <v>120574.6</v>
      </c>
      <c r="G112" s="35">
        <f t="shared" ref="G112:I112" si="50">G113+G114+G115+G117</f>
        <v>4388.1099999999997</v>
      </c>
      <c r="H112" s="35">
        <f t="shared" si="50"/>
        <v>4246.1099999999997</v>
      </c>
      <c r="I112" s="35">
        <f t="shared" si="50"/>
        <v>1971.67</v>
      </c>
      <c r="J112" s="35">
        <f t="shared" si="37"/>
        <v>46.434736735506149</v>
      </c>
      <c r="K112" s="35">
        <f t="shared" si="35"/>
        <v>44.932100608234535</v>
      </c>
      <c r="L112" s="35">
        <f t="shared" si="36"/>
        <v>1.6352283150846032</v>
      </c>
      <c r="M112" s="109"/>
      <c r="N112" s="98" t="s">
        <v>99</v>
      </c>
      <c r="O112" s="114" t="s">
        <v>95</v>
      </c>
      <c r="S112" s="51"/>
      <c r="T112" s="26"/>
    </row>
    <row r="113" spans="1:20" ht="68.25" customHeight="1" x14ac:dyDescent="0.5">
      <c r="A113" s="93"/>
      <c r="B113" s="94"/>
      <c r="C113" s="95"/>
      <c r="D113" s="45" t="s">
        <v>7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9">
        <f t="shared" si="37"/>
        <v>0</v>
      </c>
      <c r="K113" s="39">
        <f t="shared" si="35"/>
        <v>0</v>
      </c>
      <c r="L113" s="39">
        <f t="shared" si="36"/>
        <v>0</v>
      </c>
      <c r="M113" s="109"/>
      <c r="N113" s="98"/>
      <c r="O113" s="115"/>
      <c r="S113" s="51"/>
      <c r="T113" s="26"/>
    </row>
    <row r="114" spans="1:20" ht="68.25" customHeight="1" x14ac:dyDescent="0.5">
      <c r="A114" s="93"/>
      <c r="B114" s="94"/>
      <c r="C114" s="95"/>
      <c r="D114" s="45" t="s">
        <v>8</v>
      </c>
      <c r="E114" s="36">
        <v>44597.8</v>
      </c>
      <c r="F114" s="36">
        <v>44312.800000000003</v>
      </c>
      <c r="G114" s="36">
        <v>142</v>
      </c>
      <c r="H114" s="36">
        <v>0</v>
      </c>
      <c r="I114" s="36">
        <v>0</v>
      </c>
      <c r="J114" s="39">
        <f t="shared" si="37"/>
        <v>0</v>
      </c>
      <c r="K114" s="39">
        <f t="shared" si="35"/>
        <v>0</v>
      </c>
      <c r="L114" s="39">
        <f t="shared" si="36"/>
        <v>0</v>
      </c>
      <c r="M114" s="109"/>
      <c r="N114" s="98"/>
      <c r="O114" s="115"/>
      <c r="S114" s="51"/>
      <c r="T114" s="26"/>
    </row>
    <row r="115" spans="1:20" ht="68.25" customHeight="1" x14ac:dyDescent="0.5">
      <c r="A115" s="93"/>
      <c r="B115" s="94"/>
      <c r="C115" s="95"/>
      <c r="D115" s="45" t="s">
        <v>9</v>
      </c>
      <c r="E115" s="36">
        <v>13660</v>
      </c>
      <c r="F115" s="36">
        <v>69261.8</v>
      </c>
      <c r="G115" s="36">
        <v>4246.1099999999997</v>
      </c>
      <c r="H115" s="36">
        <v>4246.1099999999997</v>
      </c>
      <c r="I115" s="36">
        <v>1971.67</v>
      </c>
      <c r="J115" s="39">
        <f t="shared" si="37"/>
        <v>46.434736735506149</v>
      </c>
      <c r="K115" s="39">
        <f t="shared" si="35"/>
        <v>46.434736735506149</v>
      </c>
      <c r="L115" s="39">
        <f t="shared" si="36"/>
        <v>2.8466918272409902</v>
      </c>
      <c r="M115" s="109"/>
      <c r="N115" s="98"/>
      <c r="O115" s="115"/>
      <c r="S115" s="51"/>
      <c r="T115" s="26">
        <v>4</v>
      </c>
    </row>
    <row r="116" spans="1:20" ht="68.25" customHeight="1" x14ac:dyDescent="0.5">
      <c r="A116" s="93"/>
      <c r="B116" s="94"/>
      <c r="C116" s="95"/>
      <c r="D116" s="63" t="s">
        <v>104</v>
      </c>
      <c r="E116" s="36">
        <v>0</v>
      </c>
      <c r="F116" s="36">
        <v>0</v>
      </c>
      <c r="G116" s="38">
        <v>0</v>
      </c>
      <c r="H116" s="38">
        <v>0</v>
      </c>
      <c r="I116" s="38">
        <v>0</v>
      </c>
      <c r="J116" s="39">
        <f t="shared" ref="J116" si="51">IF(I116=0, ,I116/H116*100)</f>
        <v>0</v>
      </c>
      <c r="K116" s="39">
        <f t="shared" si="35"/>
        <v>0</v>
      </c>
      <c r="L116" s="39">
        <f t="shared" ref="L116" si="52">IF(I116=0,0,I116/F116*100)</f>
        <v>0</v>
      </c>
      <c r="M116" s="109"/>
      <c r="N116" s="98"/>
      <c r="O116" s="115"/>
      <c r="S116" s="51"/>
      <c r="T116" s="26"/>
    </row>
    <row r="117" spans="1:20" ht="68.25" customHeight="1" x14ac:dyDescent="0.5">
      <c r="A117" s="93"/>
      <c r="B117" s="94"/>
      <c r="C117" s="95"/>
      <c r="D117" s="64" t="s">
        <v>105</v>
      </c>
      <c r="E117" s="36">
        <v>87086</v>
      </c>
      <c r="F117" s="43">
        <v>7000</v>
      </c>
      <c r="G117" s="38">
        <v>0</v>
      </c>
      <c r="H117" s="38">
        <v>0</v>
      </c>
      <c r="I117" s="38">
        <v>0</v>
      </c>
      <c r="J117" s="39">
        <f t="shared" si="37"/>
        <v>0</v>
      </c>
      <c r="K117" s="39">
        <f t="shared" si="35"/>
        <v>0</v>
      </c>
      <c r="L117" s="39">
        <f t="shared" si="36"/>
        <v>0</v>
      </c>
      <c r="M117" s="109"/>
      <c r="N117" s="98"/>
      <c r="O117" s="115"/>
      <c r="S117" s="51"/>
      <c r="T117" s="26"/>
    </row>
    <row r="118" spans="1:20" ht="68.25" customHeight="1" x14ac:dyDescent="0.5">
      <c r="A118" s="93"/>
      <c r="B118" s="94"/>
      <c r="C118" s="95"/>
      <c r="D118" s="46" t="s">
        <v>103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9">
        <f t="shared" si="37"/>
        <v>0</v>
      </c>
      <c r="K118" s="39">
        <f t="shared" si="35"/>
        <v>0</v>
      </c>
      <c r="L118" s="39">
        <f t="shared" si="36"/>
        <v>0</v>
      </c>
      <c r="M118" s="109"/>
      <c r="N118" s="98"/>
      <c r="O118" s="115"/>
      <c r="S118" s="51"/>
      <c r="T118" s="26"/>
    </row>
    <row r="119" spans="1:20" ht="68.25" customHeight="1" x14ac:dyDescent="0.5">
      <c r="A119" s="93">
        <v>16</v>
      </c>
      <c r="B119" s="94" t="s">
        <v>51</v>
      </c>
      <c r="C119" s="95">
        <v>5</v>
      </c>
      <c r="D119" s="47" t="s">
        <v>6</v>
      </c>
      <c r="E119" s="35">
        <f>E120+E121+E122+E124</f>
        <v>31033.9</v>
      </c>
      <c r="F119" s="35">
        <f>F120+F121+F122+F124</f>
        <v>28175.899999999998</v>
      </c>
      <c r="G119" s="35">
        <f t="shared" ref="G119:I119" si="53">G120+G121+G122+G124</f>
        <v>18010.599999999999</v>
      </c>
      <c r="H119" s="35">
        <f t="shared" si="53"/>
        <v>27691.200000000001</v>
      </c>
      <c r="I119" s="35">
        <f t="shared" si="53"/>
        <v>17828</v>
      </c>
      <c r="J119" s="35">
        <f t="shared" si="37"/>
        <v>64.381464147454778</v>
      </c>
      <c r="K119" s="35">
        <f t="shared" si="35"/>
        <v>98.986152599025019</v>
      </c>
      <c r="L119" s="35">
        <f t="shared" si="36"/>
        <v>63.273932687154634</v>
      </c>
      <c r="M119" s="96"/>
      <c r="N119" s="98" t="s">
        <v>63</v>
      </c>
      <c r="O119" s="104" t="s">
        <v>96</v>
      </c>
      <c r="S119" s="51"/>
      <c r="T119" s="26"/>
    </row>
    <row r="120" spans="1:20" ht="68.25" customHeight="1" x14ac:dyDescent="0.5">
      <c r="A120" s="93"/>
      <c r="B120" s="94"/>
      <c r="C120" s="95"/>
      <c r="D120" s="45" t="s">
        <v>7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9">
        <v>0</v>
      </c>
      <c r="K120" s="39">
        <f t="shared" si="35"/>
        <v>0</v>
      </c>
      <c r="L120" s="39">
        <f t="shared" si="36"/>
        <v>0</v>
      </c>
      <c r="M120" s="113"/>
      <c r="N120" s="98"/>
      <c r="O120" s="105"/>
      <c r="S120" s="51"/>
      <c r="T120" s="26"/>
    </row>
    <row r="121" spans="1:20" ht="68.25" customHeight="1" x14ac:dyDescent="0.5">
      <c r="A121" s="93"/>
      <c r="B121" s="94"/>
      <c r="C121" s="95"/>
      <c r="D121" s="45" t="s">
        <v>8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9">
        <f t="shared" si="37"/>
        <v>0</v>
      </c>
      <c r="K121" s="39">
        <f t="shared" si="35"/>
        <v>0</v>
      </c>
      <c r="L121" s="39">
        <f t="shared" si="36"/>
        <v>0</v>
      </c>
      <c r="M121" s="113"/>
      <c r="N121" s="98"/>
      <c r="O121" s="105"/>
      <c r="S121" s="51"/>
      <c r="T121" s="26">
        <v>7</v>
      </c>
    </row>
    <row r="122" spans="1:20" ht="68.25" customHeight="1" x14ac:dyDescent="0.5">
      <c r="A122" s="93"/>
      <c r="B122" s="94"/>
      <c r="C122" s="95"/>
      <c r="D122" s="45" t="s">
        <v>9</v>
      </c>
      <c r="E122" s="36">
        <v>31033.9</v>
      </c>
      <c r="F122" s="36">
        <v>28175.899999999998</v>
      </c>
      <c r="G122" s="42">
        <v>18010.599999999999</v>
      </c>
      <c r="H122" s="42">
        <v>27691.200000000001</v>
      </c>
      <c r="I122" s="42">
        <v>17828</v>
      </c>
      <c r="J122" s="39">
        <f t="shared" si="37"/>
        <v>64.381464147454778</v>
      </c>
      <c r="K122" s="39">
        <f>IF(I122=0,0,I122/G122*100)</f>
        <v>98.986152599025019</v>
      </c>
      <c r="L122" s="39">
        <f t="shared" si="36"/>
        <v>63.273932687154634</v>
      </c>
      <c r="M122" s="113"/>
      <c r="N122" s="98"/>
      <c r="O122" s="105"/>
      <c r="S122" s="51"/>
      <c r="T122" s="26"/>
    </row>
    <row r="123" spans="1:20" ht="68.25" customHeight="1" x14ac:dyDescent="0.5">
      <c r="A123" s="93"/>
      <c r="B123" s="94"/>
      <c r="C123" s="95"/>
      <c r="D123" s="63" t="s">
        <v>104</v>
      </c>
      <c r="E123" s="36">
        <v>0</v>
      </c>
      <c r="F123" s="36">
        <v>0</v>
      </c>
      <c r="G123" s="38">
        <v>0</v>
      </c>
      <c r="H123" s="38">
        <v>0</v>
      </c>
      <c r="I123" s="38">
        <v>0</v>
      </c>
      <c r="J123" s="39">
        <f t="shared" si="37"/>
        <v>0</v>
      </c>
      <c r="K123" s="39">
        <f t="shared" ref="K123" si="54">IF(I123=0,0,I123/G123*100)</f>
        <v>0</v>
      </c>
      <c r="L123" s="39">
        <f t="shared" si="36"/>
        <v>0</v>
      </c>
      <c r="M123" s="113"/>
      <c r="N123" s="98"/>
      <c r="O123" s="105"/>
      <c r="S123" s="51"/>
      <c r="T123" s="26"/>
    </row>
    <row r="124" spans="1:20" ht="68.25" customHeight="1" x14ac:dyDescent="0.5">
      <c r="A124" s="93"/>
      <c r="B124" s="94"/>
      <c r="C124" s="95"/>
      <c r="D124" s="64" t="s">
        <v>105</v>
      </c>
      <c r="E124" s="36">
        <v>0</v>
      </c>
      <c r="F124" s="38">
        <v>0</v>
      </c>
      <c r="G124" s="38">
        <v>0</v>
      </c>
      <c r="H124" s="38">
        <v>0</v>
      </c>
      <c r="I124" s="38">
        <v>0</v>
      </c>
      <c r="J124" s="39">
        <v>0</v>
      </c>
      <c r="K124" s="39"/>
      <c r="L124" s="39">
        <f t="shared" si="36"/>
        <v>0</v>
      </c>
      <c r="M124" s="113"/>
      <c r="N124" s="98"/>
      <c r="O124" s="105"/>
      <c r="S124" s="51"/>
      <c r="T124" s="26"/>
    </row>
    <row r="125" spans="1:20" ht="68.25" customHeight="1" x14ac:dyDescent="0.5">
      <c r="A125" s="93"/>
      <c r="B125" s="94"/>
      <c r="C125" s="95"/>
      <c r="D125" s="46" t="s">
        <v>103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9">
        <f t="shared" si="37"/>
        <v>0</v>
      </c>
      <c r="K125" s="39">
        <f t="shared" si="35"/>
        <v>0</v>
      </c>
      <c r="L125" s="39">
        <f t="shared" si="36"/>
        <v>0</v>
      </c>
      <c r="M125" s="113"/>
      <c r="N125" s="98"/>
      <c r="O125" s="105"/>
      <c r="S125" s="51"/>
      <c r="T125" s="26"/>
    </row>
    <row r="126" spans="1:20" ht="68.25" customHeight="1" x14ac:dyDescent="0.5">
      <c r="A126" s="93">
        <v>17</v>
      </c>
      <c r="B126" s="112" t="s">
        <v>52</v>
      </c>
      <c r="C126" s="95">
        <v>7</v>
      </c>
      <c r="D126" s="47" t="s">
        <v>6</v>
      </c>
      <c r="E126" s="35">
        <f>E127+E128+E129+E131</f>
        <v>396874</v>
      </c>
      <c r="F126" s="35">
        <f>F127+F128+F129+F131</f>
        <v>390262.7</v>
      </c>
      <c r="G126" s="35">
        <f>G127+G128+G129+G131</f>
        <v>204835.1</v>
      </c>
      <c r="H126" s="35">
        <f>H127+H128+H129+H131</f>
        <v>204835.1</v>
      </c>
      <c r="I126" s="35">
        <f>I127+I128+I129+I131</f>
        <v>202779.1</v>
      </c>
      <c r="J126" s="35">
        <f>IF(I126=0, ,I126/H126*100)</f>
        <v>98.996265776715035</v>
      </c>
      <c r="K126" s="35">
        <f t="shared" si="35"/>
        <v>98.996265776715035</v>
      </c>
      <c r="L126" s="35">
        <f t="shared" si="36"/>
        <v>51.959641544016378</v>
      </c>
      <c r="M126" s="96"/>
      <c r="N126" s="98" t="s">
        <v>68</v>
      </c>
      <c r="O126" s="104" t="s">
        <v>97</v>
      </c>
      <c r="S126" s="51"/>
      <c r="T126" s="26"/>
    </row>
    <row r="127" spans="1:20" ht="68.25" customHeight="1" x14ac:dyDescent="0.5">
      <c r="A127" s="93"/>
      <c r="B127" s="112"/>
      <c r="C127" s="95"/>
      <c r="D127" s="45" t="s">
        <v>7</v>
      </c>
      <c r="E127" s="38">
        <v>0</v>
      </c>
      <c r="F127" s="56">
        <v>0</v>
      </c>
      <c r="G127" s="38">
        <v>0</v>
      </c>
      <c r="H127" s="38">
        <v>0</v>
      </c>
      <c r="I127" s="38">
        <v>0</v>
      </c>
      <c r="J127" s="39">
        <f t="shared" si="37"/>
        <v>0</v>
      </c>
      <c r="K127" s="39">
        <f t="shared" si="35"/>
        <v>0</v>
      </c>
      <c r="L127" s="39">
        <f t="shared" si="36"/>
        <v>0</v>
      </c>
      <c r="M127" s="96"/>
      <c r="N127" s="98"/>
      <c r="O127" s="105"/>
      <c r="S127" s="51"/>
      <c r="T127" s="26"/>
    </row>
    <row r="128" spans="1:20" ht="68.25" customHeight="1" x14ac:dyDescent="0.5">
      <c r="A128" s="93"/>
      <c r="B128" s="112"/>
      <c r="C128" s="95"/>
      <c r="D128" s="45" t="s">
        <v>8</v>
      </c>
      <c r="E128" s="36">
        <v>90386.2</v>
      </c>
      <c r="F128" s="36">
        <v>92486.2</v>
      </c>
      <c r="G128" s="36">
        <v>47693.1</v>
      </c>
      <c r="H128" s="36">
        <v>47693.1</v>
      </c>
      <c r="I128" s="36">
        <v>47693.1</v>
      </c>
      <c r="J128" s="39">
        <f>IF(I128=0, ,I128/H128*100)</f>
        <v>100</v>
      </c>
      <c r="K128" s="39">
        <f>IF(I128=0,0,I128/G128*100)</f>
        <v>100</v>
      </c>
      <c r="L128" s="39">
        <f t="shared" si="36"/>
        <v>51.567801466597174</v>
      </c>
      <c r="M128" s="96"/>
      <c r="N128" s="98"/>
      <c r="O128" s="105"/>
      <c r="S128" s="51"/>
      <c r="T128" s="26"/>
    </row>
    <row r="129" spans="1:20" ht="68.25" customHeight="1" x14ac:dyDescent="0.5">
      <c r="A129" s="93"/>
      <c r="B129" s="112"/>
      <c r="C129" s="95"/>
      <c r="D129" s="45" t="s">
        <v>9</v>
      </c>
      <c r="E129" s="36">
        <v>305487.8</v>
      </c>
      <c r="F129" s="36">
        <v>296776.5</v>
      </c>
      <c r="G129" s="38">
        <v>157142</v>
      </c>
      <c r="H129" s="38">
        <v>157142</v>
      </c>
      <c r="I129" s="38">
        <v>155086</v>
      </c>
      <c r="J129" s="39">
        <f>IF(I129=0, ,I129/H129*100)</f>
        <v>98.691629227068518</v>
      </c>
      <c r="K129" s="39">
        <f>IF(I129=0,0,I129/G129*100)</f>
        <v>98.691629227068518</v>
      </c>
      <c r="L129" s="39">
        <f t="shared" si="36"/>
        <v>52.256833003960892</v>
      </c>
      <c r="M129" s="96"/>
      <c r="N129" s="98"/>
      <c r="O129" s="105"/>
      <c r="S129" s="51"/>
      <c r="T129" s="26">
        <v>7</v>
      </c>
    </row>
    <row r="130" spans="1:20" ht="68.25" customHeight="1" x14ac:dyDescent="0.5">
      <c r="A130" s="93"/>
      <c r="B130" s="112"/>
      <c r="C130" s="95"/>
      <c r="D130" s="63" t="s">
        <v>104</v>
      </c>
      <c r="E130" s="36">
        <v>0</v>
      </c>
      <c r="F130" s="36">
        <v>0</v>
      </c>
      <c r="G130" s="38">
        <v>500</v>
      </c>
      <c r="H130" s="38">
        <v>500</v>
      </c>
      <c r="I130" s="38">
        <v>0</v>
      </c>
      <c r="J130" s="39">
        <f>IF(I130=0, ,I130/H130*100)</f>
        <v>0</v>
      </c>
      <c r="K130" s="39">
        <f>IF(I130=0,0,I130/G130*100)</f>
        <v>0</v>
      </c>
      <c r="L130" s="39">
        <f t="shared" ref="L130" si="55">IF(I130=0,0,I130/F130*100)</f>
        <v>0</v>
      </c>
      <c r="M130" s="96"/>
      <c r="N130" s="98"/>
      <c r="O130" s="105"/>
      <c r="S130" s="51"/>
      <c r="T130" s="26"/>
    </row>
    <row r="131" spans="1:20" ht="68.25" customHeight="1" x14ac:dyDescent="0.5">
      <c r="A131" s="93"/>
      <c r="B131" s="112"/>
      <c r="C131" s="95"/>
      <c r="D131" s="64" t="s">
        <v>105</v>
      </c>
      <c r="E131" s="38">
        <v>1000</v>
      </c>
      <c r="F131" s="43">
        <v>1000</v>
      </c>
      <c r="G131" s="38">
        <v>0</v>
      </c>
      <c r="H131" s="38">
        <v>0</v>
      </c>
      <c r="I131" s="38">
        <v>0</v>
      </c>
      <c r="J131" s="39">
        <f>IF(I131=0, ,I131/H131*100)</f>
        <v>0</v>
      </c>
      <c r="K131" s="39">
        <f>IF(I131=0,0,I131/G131*100)</f>
        <v>0</v>
      </c>
      <c r="L131" s="39">
        <f t="shared" si="36"/>
        <v>0</v>
      </c>
      <c r="M131" s="96"/>
      <c r="N131" s="98"/>
      <c r="O131" s="105"/>
      <c r="S131" s="51"/>
      <c r="T131" s="26"/>
    </row>
    <row r="132" spans="1:20" ht="68.25" customHeight="1" x14ac:dyDescent="0.5">
      <c r="A132" s="93"/>
      <c r="B132" s="112"/>
      <c r="C132" s="95"/>
      <c r="D132" s="46" t="s">
        <v>103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9">
        <f t="shared" si="37"/>
        <v>0</v>
      </c>
      <c r="K132" s="39">
        <f t="shared" si="35"/>
        <v>0</v>
      </c>
      <c r="L132" s="39">
        <f t="shared" si="36"/>
        <v>0</v>
      </c>
      <c r="M132" s="96"/>
      <c r="N132" s="98"/>
      <c r="O132" s="105"/>
      <c r="S132" s="51"/>
      <c r="T132" s="26"/>
    </row>
    <row r="133" spans="1:20" ht="68.25" customHeight="1" x14ac:dyDescent="0.5">
      <c r="A133" s="93">
        <v>18</v>
      </c>
      <c r="B133" s="94" t="s">
        <v>53</v>
      </c>
      <c r="C133" s="95">
        <v>9</v>
      </c>
      <c r="D133" s="47" t="s">
        <v>6</v>
      </c>
      <c r="E133" s="35">
        <f>E134+E135+E136+E138</f>
        <v>3607.4</v>
      </c>
      <c r="F133" s="35">
        <f t="shared" ref="F133:I133" si="56">F134+F135+F136+F138</f>
        <v>3013.9</v>
      </c>
      <c r="G133" s="35">
        <f t="shared" si="56"/>
        <v>1890.4</v>
      </c>
      <c r="H133" s="35">
        <f t="shared" si="56"/>
        <v>1770.4</v>
      </c>
      <c r="I133" s="35">
        <f t="shared" si="56"/>
        <v>1666.537</v>
      </c>
      <c r="J133" s="35">
        <f t="shared" si="37"/>
        <v>94.13335969272481</v>
      </c>
      <c r="K133" s="35">
        <f t="shared" si="35"/>
        <v>88.157903089293271</v>
      </c>
      <c r="L133" s="35">
        <f t="shared" si="36"/>
        <v>55.295033013703176</v>
      </c>
      <c r="M133" s="109"/>
      <c r="N133" s="98" t="s">
        <v>64</v>
      </c>
      <c r="O133" s="110" t="s">
        <v>98</v>
      </c>
      <c r="S133" s="51"/>
      <c r="T133" s="26"/>
    </row>
    <row r="134" spans="1:20" ht="68.25" customHeight="1" x14ac:dyDescent="0.5">
      <c r="A134" s="93"/>
      <c r="B134" s="94"/>
      <c r="C134" s="95"/>
      <c r="D134" s="45" t="s">
        <v>7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9">
        <v>0</v>
      </c>
      <c r="K134" s="39">
        <v>0</v>
      </c>
      <c r="L134" s="39">
        <f t="shared" si="36"/>
        <v>0</v>
      </c>
      <c r="M134" s="109"/>
      <c r="N134" s="98"/>
      <c r="O134" s="111"/>
      <c r="S134" s="51"/>
      <c r="T134" s="26"/>
    </row>
    <row r="135" spans="1:20" ht="68.25" customHeight="1" x14ac:dyDescent="0.5">
      <c r="A135" s="93"/>
      <c r="B135" s="94"/>
      <c r="C135" s="95"/>
      <c r="D135" s="45" t="s">
        <v>8</v>
      </c>
      <c r="E135" s="36">
        <v>3547.4</v>
      </c>
      <c r="F135" s="36">
        <v>2953.9</v>
      </c>
      <c r="G135" s="36">
        <v>1830.4</v>
      </c>
      <c r="H135" s="36">
        <v>1710.4</v>
      </c>
      <c r="I135" s="36">
        <v>1608</v>
      </c>
      <c r="J135" s="39">
        <f t="shared" ref="J135:J137" si="57">IF(I135=0, ,I135/H135*100)</f>
        <v>94.013096351730582</v>
      </c>
      <c r="K135" s="39">
        <f t="shared" ref="K135:K137" si="58">IF(I135=0,0,I135/G135*100)</f>
        <v>87.849650349650346</v>
      </c>
      <c r="L135" s="39">
        <f t="shared" si="36"/>
        <v>54.43650766782897</v>
      </c>
      <c r="M135" s="109"/>
      <c r="N135" s="98"/>
      <c r="O135" s="111"/>
      <c r="S135" s="51"/>
      <c r="T135" s="26">
        <v>4</v>
      </c>
    </row>
    <row r="136" spans="1:20" ht="68.25" customHeight="1" x14ac:dyDescent="0.5">
      <c r="A136" s="93"/>
      <c r="B136" s="94"/>
      <c r="C136" s="95"/>
      <c r="D136" s="45" t="s">
        <v>9</v>
      </c>
      <c r="E136" s="36">
        <v>60</v>
      </c>
      <c r="F136" s="36">
        <v>60</v>
      </c>
      <c r="G136" s="36">
        <v>60</v>
      </c>
      <c r="H136" s="36">
        <v>60</v>
      </c>
      <c r="I136" s="36">
        <v>58.536999999999999</v>
      </c>
      <c r="J136" s="39">
        <f t="shared" si="57"/>
        <v>97.561666666666667</v>
      </c>
      <c r="K136" s="39">
        <f t="shared" si="58"/>
        <v>97.561666666666667</v>
      </c>
      <c r="L136" s="39">
        <f t="shared" si="36"/>
        <v>97.561666666666667</v>
      </c>
      <c r="M136" s="109"/>
      <c r="N136" s="98"/>
      <c r="O136" s="111"/>
      <c r="S136" s="51"/>
      <c r="T136" s="26"/>
    </row>
    <row r="137" spans="1:20" ht="68.25" customHeight="1" x14ac:dyDescent="0.5">
      <c r="A137" s="93"/>
      <c r="B137" s="94"/>
      <c r="C137" s="95"/>
      <c r="D137" s="63" t="s">
        <v>104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9">
        <f t="shared" si="57"/>
        <v>0</v>
      </c>
      <c r="K137" s="39">
        <f t="shared" si="58"/>
        <v>0</v>
      </c>
      <c r="L137" s="39">
        <f t="shared" si="36"/>
        <v>0</v>
      </c>
      <c r="M137" s="109"/>
      <c r="N137" s="98"/>
      <c r="O137" s="111"/>
      <c r="S137" s="51"/>
      <c r="T137" s="26"/>
    </row>
    <row r="138" spans="1:20" ht="68.25" customHeight="1" x14ac:dyDescent="0.5">
      <c r="A138" s="93"/>
      <c r="B138" s="94"/>
      <c r="C138" s="95"/>
      <c r="D138" s="64" t="s">
        <v>105</v>
      </c>
      <c r="E138" s="38">
        <v>0</v>
      </c>
      <c r="F138" s="38">
        <v>0</v>
      </c>
      <c r="G138" s="38"/>
      <c r="H138" s="38">
        <v>0</v>
      </c>
      <c r="I138" s="38">
        <v>0</v>
      </c>
      <c r="J138" s="39">
        <v>0</v>
      </c>
      <c r="K138" s="39">
        <v>0</v>
      </c>
      <c r="L138" s="39">
        <f t="shared" si="36"/>
        <v>0</v>
      </c>
      <c r="M138" s="109"/>
      <c r="N138" s="98"/>
      <c r="O138" s="111"/>
      <c r="S138" s="51"/>
      <c r="T138" s="26"/>
    </row>
    <row r="139" spans="1:20" ht="68.25" customHeight="1" x14ac:dyDescent="0.5">
      <c r="A139" s="93"/>
      <c r="B139" s="94"/>
      <c r="C139" s="95"/>
      <c r="D139" s="46" t="s">
        <v>103</v>
      </c>
      <c r="E139" s="38">
        <v>0</v>
      </c>
      <c r="F139" s="38">
        <v>0</v>
      </c>
      <c r="G139" s="38"/>
      <c r="H139" s="38">
        <v>0</v>
      </c>
      <c r="I139" s="38">
        <v>0</v>
      </c>
      <c r="J139" s="39">
        <v>0</v>
      </c>
      <c r="K139" s="39">
        <v>0</v>
      </c>
      <c r="L139" s="39">
        <f t="shared" si="36"/>
        <v>0</v>
      </c>
      <c r="M139" s="109"/>
      <c r="N139" s="98"/>
      <c r="O139" s="111"/>
      <c r="S139" s="51"/>
      <c r="T139" s="26"/>
    </row>
    <row r="140" spans="1:20" ht="68.25" customHeight="1" x14ac:dyDescent="0.5">
      <c r="A140" s="93">
        <v>19</v>
      </c>
      <c r="B140" s="94" t="s">
        <v>54</v>
      </c>
      <c r="C140" s="95">
        <v>6</v>
      </c>
      <c r="D140" s="47" t="s">
        <v>6</v>
      </c>
      <c r="E140" s="35">
        <f>E141+E142+E143+E145</f>
        <v>142453</v>
      </c>
      <c r="F140" s="35">
        <f t="shared" ref="F140:I140" si="59">F141+F142+F143+F145</f>
        <v>143997.20000000001</v>
      </c>
      <c r="G140" s="35">
        <f t="shared" si="59"/>
        <v>74775.5</v>
      </c>
      <c r="H140" s="35">
        <f t="shared" si="59"/>
        <v>72008.200000000012</v>
      </c>
      <c r="I140" s="35">
        <f t="shared" si="59"/>
        <v>71195.899999999994</v>
      </c>
      <c r="J140" s="35">
        <f t="shared" si="37"/>
        <v>98.871934029735471</v>
      </c>
      <c r="K140" s="35">
        <f t="shared" si="35"/>
        <v>95.212870525773809</v>
      </c>
      <c r="L140" s="35">
        <f t="shared" si="36"/>
        <v>49.44255860530621</v>
      </c>
      <c r="M140" s="106"/>
      <c r="N140" s="98" t="s">
        <v>64</v>
      </c>
      <c r="O140" s="107" t="s">
        <v>83</v>
      </c>
      <c r="S140" s="51"/>
      <c r="T140" s="26"/>
    </row>
    <row r="141" spans="1:20" ht="68.25" customHeight="1" x14ac:dyDescent="0.5">
      <c r="A141" s="93"/>
      <c r="B141" s="94"/>
      <c r="C141" s="95"/>
      <c r="D141" s="45" t="s">
        <v>7</v>
      </c>
      <c r="E141" s="36">
        <v>1018.5</v>
      </c>
      <c r="F141" s="36">
        <v>1018.5</v>
      </c>
      <c r="G141" s="36">
        <v>509.3</v>
      </c>
      <c r="H141" s="36">
        <v>483.3</v>
      </c>
      <c r="I141" s="36">
        <v>461.6</v>
      </c>
      <c r="J141" s="39">
        <f t="shared" si="37"/>
        <v>95.510035174839643</v>
      </c>
      <c r="K141" s="39">
        <f t="shared" si="35"/>
        <v>90.63420380914981</v>
      </c>
      <c r="L141" s="39">
        <f t="shared" si="36"/>
        <v>45.321551300932747</v>
      </c>
      <c r="M141" s="106"/>
      <c r="N141" s="98"/>
      <c r="O141" s="108"/>
      <c r="S141" s="51"/>
      <c r="T141" s="26"/>
    </row>
    <row r="142" spans="1:20" ht="68.25" customHeight="1" x14ac:dyDescent="0.5">
      <c r="A142" s="93"/>
      <c r="B142" s="94"/>
      <c r="C142" s="95"/>
      <c r="D142" s="45" t="s">
        <v>8</v>
      </c>
      <c r="E142" s="36">
        <v>136134.5</v>
      </c>
      <c r="F142" s="36">
        <v>136024.40000000002</v>
      </c>
      <c r="G142" s="36">
        <v>70413.2</v>
      </c>
      <c r="H142" s="36">
        <v>67732.3</v>
      </c>
      <c r="I142" s="36">
        <v>66985.599999999991</v>
      </c>
      <c r="J142" s="39">
        <f t="shared" si="37"/>
        <v>98.897571764136146</v>
      </c>
      <c r="K142" s="39">
        <f t="shared" si="35"/>
        <v>95.132162719490083</v>
      </c>
      <c r="L142" s="39">
        <f t="shared" si="36"/>
        <v>49.245282464028499</v>
      </c>
      <c r="M142" s="106"/>
      <c r="N142" s="98"/>
      <c r="O142" s="108"/>
      <c r="S142" s="51"/>
      <c r="T142" s="26">
        <v>4</v>
      </c>
    </row>
    <row r="143" spans="1:20" ht="68.25" customHeight="1" x14ac:dyDescent="0.5">
      <c r="A143" s="93"/>
      <c r="B143" s="94"/>
      <c r="C143" s="95"/>
      <c r="D143" s="45" t="s">
        <v>9</v>
      </c>
      <c r="E143" s="36">
        <v>5300</v>
      </c>
      <c r="F143" s="42">
        <v>6954.3</v>
      </c>
      <c r="G143" s="36">
        <v>3853</v>
      </c>
      <c r="H143" s="36">
        <v>3792.6</v>
      </c>
      <c r="I143" s="36">
        <v>3748.7000000000003</v>
      </c>
      <c r="J143" s="39">
        <f t="shared" si="37"/>
        <v>98.842482729525926</v>
      </c>
      <c r="K143" s="39">
        <f t="shared" si="35"/>
        <v>97.293018427199598</v>
      </c>
      <c r="L143" s="39">
        <f t="shared" si="36"/>
        <v>53.904778338581885</v>
      </c>
      <c r="M143" s="106"/>
      <c r="N143" s="98"/>
      <c r="O143" s="108"/>
      <c r="S143" s="51"/>
      <c r="T143" s="26"/>
    </row>
    <row r="144" spans="1:20" ht="68.25" customHeight="1" x14ac:dyDescent="0.5">
      <c r="A144" s="93"/>
      <c r="B144" s="94"/>
      <c r="C144" s="95"/>
      <c r="D144" s="63" t="s">
        <v>104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9">
        <f t="shared" si="37"/>
        <v>0</v>
      </c>
      <c r="K144" s="39">
        <f t="shared" si="35"/>
        <v>0</v>
      </c>
      <c r="L144" s="39">
        <f t="shared" si="36"/>
        <v>0</v>
      </c>
      <c r="M144" s="106"/>
      <c r="N144" s="98"/>
      <c r="O144" s="108"/>
      <c r="S144" s="51"/>
      <c r="T144" s="26"/>
    </row>
    <row r="145" spans="1:20" ht="68.25" customHeight="1" x14ac:dyDescent="0.5">
      <c r="A145" s="93"/>
      <c r="B145" s="94"/>
      <c r="C145" s="95"/>
      <c r="D145" s="64" t="s">
        <v>105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9">
        <f t="shared" si="37"/>
        <v>0</v>
      </c>
      <c r="K145" s="39">
        <f t="shared" si="35"/>
        <v>0</v>
      </c>
      <c r="L145" s="39">
        <f t="shared" si="36"/>
        <v>0</v>
      </c>
      <c r="M145" s="106"/>
      <c r="N145" s="98"/>
      <c r="O145" s="108"/>
      <c r="S145" s="51"/>
      <c r="T145" s="26"/>
    </row>
    <row r="146" spans="1:20" ht="68.25" customHeight="1" x14ac:dyDescent="0.5">
      <c r="A146" s="93"/>
      <c r="B146" s="94"/>
      <c r="C146" s="95"/>
      <c r="D146" s="46" t="s">
        <v>103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9">
        <f t="shared" si="37"/>
        <v>0</v>
      </c>
      <c r="K146" s="39">
        <f t="shared" si="35"/>
        <v>0</v>
      </c>
      <c r="L146" s="39">
        <f t="shared" si="36"/>
        <v>0</v>
      </c>
      <c r="M146" s="106"/>
      <c r="N146" s="98"/>
      <c r="O146" s="108"/>
      <c r="S146" s="51"/>
      <c r="T146" s="26"/>
    </row>
    <row r="147" spans="1:20" ht="85.5" customHeight="1" x14ac:dyDescent="0.5">
      <c r="A147" s="93">
        <v>20</v>
      </c>
      <c r="B147" s="94" t="s">
        <v>55</v>
      </c>
      <c r="C147" s="95">
        <v>10</v>
      </c>
      <c r="D147" s="47" t="s">
        <v>6</v>
      </c>
      <c r="E147" s="35">
        <f>E148+E149+E150+E152</f>
        <v>434618.5</v>
      </c>
      <c r="F147" s="35">
        <f t="shared" ref="F147:I147" si="60">F148+F149+F150+F152</f>
        <v>429138.93038000003</v>
      </c>
      <c r="G147" s="35">
        <f t="shared" si="60"/>
        <v>273319.49417000002</v>
      </c>
      <c r="H147" s="35">
        <f t="shared" si="60"/>
        <v>272285.41106000001</v>
      </c>
      <c r="I147" s="35">
        <f t="shared" si="60"/>
        <v>242742.28203999999</v>
      </c>
      <c r="J147" s="35">
        <f t="shared" si="37"/>
        <v>89.149940532990954</v>
      </c>
      <c r="K147" s="35">
        <f t="shared" si="35"/>
        <v>88.812648646648839</v>
      </c>
      <c r="L147" s="35">
        <f t="shared" si="36"/>
        <v>56.564964130626208</v>
      </c>
      <c r="M147" s="101"/>
      <c r="N147" s="98" t="s">
        <v>66</v>
      </c>
      <c r="O147" s="104" t="s">
        <v>82</v>
      </c>
      <c r="S147" s="51"/>
      <c r="T147" s="26"/>
    </row>
    <row r="148" spans="1:20" ht="85.5" customHeight="1" x14ac:dyDescent="0.5">
      <c r="A148" s="93"/>
      <c r="B148" s="94"/>
      <c r="C148" s="95"/>
      <c r="D148" s="45" t="s">
        <v>7</v>
      </c>
      <c r="E148" s="36">
        <v>3820.4</v>
      </c>
      <c r="F148" s="36">
        <v>3920.4</v>
      </c>
      <c r="G148" s="36">
        <v>2986.5229599999998</v>
      </c>
      <c r="H148" s="36">
        <v>1960.2</v>
      </c>
      <c r="I148" s="36">
        <v>1959.0277699999999</v>
      </c>
      <c r="J148" s="39">
        <f t="shared" si="37"/>
        <v>99.940198449137839</v>
      </c>
      <c r="K148" s="39">
        <f t="shared" si="35"/>
        <v>65.59560385901068</v>
      </c>
      <c r="L148" s="39">
        <f t="shared" si="36"/>
        <v>49.970099224568919</v>
      </c>
      <c r="M148" s="102"/>
      <c r="N148" s="98"/>
      <c r="O148" s="105"/>
      <c r="S148" s="51"/>
      <c r="T148" s="26"/>
    </row>
    <row r="149" spans="1:20" ht="85.5" customHeight="1" x14ac:dyDescent="0.5">
      <c r="A149" s="93"/>
      <c r="B149" s="94"/>
      <c r="C149" s="95"/>
      <c r="D149" s="45" t="s">
        <v>8</v>
      </c>
      <c r="E149" s="36">
        <v>1780.9</v>
      </c>
      <c r="F149" s="36">
        <v>22727.600000000002</v>
      </c>
      <c r="G149" s="36">
        <v>24974.654000000002</v>
      </c>
      <c r="H149" s="36">
        <v>24966.826850000001</v>
      </c>
      <c r="I149" s="36">
        <v>19326.715520000002</v>
      </c>
      <c r="J149" s="39">
        <f t="shared" si="37"/>
        <v>77.409578862842153</v>
      </c>
      <c r="K149" s="39">
        <f t="shared" si="35"/>
        <v>77.385318411218023</v>
      </c>
      <c r="L149" s="39">
        <f t="shared" si="36"/>
        <v>85.036323764937777</v>
      </c>
      <c r="M149" s="102"/>
      <c r="N149" s="98"/>
      <c r="O149" s="105"/>
      <c r="S149" s="51"/>
      <c r="T149" s="26">
        <v>5</v>
      </c>
    </row>
    <row r="150" spans="1:20" ht="85.5" customHeight="1" x14ac:dyDescent="0.5">
      <c r="A150" s="93"/>
      <c r="B150" s="94"/>
      <c r="C150" s="95"/>
      <c r="D150" s="45" t="s">
        <v>9</v>
      </c>
      <c r="E150" s="36">
        <v>353861</v>
      </c>
      <c r="F150" s="42">
        <v>402490.93038000003</v>
      </c>
      <c r="G150" s="36">
        <v>245358.31721000001</v>
      </c>
      <c r="H150" s="36">
        <v>245358.38421000002</v>
      </c>
      <c r="I150" s="36">
        <v>221456.53874999998</v>
      </c>
      <c r="J150" s="39">
        <f t="shared" si="37"/>
        <v>90.258394659323045</v>
      </c>
      <c r="K150" s="39">
        <f t="shared" si="35"/>
        <v>90.258419306184464</v>
      </c>
      <c r="L150" s="39">
        <f t="shared" si="36"/>
        <v>55.021497885907209</v>
      </c>
      <c r="M150" s="102"/>
      <c r="N150" s="98"/>
      <c r="O150" s="105"/>
      <c r="S150" s="51"/>
      <c r="T150" s="26"/>
    </row>
    <row r="151" spans="1:20" ht="85.5" customHeight="1" x14ac:dyDescent="0.5">
      <c r="A151" s="93"/>
      <c r="B151" s="94"/>
      <c r="C151" s="95"/>
      <c r="D151" s="63" t="s">
        <v>104</v>
      </c>
      <c r="E151" s="36">
        <v>0</v>
      </c>
      <c r="F151" s="36">
        <v>0</v>
      </c>
      <c r="G151" s="38">
        <v>0</v>
      </c>
      <c r="H151" s="38">
        <v>0</v>
      </c>
      <c r="I151" s="38">
        <v>0</v>
      </c>
      <c r="J151" s="39">
        <f t="shared" si="37"/>
        <v>0</v>
      </c>
      <c r="K151" s="39">
        <f t="shared" si="35"/>
        <v>0</v>
      </c>
      <c r="L151" s="39">
        <f t="shared" si="36"/>
        <v>0</v>
      </c>
      <c r="M151" s="102"/>
      <c r="N151" s="98"/>
      <c r="O151" s="105"/>
      <c r="S151" s="51"/>
      <c r="T151" s="26"/>
    </row>
    <row r="152" spans="1:20" ht="85.5" customHeight="1" x14ac:dyDescent="0.5">
      <c r="A152" s="93"/>
      <c r="B152" s="94"/>
      <c r="C152" s="95"/>
      <c r="D152" s="64" t="s">
        <v>105</v>
      </c>
      <c r="E152" s="36">
        <v>75156.2</v>
      </c>
      <c r="F152" s="36">
        <v>0</v>
      </c>
      <c r="G152" s="36">
        <v>0</v>
      </c>
      <c r="H152" s="36">
        <v>0</v>
      </c>
      <c r="I152" s="36">
        <v>0</v>
      </c>
      <c r="J152" s="39">
        <f t="shared" si="37"/>
        <v>0</v>
      </c>
      <c r="K152" s="39">
        <f t="shared" si="35"/>
        <v>0</v>
      </c>
      <c r="L152" s="39">
        <f t="shared" si="36"/>
        <v>0</v>
      </c>
      <c r="M152" s="102"/>
      <c r="N152" s="98"/>
      <c r="O152" s="105"/>
      <c r="S152" s="51"/>
      <c r="T152" s="26"/>
    </row>
    <row r="153" spans="1:20" ht="85.5" customHeight="1" x14ac:dyDescent="0.5">
      <c r="A153" s="93"/>
      <c r="B153" s="94"/>
      <c r="C153" s="95"/>
      <c r="D153" s="46" t="s">
        <v>103</v>
      </c>
      <c r="E153" s="38">
        <v>0</v>
      </c>
      <c r="F153" s="36">
        <v>0</v>
      </c>
      <c r="G153" s="36">
        <v>0</v>
      </c>
      <c r="H153" s="36">
        <v>0</v>
      </c>
      <c r="I153" s="36">
        <v>0</v>
      </c>
      <c r="J153" s="39">
        <f t="shared" si="37"/>
        <v>0</v>
      </c>
      <c r="K153" s="39">
        <f t="shared" si="35"/>
        <v>0</v>
      </c>
      <c r="L153" s="39">
        <f t="shared" si="36"/>
        <v>0</v>
      </c>
      <c r="M153" s="103"/>
      <c r="N153" s="98"/>
      <c r="O153" s="105"/>
      <c r="S153" s="51"/>
      <c r="T153" s="26"/>
    </row>
    <row r="154" spans="1:20" ht="85.5" customHeight="1" x14ac:dyDescent="0.5">
      <c r="A154" s="93">
        <v>21</v>
      </c>
      <c r="B154" s="94" t="s">
        <v>100</v>
      </c>
      <c r="C154" s="95">
        <v>12</v>
      </c>
      <c r="D154" s="47" t="s">
        <v>6</v>
      </c>
      <c r="E154" s="35">
        <f>E155+E156+E157+E159</f>
        <v>750</v>
      </c>
      <c r="F154" s="35">
        <f>F155+F156+F157+F159</f>
        <v>750</v>
      </c>
      <c r="G154" s="35">
        <f t="shared" ref="G154:I154" si="61">G155+G156+G157+G159</f>
        <v>218.6</v>
      </c>
      <c r="H154" s="35">
        <f t="shared" si="61"/>
        <v>218.6</v>
      </c>
      <c r="I154" s="35">
        <f t="shared" si="61"/>
        <v>218.6</v>
      </c>
      <c r="J154" s="35">
        <f t="shared" si="37"/>
        <v>100</v>
      </c>
      <c r="K154" s="35">
        <f t="shared" si="35"/>
        <v>100</v>
      </c>
      <c r="L154" s="35">
        <f t="shared" si="36"/>
        <v>29.146666666666665</v>
      </c>
      <c r="M154" s="96"/>
      <c r="N154" s="98" t="s">
        <v>66</v>
      </c>
      <c r="O154" s="99" t="s">
        <v>73</v>
      </c>
      <c r="S154" s="51"/>
      <c r="T154" s="26"/>
    </row>
    <row r="155" spans="1:20" ht="85.5" customHeight="1" x14ac:dyDescent="0.5">
      <c r="A155" s="93"/>
      <c r="B155" s="94"/>
      <c r="C155" s="95"/>
      <c r="D155" s="45" t="s">
        <v>7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9">
        <f t="shared" si="37"/>
        <v>0</v>
      </c>
      <c r="K155" s="39">
        <f t="shared" si="35"/>
        <v>0</v>
      </c>
      <c r="L155" s="39">
        <f t="shared" si="36"/>
        <v>0</v>
      </c>
      <c r="M155" s="97"/>
      <c r="N155" s="98"/>
      <c r="O155" s="100"/>
      <c r="S155" s="51"/>
      <c r="T155" s="26"/>
    </row>
    <row r="156" spans="1:20" ht="85.5" customHeight="1" x14ac:dyDescent="0.5">
      <c r="A156" s="93"/>
      <c r="B156" s="94"/>
      <c r="C156" s="95"/>
      <c r="D156" s="45" t="s">
        <v>8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9">
        <f t="shared" si="37"/>
        <v>0</v>
      </c>
      <c r="K156" s="39">
        <f t="shared" ref="K156:K160" si="62">IF(I156=0,0,I156/G156*100)</f>
        <v>0</v>
      </c>
      <c r="L156" s="39">
        <f t="shared" ref="L156:L160" si="63">IF(I156=0,0,I156/F156*100)</f>
        <v>0</v>
      </c>
      <c r="M156" s="97"/>
      <c r="N156" s="98"/>
      <c r="O156" s="100"/>
      <c r="S156" s="51"/>
      <c r="T156" s="26">
        <v>4</v>
      </c>
    </row>
    <row r="157" spans="1:20" ht="85.5" customHeight="1" x14ac:dyDescent="0.5">
      <c r="A157" s="93"/>
      <c r="B157" s="94"/>
      <c r="C157" s="95"/>
      <c r="D157" s="45" t="s">
        <v>9</v>
      </c>
      <c r="E157" s="36">
        <v>670</v>
      </c>
      <c r="F157" s="36">
        <v>670</v>
      </c>
      <c r="G157" s="38">
        <v>218.6</v>
      </c>
      <c r="H157" s="38">
        <v>218.6</v>
      </c>
      <c r="I157" s="38">
        <v>218.6</v>
      </c>
      <c r="J157" s="39">
        <f t="shared" ref="J157:J160" si="64">IF(I157=0, ,I157/H157*100)</f>
        <v>100</v>
      </c>
      <c r="K157" s="39">
        <f t="shared" si="62"/>
        <v>100</v>
      </c>
      <c r="L157" s="39">
        <f>IF(I157=0,0,I157/F157*100)</f>
        <v>32.626865671641795</v>
      </c>
      <c r="M157" s="97"/>
      <c r="N157" s="98"/>
      <c r="O157" s="100"/>
      <c r="S157" s="51"/>
      <c r="T157" s="26"/>
    </row>
    <row r="158" spans="1:20" ht="85.5" customHeight="1" x14ac:dyDescent="0.5">
      <c r="A158" s="93"/>
      <c r="B158" s="94"/>
      <c r="C158" s="95"/>
      <c r="D158" s="63" t="s">
        <v>104</v>
      </c>
      <c r="E158" s="36">
        <v>0</v>
      </c>
      <c r="F158" s="36">
        <v>0</v>
      </c>
      <c r="G158" s="38">
        <v>0</v>
      </c>
      <c r="H158" s="38">
        <v>0</v>
      </c>
      <c r="I158" s="38">
        <v>0</v>
      </c>
      <c r="J158" s="39">
        <f t="shared" ref="J158" si="65">IF(I158=0, ,I158/H158*100)</f>
        <v>0</v>
      </c>
      <c r="K158" s="39">
        <f t="shared" ref="K158" si="66">IF(I158=0,0,I158/G158*100)</f>
        <v>0</v>
      </c>
      <c r="L158" s="39">
        <f t="shared" si="63"/>
        <v>0</v>
      </c>
      <c r="M158" s="97"/>
      <c r="N158" s="98"/>
      <c r="O158" s="100"/>
      <c r="S158" s="51"/>
      <c r="T158" s="26"/>
    </row>
    <row r="159" spans="1:20" ht="102.75" customHeight="1" x14ac:dyDescent="0.5">
      <c r="A159" s="93"/>
      <c r="B159" s="94"/>
      <c r="C159" s="95"/>
      <c r="D159" s="64" t="s">
        <v>105</v>
      </c>
      <c r="E159" s="36">
        <v>80</v>
      </c>
      <c r="F159" s="42">
        <v>80</v>
      </c>
      <c r="G159" s="38">
        <v>0</v>
      </c>
      <c r="H159" s="38">
        <v>0</v>
      </c>
      <c r="I159" s="38">
        <v>0</v>
      </c>
      <c r="J159" s="39">
        <f t="shared" si="64"/>
        <v>0</v>
      </c>
      <c r="K159" s="39">
        <f t="shared" si="62"/>
        <v>0</v>
      </c>
      <c r="L159" s="39">
        <f t="shared" si="63"/>
        <v>0</v>
      </c>
      <c r="M159" s="97"/>
      <c r="N159" s="98"/>
      <c r="O159" s="100"/>
      <c r="S159" s="51"/>
      <c r="T159" s="26"/>
    </row>
    <row r="160" spans="1:20" ht="85.5" customHeight="1" x14ac:dyDescent="0.5">
      <c r="A160" s="93"/>
      <c r="B160" s="94"/>
      <c r="C160" s="95"/>
      <c r="D160" s="46" t="s">
        <v>103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9">
        <f t="shared" si="64"/>
        <v>0</v>
      </c>
      <c r="K160" s="39">
        <f t="shared" si="62"/>
        <v>0</v>
      </c>
      <c r="L160" s="39">
        <f t="shared" si="63"/>
        <v>0</v>
      </c>
      <c r="M160" s="97"/>
      <c r="N160" s="98"/>
      <c r="O160" s="100"/>
      <c r="S160" s="51"/>
      <c r="T160" s="26"/>
    </row>
    <row r="161" spans="19:20" ht="33.75" x14ac:dyDescent="0.5">
      <c r="S161" s="51"/>
      <c r="T161" s="26">
        <f>SUM(T16:T160)</f>
        <v>110</v>
      </c>
    </row>
    <row r="162" spans="19:20" x14ac:dyDescent="0.3">
      <c r="S162" s="51"/>
    </row>
    <row r="163" spans="19:20" x14ac:dyDescent="0.3">
      <c r="S163" s="51"/>
    </row>
  </sheetData>
  <mergeCells count="141">
    <mergeCell ref="A2:N2"/>
    <mergeCell ref="A4:A5"/>
    <mergeCell ref="B4:B5"/>
    <mergeCell ref="C4:C5"/>
    <mergeCell ref="D4:D5"/>
    <mergeCell ref="E4:L4"/>
    <mergeCell ref="M4:M5"/>
    <mergeCell ref="N4:N5"/>
    <mergeCell ref="A14:A20"/>
    <mergeCell ref="B14:B20"/>
    <mergeCell ref="C14:C20"/>
    <mergeCell ref="M14:M20"/>
    <mergeCell ref="N14:N20"/>
    <mergeCell ref="O14:O20"/>
    <mergeCell ref="O4:O5"/>
    <mergeCell ref="A7:A13"/>
    <mergeCell ref="B7:B13"/>
    <mergeCell ref="C7:C13"/>
    <mergeCell ref="M7:M13"/>
    <mergeCell ref="N7:N13"/>
    <mergeCell ref="O7:O13"/>
    <mergeCell ref="A28:A34"/>
    <mergeCell ref="B28:B34"/>
    <mergeCell ref="C28:C34"/>
    <mergeCell ref="M28:M34"/>
    <mergeCell ref="N28:N34"/>
    <mergeCell ref="O28:O34"/>
    <mergeCell ref="A21:A27"/>
    <mergeCell ref="B21:B27"/>
    <mergeCell ref="C21:C27"/>
    <mergeCell ref="M21:M27"/>
    <mergeCell ref="N21:N27"/>
    <mergeCell ref="O21:O27"/>
    <mergeCell ref="A42:A48"/>
    <mergeCell ref="B42:B48"/>
    <mergeCell ref="C42:C48"/>
    <mergeCell ref="M42:M48"/>
    <mergeCell ref="N42:N48"/>
    <mergeCell ref="O42:O48"/>
    <mergeCell ref="A35:A41"/>
    <mergeCell ref="B35:B41"/>
    <mergeCell ref="C35:C41"/>
    <mergeCell ref="M35:M41"/>
    <mergeCell ref="N35:N41"/>
    <mergeCell ref="O35:O41"/>
    <mergeCell ref="A56:A62"/>
    <mergeCell ref="B56:B62"/>
    <mergeCell ref="C56:C62"/>
    <mergeCell ref="M56:M62"/>
    <mergeCell ref="N56:N62"/>
    <mergeCell ref="O56:O62"/>
    <mergeCell ref="A49:A55"/>
    <mergeCell ref="B49:B55"/>
    <mergeCell ref="C49:C55"/>
    <mergeCell ref="M49:M55"/>
    <mergeCell ref="N49:N55"/>
    <mergeCell ref="O49:O55"/>
    <mergeCell ref="A70:A76"/>
    <mergeCell ref="B70:B76"/>
    <mergeCell ref="C70:C76"/>
    <mergeCell ref="M70:M76"/>
    <mergeCell ref="N70:N76"/>
    <mergeCell ref="O70:O76"/>
    <mergeCell ref="A63:A69"/>
    <mergeCell ref="B63:B69"/>
    <mergeCell ref="C63:C69"/>
    <mergeCell ref="M63:M69"/>
    <mergeCell ref="N63:N69"/>
    <mergeCell ref="O63:O69"/>
    <mergeCell ref="A84:A90"/>
    <mergeCell ref="B84:B90"/>
    <mergeCell ref="C84:C90"/>
    <mergeCell ref="M84:M90"/>
    <mergeCell ref="N84:N90"/>
    <mergeCell ref="O84:O90"/>
    <mergeCell ref="A77:A83"/>
    <mergeCell ref="B77:B83"/>
    <mergeCell ref="C77:C83"/>
    <mergeCell ref="M77:M83"/>
    <mergeCell ref="N77:N83"/>
    <mergeCell ref="O77:O83"/>
    <mergeCell ref="A98:A104"/>
    <mergeCell ref="B98:B104"/>
    <mergeCell ref="C98:C104"/>
    <mergeCell ref="M98:M104"/>
    <mergeCell ref="N98:N104"/>
    <mergeCell ref="O98:O104"/>
    <mergeCell ref="A91:A97"/>
    <mergeCell ref="B91:B97"/>
    <mergeCell ref="C91:C97"/>
    <mergeCell ref="M91:M97"/>
    <mergeCell ref="N91:N97"/>
    <mergeCell ref="O91:O97"/>
    <mergeCell ref="A112:A118"/>
    <mergeCell ref="B112:B118"/>
    <mergeCell ref="C112:C118"/>
    <mergeCell ref="M112:M118"/>
    <mergeCell ref="N112:N118"/>
    <mergeCell ref="O112:O118"/>
    <mergeCell ref="A105:A111"/>
    <mergeCell ref="B105:B111"/>
    <mergeCell ref="C105:C111"/>
    <mergeCell ref="M105:M111"/>
    <mergeCell ref="N105:N111"/>
    <mergeCell ref="O105:O111"/>
    <mergeCell ref="A126:A132"/>
    <mergeCell ref="B126:B132"/>
    <mergeCell ref="C126:C132"/>
    <mergeCell ref="M126:M132"/>
    <mergeCell ref="N126:N132"/>
    <mergeCell ref="O126:O132"/>
    <mergeCell ref="A119:A125"/>
    <mergeCell ref="B119:B125"/>
    <mergeCell ref="C119:C125"/>
    <mergeCell ref="M119:M125"/>
    <mergeCell ref="N119:N125"/>
    <mergeCell ref="O119:O125"/>
    <mergeCell ref="A140:A146"/>
    <mergeCell ref="B140:B146"/>
    <mergeCell ref="C140:C146"/>
    <mergeCell ref="M140:M146"/>
    <mergeCell ref="N140:N146"/>
    <mergeCell ref="O140:O146"/>
    <mergeCell ref="A133:A139"/>
    <mergeCell ref="B133:B139"/>
    <mergeCell ref="C133:C139"/>
    <mergeCell ref="M133:M139"/>
    <mergeCell ref="N133:N139"/>
    <mergeCell ref="O133:O139"/>
    <mergeCell ref="A154:A160"/>
    <mergeCell ref="B154:B160"/>
    <mergeCell ref="C154:C160"/>
    <mergeCell ref="M154:M160"/>
    <mergeCell ref="N154:N160"/>
    <mergeCell ref="O154:O160"/>
    <mergeCell ref="A147:A153"/>
    <mergeCell ref="B147:B153"/>
    <mergeCell ref="C147:C153"/>
    <mergeCell ref="M147:M153"/>
    <mergeCell ref="N147:N153"/>
    <mergeCell ref="O147:O153"/>
  </mergeCells>
  <pageMargins left="0" right="0" top="0" bottom="0" header="0" footer="0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МП 6</vt:lpstr>
      <vt:lpstr>СВОД(июнь)</vt:lpstr>
      <vt:lpstr>'СВОД(июнь)'!Заголовки_для_печати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2015-07-09T11:08:08Z</dcterms:modified>
</cp:coreProperties>
</file>