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705" yWindow="6165" windowWidth="9510" windowHeight="5835" tabRatio="562" firstSheet="1" activeTab="1"/>
  </bookViews>
  <sheets>
    <sheet name="МП 6" sheetId="10" state="hidden" r:id="rId1"/>
    <sheet name="СВОД(май)" sheetId="24" r:id="rId2"/>
  </sheets>
  <externalReferences>
    <externalReference r:id="rId3"/>
    <externalReference r:id="rId4"/>
  </externalReferences>
  <definedNames>
    <definedName name="_xlnm.Print_Titles" localSheetId="1">'СВОД(май)'!$4:$6</definedName>
  </definedNames>
  <calcPr calcId="144525" refMode="R1C1"/>
</workbook>
</file>

<file path=xl/calcChain.xml><?xml version="1.0" encoding="utf-8"?>
<calcChain xmlns="http://schemas.openxmlformats.org/spreadsheetml/2006/main">
  <c r="I11" i="24" l="1"/>
  <c r="F12" i="24"/>
  <c r="G12" i="24"/>
  <c r="I12" i="24"/>
  <c r="F11" i="24"/>
  <c r="G11" i="24"/>
  <c r="H11" i="24"/>
  <c r="F9" i="24"/>
  <c r="G9" i="24"/>
  <c r="H9" i="24"/>
  <c r="I9" i="24"/>
  <c r="F8" i="24"/>
  <c r="I40" i="24"/>
  <c r="H40" i="24"/>
  <c r="G40" i="24"/>
  <c r="F40" i="24"/>
  <c r="L40" i="24" s="1"/>
  <c r="L42" i="24"/>
  <c r="L41" i="24"/>
  <c r="L39" i="24"/>
  <c r="L38" i="24"/>
  <c r="F37" i="24" l="1"/>
  <c r="F58" i="24"/>
  <c r="L76" i="24" l="1"/>
  <c r="I28" i="24" l="1"/>
  <c r="H28" i="24"/>
  <c r="G28" i="24"/>
  <c r="G10" i="24" s="1"/>
  <c r="F28" i="24"/>
  <c r="F10" i="24" s="1"/>
  <c r="L30" i="24"/>
  <c r="L29" i="24"/>
  <c r="L27" i="24"/>
  <c r="L26" i="24"/>
  <c r="F31" i="24"/>
  <c r="G31" i="24"/>
  <c r="H31" i="24"/>
  <c r="I31" i="24"/>
  <c r="L28" i="24" l="1"/>
  <c r="I10" i="24"/>
  <c r="L24" i="24"/>
  <c r="L23" i="24"/>
  <c r="L22" i="24"/>
  <c r="L21" i="24"/>
  <c r="L20" i="24"/>
  <c r="H112" i="24" l="1"/>
  <c r="H10" i="24" s="1"/>
  <c r="F67" i="24" l="1"/>
  <c r="G67" i="24"/>
  <c r="H67" i="24"/>
  <c r="I67" i="24"/>
  <c r="I61" i="24" l="1"/>
  <c r="F49" i="24" l="1"/>
  <c r="G49" i="24"/>
  <c r="H49" i="24"/>
  <c r="I49" i="24"/>
  <c r="E49" i="24"/>
  <c r="G43" i="24" l="1"/>
  <c r="H43" i="24"/>
  <c r="I43" i="24"/>
  <c r="L48" i="24"/>
  <c r="K48" i="24"/>
  <c r="J48" i="24"/>
  <c r="L47" i="24"/>
  <c r="K47" i="24"/>
  <c r="J47" i="24"/>
  <c r="L46" i="24"/>
  <c r="K46" i="24"/>
  <c r="J46" i="24"/>
  <c r="L45" i="24"/>
  <c r="K45" i="24"/>
  <c r="J45" i="24"/>
  <c r="L44" i="24"/>
  <c r="K44" i="24"/>
  <c r="J44" i="24"/>
  <c r="K43" i="24"/>
  <c r="J43" i="24"/>
  <c r="F43" i="24"/>
  <c r="L43" i="24" s="1"/>
  <c r="L102" i="24" l="1"/>
  <c r="L101" i="24"/>
  <c r="L100" i="24"/>
  <c r="L99" i="24"/>
  <c r="L98" i="24"/>
  <c r="L120" i="24" l="1"/>
  <c r="L119" i="24"/>
  <c r="L118" i="24"/>
  <c r="L117" i="24"/>
  <c r="L116" i="24"/>
  <c r="L88" i="24" l="1"/>
  <c r="L90" i="24"/>
  <c r="L89" i="24"/>
  <c r="L87" i="24"/>
  <c r="L86" i="24"/>
  <c r="T139" i="24" l="1"/>
  <c r="L138" i="24"/>
  <c r="K138" i="24"/>
  <c r="J138" i="24"/>
  <c r="L137" i="24"/>
  <c r="K137" i="24"/>
  <c r="J137" i="24"/>
  <c r="K136" i="24"/>
  <c r="J136" i="24"/>
  <c r="L135" i="24"/>
  <c r="K135" i="24"/>
  <c r="J135" i="24"/>
  <c r="L134" i="24"/>
  <c r="K134" i="24"/>
  <c r="J134" i="24"/>
  <c r="I133" i="24"/>
  <c r="H133" i="24"/>
  <c r="G133" i="24"/>
  <c r="F133" i="24"/>
  <c r="E133" i="24"/>
  <c r="L132" i="24"/>
  <c r="K132" i="24"/>
  <c r="J132" i="24"/>
  <c r="L131" i="24"/>
  <c r="K131" i="24"/>
  <c r="J131" i="24"/>
  <c r="L130" i="24"/>
  <c r="K130" i="24"/>
  <c r="J130" i="24"/>
  <c r="L129" i="24"/>
  <c r="K129" i="24"/>
  <c r="J129" i="24"/>
  <c r="L128" i="24"/>
  <c r="K128" i="24"/>
  <c r="J128" i="24"/>
  <c r="I127" i="24"/>
  <c r="H127" i="24"/>
  <c r="G127" i="24"/>
  <c r="F127" i="24"/>
  <c r="E127" i="24"/>
  <c r="L126" i="24"/>
  <c r="K126" i="24"/>
  <c r="J126" i="24"/>
  <c r="L125" i="24"/>
  <c r="K125" i="24"/>
  <c r="J125" i="24"/>
  <c r="L124" i="24"/>
  <c r="K124" i="24"/>
  <c r="J124" i="24"/>
  <c r="L123" i="24"/>
  <c r="K123" i="24"/>
  <c r="J123" i="24"/>
  <c r="L122" i="24"/>
  <c r="K122" i="24"/>
  <c r="J122" i="24"/>
  <c r="I121" i="24"/>
  <c r="H121" i="24"/>
  <c r="G121" i="24"/>
  <c r="F121" i="24"/>
  <c r="E121" i="24"/>
  <c r="K118" i="24"/>
  <c r="J118" i="24"/>
  <c r="K117" i="24"/>
  <c r="J117" i="24"/>
  <c r="I115" i="24"/>
  <c r="L115" i="24" s="1"/>
  <c r="H115" i="24"/>
  <c r="G115" i="24"/>
  <c r="F115" i="24"/>
  <c r="E115" i="24"/>
  <c r="L114" i="24"/>
  <c r="K114" i="24"/>
  <c r="J114" i="24"/>
  <c r="L113" i="24"/>
  <c r="K113" i="24"/>
  <c r="J113" i="24"/>
  <c r="L112" i="24"/>
  <c r="K112" i="24"/>
  <c r="J112" i="24"/>
  <c r="L111" i="24"/>
  <c r="K111" i="24"/>
  <c r="J111" i="24"/>
  <c r="L110" i="24"/>
  <c r="K110" i="24"/>
  <c r="J110" i="24"/>
  <c r="I109" i="24"/>
  <c r="H109" i="24"/>
  <c r="G109" i="24"/>
  <c r="F109" i="24"/>
  <c r="E109" i="24"/>
  <c r="L108" i="24"/>
  <c r="K108" i="24"/>
  <c r="J108" i="24"/>
  <c r="L107" i="24"/>
  <c r="L106" i="24"/>
  <c r="K106" i="24"/>
  <c r="J106" i="24"/>
  <c r="L105" i="24"/>
  <c r="K105" i="24"/>
  <c r="J105" i="24"/>
  <c r="L104" i="24"/>
  <c r="K104" i="24"/>
  <c r="I103" i="24"/>
  <c r="H103" i="24"/>
  <c r="G103" i="24"/>
  <c r="F103" i="24"/>
  <c r="E103" i="24"/>
  <c r="K102" i="24"/>
  <c r="J102" i="24"/>
  <c r="K101" i="24"/>
  <c r="J101" i="24"/>
  <c r="K100" i="24"/>
  <c r="J100" i="24"/>
  <c r="K99" i="24"/>
  <c r="J99" i="24"/>
  <c r="K98" i="24"/>
  <c r="J98" i="24"/>
  <c r="I97" i="24"/>
  <c r="L97" i="24" s="1"/>
  <c r="H97" i="24"/>
  <c r="G97" i="24"/>
  <c r="F97" i="24"/>
  <c r="E97" i="24"/>
  <c r="L96" i="24"/>
  <c r="K96" i="24"/>
  <c r="J96" i="24"/>
  <c r="L95" i="24"/>
  <c r="K95" i="24"/>
  <c r="J95" i="24"/>
  <c r="L94" i="24"/>
  <c r="K94" i="24"/>
  <c r="J94" i="24"/>
  <c r="L93" i="24"/>
  <c r="K93" i="24"/>
  <c r="J93" i="24"/>
  <c r="L92" i="24"/>
  <c r="K92" i="24"/>
  <c r="J92" i="24"/>
  <c r="I91" i="24"/>
  <c r="H91" i="24"/>
  <c r="G91" i="24"/>
  <c r="F91" i="24"/>
  <c r="E91" i="24"/>
  <c r="K90" i="24"/>
  <c r="J90" i="24"/>
  <c r="K89" i="24"/>
  <c r="J89" i="24"/>
  <c r="K88" i="24"/>
  <c r="J88" i="24"/>
  <c r="K87" i="24"/>
  <c r="J87" i="24"/>
  <c r="K86" i="24"/>
  <c r="J86" i="24"/>
  <c r="I85" i="24"/>
  <c r="H85" i="24"/>
  <c r="G85" i="24"/>
  <c r="F85" i="24"/>
  <c r="E85" i="24"/>
  <c r="L84" i="24"/>
  <c r="K84" i="24"/>
  <c r="J84" i="24"/>
  <c r="L83" i="24"/>
  <c r="K83" i="24"/>
  <c r="J83" i="24"/>
  <c r="L82" i="24"/>
  <c r="K82" i="24"/>
  <c r="J82" i="24"/>
  <c r="L81" i="24"/>
  <c r="K81" i="24"/>
  <c r="J81" i="24"/>
  <c r="L80" i="24"/>
  <c r="K80" i="24"/>
  <c r="J80" i="24"/>
  <c r="I79" i="24"/>
  <c r="H79" i="24"/>
  <c r="G79" i="24"/>
  <c r="F79" i="24"/>
  <c r="E79" i="24"/>
  <c r="L78" i="24"/>
  <c r="K78" i="24"/>
  <c r="J78" i="24"/>
  <c r="L77" i="24"/>
  <c r="K77" i="24"/>
  <c r="J77" i="24"/>
  <c r="K76" i="24"/>
  <c r="J76" i="24"/>
  <c r="L75" i="24"/>
  <c r="K75" i="24"/>
  <c r="J75" i="24"/>
  <c r="L74" i="24"/>
  <c r="K74" i="24"/>
  <c r="J74" i="24"/>
  <c r="I73" i="24"/>
  <c r="L73" i="24" s="1"/>
  <c r="H73" i="24"/>
  <c r="G73" i="24"/>
  <c r="F73" i="24"/>
  <c r="E73" i="24"/>
  <c r="L72" i="24"/>
  <c r="K72" i="24"/>
  <c r="J72" i="24"/>
  <c r="L71" i="24"/>
  <c r="K71" i="24"/>
  <c r="J71" i="24"/>
  <c r="L70" i="24"/>
  <c r="K70" i="24"/>
  <c r="J70" i="24"/>
  <c r="L69" i="24"/>
  <c r="K69" i="24"/>
  <c r="J69" i="24"/>
  <c r="L68" i="24"/>
  <c r="K68" i="24"/>
  <c r="J68" i="24"/>
  <c r="E67" i="24"/>
  <c r="L66" i="24"/>
  <c r="K66" i="24"/>
  <c r="J66" i="24"/>
  <c r="L65" i="24"/>
  <c r="K65" i="24"/>
  <c r="J65" i="24"/>
  <c r="L64" i="24"/>
  <c r="L63" i="24"/>
  <c r="K63" i="24"/>
  <c r="J63" i="24"/>
  <c r="L62" i="24"/>
  <c r="K62" i="24"/>
  <c r="J62" i="24"/>
  <c r="H61" i="24"/>
  <c r="J61" i="24" s="1"/>
  <c r="G61" i="24"/>
  <c r="F61" i="24"/>
  <c r="L61" i="24" s="1"/>
  <c r="E61" i="24"/>
  <c r="L60" i="24"/>
  <c r="K60" i="24"/>
  <c r="J60" i="24"/>
  <c r="L59" i="24"/>
  <c r="K59" i="24"/>
  <c r="J59" i="24"/>
  <c r="L58" i="24"/>
  <c r="K58" i="24"/>
  <c r="J58" i="24"/>
  <c r="L57" i="24"/>
  <c r="K57" i="24"/>
  <c r="J57" i="24"/>
  <c r="L56" i="24"/>
  <c r="K56" i="24"/>
  <c r="J56" i="24"/>
  <c r="I55" i="24"/>
  <c r="H55" i="24"/>
  <c r="G55" i="24"/>
  <c r="F55" i="24"/>
  <c r="E55" i="24"/>
  <c r="L54" i="24"/>
  <c r="K54" i="24"/>
  <c r="J54" i="24"/>
  <c r="L53" i="24"/>
  <c r="K53" i="24"/>
  <c r="J53" i="24"/>
  <c r="L52" i="24"/>
  <c r="K52" i="24"/>
  <c r="J52" i="24"/>
  <c r="L51" i="24"/>
  <c r="K51" i="24"/>
  <c r="J51" i="24"/>
  <c r="L50" i="24"/>
  <c r="K50" i="24"/>
  <c r="J50" i="24"/>
  <c r="K49" i="24"/>
  <c r="J49" i="24"/>
  <c r="L49" i="24"/>
  <c r="E43" i="24"/>
  <c r="K42" i="24"/>
  <c r="J42" i="24"/>
  <c r="K40" i="24"/>
  <c r="J40" i="24"/>
  <c r="K39" i="24"/>
  <c r="J39" i="24"/>
  <c r="K38" i="24"/>
  <c r="J38" i="24"/>
  <c r="I37" i="24"/>
  <c r="H37" i="24"/>
  <c r="J37" i="24" s="1"/>
  <c r="G37" i="24"/>
  <c r="L37" i="24"/>
  <c r="E37" i="24"/>
  <c r="L36" i="24"/>
  <c r="K36" i="24"/>
  <c r="J36" i="24"/>
  <c r="L35" i="24"/>
  <c r="K35" i="24"/>
  <c r="J35" i="24"/>
  <c r="L34" i="24"/>
  <c r="K34" i="24"/>
  <c r="J34" i="24"/>
  <c r="L33" i="24"/>
  <c r="K33" i="24"/>
  <c r="J33" i="24"/>
  <c r="L32" i="24"/>
  <c r="K32" i="24"/>
  <c r="J32" i="24"/>
  <c r="E31" i="24"/>
  <c r="K28" i="24"/>
  <c r="J28" i="24"/>
  <c r="K27" i="24"/>
  <c r="J27" i="24"/>
  <c r="I25" i="24"/>
  <c r="J25" i="24" s="1"/>
  <c r="H25" i="24"/>
  <c r="G25" i="24"/>
  <c r="F25" i="24"/>
  <c r="E25" i="24"/>
  <c r="K24" i="24"/>
  <c r="J24" i="24"/>
  <c r="K23" i="24"/>
  <c r="J23" i="24"/>
  <c r="K22" i="24"/>
  <c r="J22" i="24"/>
  <c r="K21" i="24"/>
  <c r="J21" i="24"/>
  <c r="K20" i="24"/>
  <c r="J20" i="24"/>
  <c r="I19" i="24"/>
  <c r="H19" i="24"/>
  <c r="J19" i="24" s="1"/>
  <c r="G19" i="24"/>
  <c r="F19" i="24"/>
  <c r="E19" i="24"/>
  <c r="L18" i="24"/>
  <c r="K18" i="24"/>
  <c r="J18" i="24"/>
  <c r="L17" i="24"/>
  <c r="L16" i="24"/>
  <c r="K16" i="24"/>
  <c r="J16" i="24"/>
  <c r="L15" i="24"/>
  <c r="K15" i="24"/>
  <c r="J15" i="24"/>
  <c r="L14" i="24"/>
  <c r="K14" i="24"/>
  <c r="J14" i="24"/>
  <c r="I13" i="24"/>
  <c r="H13" i="24"/>
  <c r="G13" i="24"/>
  <c r="F13" i="24"/>
  <c r="E13" i="24"/>
  <c r="E12" i="24"/>
  <c r="E11" i="24"/>
  <c r="E10" i="24"/>
  <c r="E9" i="24"/>
  <c r="I8" i="24"/>
  <c r="H8" i="24"/>
  <c r="G8" i="24"/>
  <c r="E8" i="24"/>
  <c r="I7" i="24"/>
  <c r="F7" i="24"/>
  <c r="E7" i="24"/>
  <c r="C7" i="24"/>
  <c r="L19" i="24" l="1"/>
  <c r="L25" i="24"/>
  <c r="L85" i="24"/>
  <c r="J97" i="24"/>
  <c r="L103" i="24"/>
  <c r="K133" i="24"/>
  <c r="H7" i="24"/>
  <c r="J7" i="24" s="1"/>
  <c r="K37" i="24"/>
  <c r="G7" i="24"/>
  <c r="K7" i="24" s="1"/>
  <c r="L55" i="24"/>
  <c r="J73" i="24"/>
  <c r="K73" i="24"/>
  <c r="K19" i="24"/>
  <c r="L13" i="24"/>
  <c r="L109" i="24"/>
  <c r="L127" i="24"/>
  <c r="L67" i="24"/>
  <c r="K61" i="24"/>
  <c r="K97" i="24"/>
  <c r="K115" i="24"/>
  <c r="L79" i="24"/>
  <c r="L91" i="24"/>
  <c r="L31" i="24"/>
  <c r="L12" i="24"/>
  <c r="L11" i="24"/>
  <c r="K121" i="24"/>
  <c r="K8" i="24"/>
  <c r="K9" i="24"/>
  <c r="L10" i="24"/>
  <c r="J10" i="24"/>
  <c r="J85" i="24"/>
  <c r="K10" i="24"/>
  <c r="K85" i="24"/>
  <c r="L7" i="24"/>
  <c r="J8" i="24"/>
  <c r="L8" i="24"/>
  <c r="J9" i="24"/>
  <c r="L9" i="24"/>
  <c r="K12" i="24"/>
  <c r="K13" i="24"/>
  <c r="K25" i="24"/>
  <c r="K31" i="24"/>
  <c r="K55" i="24"/>
  <c r="K64" i="24"/>
  <c r="K67" i="24"/>
  <c r="K79" i="24"/>
  <c r="K91" i="24"/>
  <c r="K103" i="24"/>
  <c r="K109" i="24"/>
  <c r="J115" i="24"/>
  <c r="J121" i="24"/>
  <c r="L121" i="24"/>
  <c r="K127" i="24"/>
  <c r="J133" i="24"/>
  <c r="J12" i="24"/>
  <c r="J13" i="24"/>
  <c r="J31" i="24"/>
  <c r="J55" i="24"/>
  <c r="J64" i="24"/>
  <c r="J67" i="24"/>
  <c r="J79" i="24"/>
  <c r="J91" i="24"/>
  <c r="J103" i="24"/>
  <c r="J109" i="24"/>
  <c r="J127" i="24"/>
</calcChain>
</file>

<file path=xl/sharedStrings.xml><?xml version="1.0" encoding="utf-8"?>
<sst xmlns="http://schemas.openxmlformats.org/spreadsheetml/2006/main" count="255" uniqueCount="107">
  <si>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</si>
  <si>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</si>
  <si>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</si>
  <si>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</si>
  <si>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</si>
  <si>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</si>
  <si>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</si>
  <si>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</si>
  <si>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</si>
  <si>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</si>
  <si>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</si>
  <si>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</si>
  <si>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</si>
  <si>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</si>
  <si>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</si>
  <si>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</si>
  <si>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</si>
  <si>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</si>
  <si>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</si>
  <si>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</si>
  <si>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</si>
  <si>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</si>
  <si>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</si>
  <si>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</si>
  <si>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</si>
  <si>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</si>
  <si>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</si>
  <si>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</si>
  <si>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</si>
  <si>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</si>
  <si>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</si>
  <si>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</si>
  <si>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</si>
  <si>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</si>
  <si>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</si>
  <si>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</si>
  <si>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</si>
  <si>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</si>
  <si>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</si>
  <si>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</si>
  <si>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</si>
  <si>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</si>
  <si>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</si>
  <si>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</si>
  <si>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</si>
  <si>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</si>
  <si>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</si>
  <si>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</si>
  <si>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</si>
  <si>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</si>
  <si>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</si>
  <si>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</si>
  <si>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</si>
  <si>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</si>
  <si>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</si>
  <si>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</si>
  <si>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</si>
  <si>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</si>
  <si>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</si>
  <si>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</si>
  <si>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</si>
  <si>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</si>
  <si>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</si>
  <si>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</si>
  <si>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</si>
  <si>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</si>
  <si>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</si>
  <si>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</si>
  <si>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6 целевых показателей</t>
  </si>
  <si>
    <t>12</t>
  </si>
  <si>
    <t>Примечание</t>
  </si>
  <si>
    <t>3 целевых показателей</t>
  </si>
  <si>
    <r>
      <rPr>
        <sz val="16"/>
        <rFont val="Times New Roman"/>
        <family val="1"/>
        <charset val="204"/>
      </rPr>
      <t>Председатель 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</si>
  <si>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Начальник управления по связям с 
общественностью
Т.Г.Котова
250-164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</si>
  <si>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</si>
  <si>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</si>
  <si>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</si>
  <si>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</si>
  <si>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Секретарь административной комиссии
Хамитова С.А. 290001
</t>
  </si>
  <si>
    <t xml:space="preserve">План на 2015 год
</t>
  </si>
  <si>
    <t xml:space="preserve">Уточненный план на 2015 год
</t>
  </si>
  <si>
    <t>6 целевых показателя</t>
  </si>
  <si>
    <t>23 целевых показателей</t>
  </si>
  <si>
    <t xml:space="preserve">Начальник управления по учету и отчетности – главный бухгалтер АНР
Пятигор Т.А.
250152
</t>
  </si>
  <si>
    <t xml:space="preserve">Председатель комитета по опеке и попечительству
Лобанкова В.В.
247606
</t>
  </si>
  <si>
    <t>Начальник ОРИМП 
Травкина В.М. 
250202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</si>
  <si>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</si>
  <si>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Начальник отдела  социально-трудовых отношений
Захаров А.А.
250218
Главный специалист 
Рошка И.В.
238014</t>
  </si>
  <si>
    <t>Директор МКУ "Управление по обеспечению деятельности учереждений культуры и спорта"
Елисеева Н.Н.
236907</t>
  </si>
  <si>
    <t>Начальник  УИТиАР
Еременко М.В.
290003</t>
  </si>
  <si>
    <t>Председатель комитета по физической культуре и спорту
Абрамович В.В.
278107</t>
  </si>
  <si>
    <t>Начальник отдела по сельскому хозяйству
Березецкая Ю.Н.
250-242</t>
  </si>
  <si>
    <t>Заместитель председателя комитета по делам народов Севера, охраны окружающей среды и водных ресурсов,
Голдобин В. Г.
 250238</t>
  </si>
  <si>
    <t>Председатель комитета гражданской защиты населения Нефтеюганского района 
Сычёв А.М. 
250162</t>
  </si>
  <si>
    <t>Начальник управления по связям с общественностью
Котова Т.Г.
250164</t>
  </si>
  <si>
    <t xml:space="preserve">Председатель комитета по экономической политике и предпринимательству
Шумейко И.М.
250179
</t>
  </si>
  <si>
    <t>Заместитель директора ДСиЖКК
Любиев Н.А.
250144
Начальник отдела по транспорту и дорогам
Юношева К.В.
250194</t>
  </si>
  <si>
    <t>Директор департамента имущественных отношений
 Аладин Ю.Я.
250166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</si>
  <si>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</si>
  <si>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Начальник отдела социально-трудовых отношений
Захаров А.А.
250218
Рошка И.В.
238014</t>
  </si>
  <si>
    <t>5 целевых показателя</t>
  </si>
  <si>
    <t>-</t>
  </si>
  <si>
    <t>"Профилактика экстремизма, гармонизация межэтнических и межкультурных отношений в Нефтеюганском районе  на  2014- 2020 годы"</t>
  </si>
  <si>
    <t>на "01" июня 2015</t>
  </si>
  <si>
    <t>17 целевых показателей</t>
  </si>
  <si>
    <t>8 целевых показателей</t>
  </si>
  <si>
    <t>128 целевых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</si>
</sst>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8" formatCode="_-* #,##0.000_р_._-;\-* #,##0.000_р_._-;_-* &quot;-&quot;???_р_.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8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20"/>
      <color rgb="FFFF0000"/>
      <name val="Times New Roman"/>
      <family val="1"/>
      <charset val="204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4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6" fillId="0" borderId="0"/>
    <xf numFmtId="0" fontId="16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1"/>
    <xf numFmtId="0" fontId="9" fillId="2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164" fontId="11" fillId="4" borderId="1" xfId="2" applyNumberFormat="1" applyFont="1" applyFill="1" applyBorder="1" applyAlignment="1">
      <alignment horizontal="center" vertical="center"/>
    </xf>
    <xf numFmtId="165" fontId="11" fillId="4" borderId="1" xfId="2" applyNumberFormat="1" applyFont="1" applyFill="1" applyBorder="1" applyAlignment="1">
      <alignment horizontal="center" vertical="center" wrapText="1"/>
    </xf>
    <xf numFmtId="2" fontId="11" fillId="4" borderId="1" xfId="2" applyNumberFormat="1" applyFont="1" applyFill="1" applyBorder="1" applyAlignment="1">
      <alignment horizontal="center" vertical="center"/>
    </xf>
    <xf numFmtId="16" fontId="10" fillId="3" borderId="1" xfId="1" applyNumberFormat="1" applyFont="1" applyFill="1" applyBorder="1" applyAlignment="1">
      <alignment horizontal="center" vertical="center" textRotation="90" wrapText="1"/>
    </xf>
    <xf numFmtId="164" fontId="10" fillId="3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2" fontId="10" fillId="3" borderId="1" xfId="2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textRotation="90" wrapText="1"/>
    </xf>
    <xf numFmtId="0" fontId="9" fillId="0" borderId="7" xfId="1" applyFont="1" applyBorder="1" applyAlignment="1">
      <alignment horizontal="center" vertical="center" wrapText="1"/>
    </xf>
    <xf numFmtId="2" fontId="11" fillId="5" borderId="7" xfId="2" applyNumberFormat="1" applyFont="1" applyFill="1" applyBorder="1" applyAlignment="1">
      <alignment horizontal="center" vertical="center"/>
    </xf>
    <xf numFmtId="2" fontId="11" fillId="5" borderId="6" xfId="2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2" fontId="11" fillId="5" borderId="5" xfId="2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9" fillId="0" borderId="0" xfId="0" applyFont="1"/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3" fillId="0" borderId="0" xfId="0" applyFont="1"/>
    <xf numFmtId="0" fontId="0" fillId="0" borderId="0" xfId="0"/>
    <xf numFmtId="49" fontId="9" fillId="5" borderId="1" xfId="1" applyNumberFormat="1" applyFont="1" applyFill="1" applyBorder="1" applyAlignment="1">
      <alignment horizontal="center" vertical="center" wrapText="1"/>
    </xf>
    <xf numFmtId="0" fontId="23" fillId="6" borderId="0" xfId="0" applyFont="1" applyFill="1"/>
    <xf numFmtId="0" fontId="9" fillId="2" borderId="1" xfId="15" applyFont="1" applyFill="1" applyBorder="1" applyAlignment="1">
      <alignment horizontal="center" vertical="center" wrapText="1"/>
    </xf>
    <xf numFmtId="0" fontId="10" fillId="2" borderId="1" xfId="15" applyFont="1" applyFill="1" applyBorder="1" applyAlignment="1">
      <alignment horizontal="center" vertical="center" wrapText="1"/>
    </xf>
    <xf numFmtId="49" fontId="9" fillId="2" borderId="1" xfId="15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0" fillId="5" borderId="1" xfId="1" applyFont="1" applyFill="1" applyBorder="1" applyAlignment="1">
      <alignment horizontal="center" vertical="center"/>
    </xf>
    <xf numFmtId="167" fontId="30" fillId="4" borderId="1" xfId="2" applyNumberFormat="1" applyFont="1" applyFill="1" applyBorder="1" applyAlignment="1">
      <alignment horizontal="center" vertical="center" wrapText="1"/>
    </xf>
    <xf numFmtId="167" fontId="31" fillId="3" borderId="1" xfId="1" applyNumberFormat="1" applyFont="1" applyFill="1" applyBorder="1" applyAlignment="1">
      <alignment horizontal="center" vertical="center" wrapText="1"/>
    </xf>
    <xf numFmtId="167" fontId="33" fillId="2" borderId="1" xfId="1" applyNumberFormat="1" applyFont="1" applyFill="1" applyBorder="1" applyAlignment="1">
      <alignment horizontal="center" vertical="center" wrapText="1"/>
    </xf>
    <xf numFmtId="167" fontId="31" fillId="3" borderId="1" xfId="2" applyNumberFormat="1" applyFont="1" applyFill="1" applyBorder="1" applyAlignment="1">
      <alignment horizontal="center" vertical="center" wrapText="1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 wrapText="1"/>
    </xf>
    <xf numFmtId="167" fontId="31" fillId="0" borderId="1" xfId="1" applyNumberFormat="1" applyFont="1" applyFill="1" applyBorder="1" applyAlignment="1">
      <alignment horizontal="center" vertical="center" wrapText="1"/>
    </xf>
    <xf numFmtId="167" fontId="31" fillId="5" borderId="1" xfId="1" applyNumberFormat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textRotation="90" wrapText="1"/>
    </xf>
    <xf numFmtId="16" fontId="27" fillId="3" borderId="1" xfId="1" applyNumberFormat="1" applyFont="1" applyFill="1" applyBorder="1" applyAlignment="1">
      <alignment horizontal="center" vertical="center" textRotation="90" wrapText="1"/>
    </xf>
    <xf numFmtId="0" fontId="27" fillId="3" borderId="1" xfId="1" applyFont="1" applyFill="1" applyBorder="1" applyAlignment="1">
      <alignment horizontal="center" vertical="center" textRotation="90" wrapText="1"/>
    </xf>
    <xf numFmtId="0" fontId="36" fillId="3" borderId="1" xfId="1" applyFont="1" applyFill="1" applyBorder="1" applyAlignment="1">
      <alignment horizontal="center" vertical="center" textRotation="90" wrapText="1"/>
    </xf>
    <xf numFmtId="16" fontId="27" fillId="0" borderId="1" xfId="1" applyNumberFormat="1" applyFont="1" applyFill="1" applyBorder="1" applyAlignment="1">
      <alignment horizontal="center" vertical="center" textRotation="90" wrapText="1"/>
    </xf>
    <xf numFmtId="0" fontId="27" fillId="0" borderId="1" xfId="1" applyFont="1" applyFill="1" applyBorder="1" applyAlignment="1">
      <alignment horizontal="center" vertical="center" textRotation="90" wrapText="1"/>
    </xf>
    <xf numFmtId="0" fontId="33" fillId="2" borderId="1" xfId="15" applyFont="1" applyFill="1" applyBorder="1" applyAlignment="1">
      <alignment horizontal="center" vertical="center" wrapText="1"/>
    </xf>
    <xf numFmtId="0" fontId="31" fillId="2" borderId="1" xfId="15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0" xfId="1" applyFont="1"/>
    <xf numFmtId="167" fontId="30" fillId="4" borderId="1" xfId="2" applyNumberFormat="1" applyFont="1" applyFill="1" applyBorder="1" applyAlignment="1">
      <alignment horizontal="right" vertical="center" wrapText="1"/>
    </xf>
    <xf numFmtId="167" fontId="30" fillId="3" borderId="1" xfId="2" applyNumberFormat="1" applyFont="1" applyFill="1" applyBorder="1" applyAlignment="1">
      <alignment horizontal="right" vertical="center" wrapText="1"/>
    </xf>
    <xf numFmtId="167" fontId="30" fillId="5" borderId="1" xfId="2" applyNumberFormat="1" applyFont="1" applyFill="1" applyBorder="1" applyAlignment="1">
      <alignment horizontal="right" vertical="center" wrapText="1"/>
    </xf>
    <xf numFmtId="167" fontId="39" fillId="3" borderId="1" xfId="2" applyNumberFormat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7" fontId="31" fillId="3" borderId="7" xfId="2" applyNumberFormat="1" applyFont="1" applyFill="1" applyBorder="1" applyAlignment="1">
      <alignment horizontal="center" vertical="center" wrapText="1"/>
    </xf>
    <xf numFmtId="167" fontId="40" fillId="0" borderId="0" xfId="0" applyNumberFormat="1" applyFont="1"/>
    <xf numFmtId="165" fontId="41" fillId="0" borderId="0" xfId="1" applyNumberFormat="1" applyFont="1"/>
    <xf numFmtId="0" fontId="19" fillId="0" borderId="1" xfId="0" applyFont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2" fontId="31" fillId="5" borderId="1" xfId="2" applyNumberFormat="1" applyFont="1" applyFill="1" applyBorder="1" applyAlignment="1">
      <alignment horizontal="center" vertical="center" wrapText="1"/>
    </xf>
    <xf numFmtId="168" fontId="20" fillId="0" borderId="1" xfId="15" applyNumberFormat="1" applyFont="1" applyFill="1" applyBorder="1" applyAlignment="1">
      <alignment horizontal="center" vertical="center" wrapText="1"/>
    </xf>
    <xf numFmtId="168" fontId="20" fillId="0" borderId="1" xfId="15" applyNumberFormat="1" applyFont="1" applyBorder="1" applyAlignment="1">
      <alignment horizontal="center" vertical="center" wrapText="1"/>
    </xf>
    <xf numFmtId="49" fontId="31" fillId="5" borderId="5" xfId="2" applyNumberFormat="1" applyFont="1" applyFill="1" applyBorder="1" applyAlignment="1">
      <alignment horizontal="left" vertical="center" wrapText="1"/>
    </xf>
    <xf numFmtId="49" fontId="31" fillId="5" borderId="7" xfId="2" applyNumberFormat="1" applyFont="1" applyFill="1" applyBorder="1" applyAlignment="1">
      <alignment horizontal="left" vertical="center" wrapText="1"/>
    </xf>
    <xf numFmtId="49" fontId="31" fillId="5" borderId="6" xfId="2" applyNumberFormat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left" vertical="center" wrapText="1"/>
    </xf>
    <xf numFmtId="0" fontId="20" fillId="0" borderId="1" xfId="24" applyFont="1" applyFill="1" applyBorder="1" applyAlignment="1">
      <alignment horizontal="center" vertical="center" wrapText="1"/>
    </xf>
    <xf numFmtId="0" fontId="24" fillId="0" borderId="1" xfId="24" applyFont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left" vertical="center"/>
    </xf>
    <xf numFmtId="168" fontId="25" fillId="0" borderId="1" xfId="15" applyNumberFormat="1" applyFont="1" applyFill="1" applyBorder="1" applyAlignment="1">
      <alignment horizontal="center" vertical="center" wrapText="1"/>
    </xf>
    <xf numFmtId="168" fontId="26" fillId="0" borderId="1" xfId="15" applyNumberFormat="1" applyFont="1" applyBorder="1" applyAlignment="1">
      <alignment horizontal="center" vertical="center" wrapText="1"/>
    </xf>
    <xf numFmtId="2" fontId="31" fillId="5" borderId="1" xfId="2" applyNumberFormat="1" applyFont="1" applyFill="1" applyBorder="1" applyAlignment="1">
      <alignment horizontal="left" vertical="center" wrapText="1"/>
    </xf>
    <xf numFmtId="49" fontId="31" fillId="5" borderId="1" xfId="2" applyNumberFormat="1" applyFont="1" applyFill="1" applyBorder="1" applyAlignment="1">
      <alignment horizontal="left" vertical="center"/>
    </xf>
    <xf numFmtId="0" fontId="31" fillId="0" borderId="1" xfId="31" applyFont="1" applyBorder="1" applyAlignment="1">
      <alignment horizontal="center" vertical="center" wrapText="1"/>
    </xf>
    <xf numFmtId="0" fontId="25" fillId="0" borderId="1" xfId="95" applyFont="1" applyFill="1" applyBorder="1" applyAlignment="1">
      <alignment horizontal="center" vertical="center" wrapText="1"/>
    </xf>
    <xf numFmtId="0" fontId="25" fillId="0" borderId="1" xfId="95" applyFont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left" vertical="center" wrapText="1"/>
    </xf>
    <xf numFmtId="49" fontId="30" fillId="5" borderId="1" xfId="2" applyNumberFormat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49" fontId="30" fillId="5" borderId="1" xfId="2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1" fillId="2" borderId="1" xfId="15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left" vertical="top" wrapText="1"/>
    </xf>
    <xf numFmtId="165" fontId="13" fillId="0" borderId="7" xfId="1" applyNumberFormat="1" applyFont="1" applyFill="1" applyBorder="1" applyAlignment="1">
      <alignment horizontal="left" vertical="top" wrapText="1"/>
    </xf>
    <xf numFmtId="165" fontId="13" fillId="0" borderId="6" xfId="1" applyNumberFormat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41" fontId="31" fillId="3" borderId="1" xfId="1" applyNumberFormat="1" applyFont="1" applyFill="1" applyBorder="1" applyAlignment="1">
      <alignment horizontal="left" vertical="center"/>
    </xf>
    <xf numFmtId="41" fontId="32" fillId="0" borderId="1" xfId="1" applyNumberFormat="1" applyFont="1" applyBorder="1" applyAlignment="1">
      <alignment horizontal="center" vertical="center" wrapText="1"/>
    </xf>
    <xf numFmtId="41" fontId="31" fillId="0" borderId="1" xfId="1" applyNumberFormat="1" applyFont="1" applyFill="1" applyBorder="1" applyAlignment="1">
      <alignment horizontal="left" vertical="center"/>
    </xf>
  </cellXfs>
  <cellStyles count="114">
    <cellStyle name="Обычный" xfId="0" builtinId="0"/>
    <cellStyle name="Обычный 2" xfId="3"/>
    <cellStyle name="Обычный 2 2" xfId="1"/>
    <cellStyle name="Обычный 2 2 10" xfId="79"/>
    <cellStyle name="Обычный 2 2 11" xfId="95"/>
    <cellStyle name="Обычный 2 2 2" xfId="19"/>
    <cellStyle name="Обычный 2 2 2 2" xfId="26"/>
    <cellStyle name="Обычный 2 2 2 2 2" xfId="33"/>
    <cellStyle name="Обычный 2 2 2 2 3" xfId="49"/>
    <cellStyle name="Обычный 2 2 2 2 4" xfId="66"/>
    <cellStyle name="Обычный 2 2 2 2 5" xfId="81"/>
    <cellStyle name="Обычный 2 2 2 2 6" xfId="97"/>
    <cellStyle name="Обычный 2 2 2 3" xfId="32"/>
    <cellStyle name="Обычный 2 2 2 4" xfId="48"/>
    <cellStyle name="Обычный 2 2 2 5" xfId="65"/>
    <cellStyle name="Обычный 2 2 2 6" xfId="80"/>
    <cellStyle name="Обычный 2 2 2 7" xfId="96"/>
    <cellStyle name="Обычный 2 2 3" xfId="21"/>
    <cellStyle name="Обычный 2 2 3 2" xfId="28"/>
    <cellStyle name="Обычный 2 2 3 2 2" xfId="35"/>
    <cellStyle name="Обычный 2 2 3 2 3" xfId="51"/>
    <cellStyle name="Обычный 2 2 3 2 4" xfId="68"/>
    <cellStyle name="Обычный 2 2 3 2 5" xfId="83"/>
    <cellStyle name="Обычный 2 2 3 2 6" xfId="99"/>
    <cellStyle name="Обычный 2 2 3 3" xfId="34"/>
    <cellStyle name="Обычный 2 2 3 4" xfId="50"/>
    <cellStyle name="Обычный 2 2 3 5" xfId="67"/>
    <cellStyle name="Обычный 2 2 3 6" xfId="82"/>
    <cellStyle name="Обычный 2 2 3 7" xfId="98"/>
    <cellStyle name="Обычный 2 2 4" xfId="16"/>
    <cellStyle name="Обычный 2 2 4 2" xfId="27"/>
    <cellStyle name="Обычный 2 2 4 2 2" xfId="37"/>
    <cellStyle name="Обычный 2 2 4 2 3" xfId="53"/>
    <cellStyle name="Обычный 2 2 4 2 4" xfId="70"/>
    <cellStyle name="Обычный 2 2 4 2 5" xfId="85"/>
    <cellStyle name="Обычный 2 2 4 2 6" xfId="101"/>
    <cellStyle name="Обычный 2 2 4 3" xfId="36"/>
    <cellStyle name="Обычный 2 2 4 4" xfId="52"/>
    <cellStyle name="Обычный 2 2 4 5" xfId="69"/>
    <cellStyle name="Обычный 2 2 4 6" xfId="84"/>
    <cellStyle name="Обычный 2 2 4 7" xfId="100"/>
    <cellStyle name="Обычный 2 2 5" xfId="22"/>
    <cellStyle name="Обычный 2 2 5 2" xfId="38"/>
    <cellStyle name="Обычный 2 2 5 3" xfId="54"/>
    <cellStyle name="Обычный 2 2 5 4" xfId="64"/>
    <cellStyle name="Обычный 2 2 5 5" xfId="86"/>
    <cellStyle name="Обычный 2 2 5 6" xfId="102"/>
    <cellStyle name="Обычный 2 2 6" xfId="24"/>
    <cellStyle name="Обычный 2 2 6 2" xfId="39"/>
    <cellStyle name="Обычный 2 2 6 3" xfId="55"/>
    <cellStyle name="Обычный 2 2 6 4" xfId="71"/>
    <cellStyle name="Обычный 2 2 6 5" xfId="87"/>
    <cellStyle name="Обычный 2 2 6 6" xfId="103"/>
    <cellStyle name="Обычный 2 2 7" xfId="31"/>
    <cellStyle name="Обычный 2 2 7 2" xfId="111"/>
    <cellStyle name="Обычный 2 2 8" xfId="47"/>
    <cellStyle name="Обычный 2 2 8 4 3" xfId="112"/>
    <cellStyle name="Обычный 2 2 8 4 3 5" xfId="113"/>
    <cellStyle name="Обычный 2 2 9" xfId="63"/>
    <cellStyle name="Обычный 2 2_30-ра" xfId="15"/>
    <cellStyle name="Обычный 3" xfId="4"/>
    <cellStyle name="Обычный 4" xfId="5"/>
    <cellStyle name="Обычный 4 10" xfId="104"/>
    <cellStyle name="Обычный 4 2" xfId="20"/>
    <cellStyle name="Обычный 4 2 2" xfId="29"/>
    <cellStyle name="Обычный 4 2 2 2" xfId="42"/>
    <cellStyle name="Обычный 4 2 2 3" xfId="58"/>
    <cellStyle name="Обычный 4 2 2 4" xfId="74"/>
    <cellStyle name="Обычный 4 2 2 5" xfId="90"/>
    <cellStyle name="Обычный 4 2 2 6" xfId="106"/>
    <cellStyle name="Обычный 4 2 3" xfId="41"/>
    <cellStyle name="Обычный 4 2 4" xfId="57"/>
    <cellStyle name="Обычный 4 2 5" xfId="73"/>
    <cellStyle name="Обычный 4 2 6" xfId="89"/>
    <cellStyle name="Обычный 4 2 7" xfId="105"/>
    <cellStyle name="Обычный 4 3" xfId="17"/>
    <cellStyle name="Обычный 4 3 2" xfId="30"/>
    <cellStyle name="Обычный 4 3 2 2" xfId="44"/>
    <cellStyle name="Обычный 4 3 2 3" xfId="60"/>
    <cellStyle name="Обычный 4 3 2 4" xfId="76"/>
    <cellStyle name="Обычный 4 3 2 5" xfId="92"/>
    <cellStyle name="Обычный 4 3 2 6" xfId="108"/>
    <cellStyle name="Обычный 4 3 3" xfId="43"/>
    <cellStyle name="Обычный 4 3 4" xfId="59"/>
    <cellStyle name="Обычный 4 3 5" xfId="75"/>
    <cellStyle name="Обычный 4 3 6" xfId="91"/>
    <cellStyle name="Обычный 4 3 7" xfId="107"/>
    <cellStyle name="Обычный 4 4" xfId="23"/>
    <cellStyle name="Обычный 4 4 2" xfId="45"/>
    <cellStyle name="Обычный 4 4 3" xfId="61"/>
    <cellStyle name="Обычный 4 4 4" xfId="77"/>
    <cellStyle name="Обычный 4 4 5" xfId="93"/>
    <cellStyle name="Обычный 4 4 6" xfId="109"/>
    <cellStyle name="Обычный 4 5" xfId="25"/>
    <cellStyle name="Обычный 4 5 2" xfId="46"/>
    <cellStyle name="Обычный 4 5 3" xfId="62"/>
    <cellStyle name="Обычный 4 5 4" xfId="78"/>
    <cellStyle name="Обычный 4 5 5" xfId="94"/>
    <cellStyle name="Обычный 4 5 6" xfId="110"/>
    <cellStyle name="Обычный 4 6" xfId="40"/>
    <cellStyle name="Обычный 4 7" xfId="56"/>
    <cellStyle name="Обычный 4 8" xfId="72"/>
    <cellStyle name="Обычный 4 9" xfId="8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2"/>
    <cellStyle name="Финансовый 3" xfId="11"/>
    <cellStyle name="Финансовый 3 2" xfId="12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F56B1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72;&#1087;&#1082;&#1080;/&#1054;&#1073;&#1084;&#1077;&#1085;/%23&#1052;&#1091;&#1085;&#1080;&#1094;&#1080;&#1087;&#1072;&#1083;&#1100;&#1085;&#1099;&#1077;%20&#1087;&#1088;&#1086;&#1075;&#1088;&#1072;&#1084;&#1084;&#1099;/&#1054;&#1058;&#1063;&#1045;&#1058;&#1067;%20%202015/&#1054;&#1090;&#1095;&#1077;&#1090;&#1099;%20%20&#1087;&#1086;%20&#1052;&#1055;%20&#1089;%201%20&#1087;&#1086;%205/&#1052;&#1055;%20&#8470;3%20&#1056;&#1072;&#1079;&#1074;&#1080;&#1090;&#1080;&#1077;%20&#1082;&#1091;&#1083;&#1100;&#1090;&#1091;&#1088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72;&#1087;&#1082;&#1080;/&#1054;&#1073;&#1084;&#1077;&#1085;/%23&#1052;&#1091;&#1085;&#1080;&#1094;&#1080;&#1087;&#1072;&#1083;&#1100;&#1085;&#1099;&#1077;%20&#1087;&#1088;&#1086;&#1075;&#1088;&#1072;&#1084;&#1084;&#1099;/&#1054;&#1058;&#1063;&#1045;&#1058;&#1067;%20%202015/&#1054;&#1090;&#1095;&#1077;&#1090;&#1099;%20%20&#1087;&#1086;%20&#1052;&#1055;%20&#1089;%201%20&#1087;&#1086;%205/&#1052;&#1055;%20&#8470;5%20&#1056;&#1072;&#1079;&#1074;&#1080;&#1090;&#1080;&#1077;%20&#1092;&#1080;&#1079;&#1080;&#1095;&#1077;&#1089;&#1082;&#1086;&#1081;%20&#1082;&#1091;&#1083;&#1100;&#1090;&#1091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январь)"/>
      <sheetName val="МП 3 (февраль)"/>
      <sheetName val="МП 3 (март)"/>
      <sheetName val="МП 3 (апрель)"/>
      <sheetName val="МП 3 (май)"/>
      <sheetName val="Май 2015 вар 1"/>
      <sheetName val="Май 2015 на 02.06"/>
      <sheetName val="Май 2015 на 03.06"/>
    </sheetNames>
    <sheetDataSet>
      <sheetData sheetId="0"/>
      <sheetData sheetId="1"/>
      <sheetData sheetId="2"/>
      <sheetData sheetId="3"/>
      <sheetData sheetId="4">
        <row r="10">
          <cell r="G10">
            <v>48616.735000000001</v>
          </cell>
          <cell r="H10">
            <v>99627.120619999987</v>
          </cell>
          <cell r="I10">
            <v>45180.708100000003</v>
          </cell>
        </row>
        <row r="11">
          <cell r="F11">
            <v>72547.626000000004</v>
          </cell>
          <cell r="G11">
            <v>40603.722000000002</v>
          </cell>
          <cell r="H11">
            <v>42140.866000000002</v>
          </cell>
          <cell r="I11">
            <v>31715.248629999998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5 (январь)"/>
      <sheetName val="МП 5 (февраль)"/>
      <sheetName val="МП 5 (март)"/>
      <sheetName val="МП 5 (апрель)"/>
      <sheetName val="МП 5 (май)"/>
      <sheetName val="МП 5 (май на 05.06)"/>
    </sheetNames>
    <sheetDataSet>
      <sheetData sheetId="0"/>
      <sheetData sheetId="1"/>
      <sheetData sheetId="2"/>
      <sheetData sheetId="3"/>
      <sheetData sheetId="4">
        <row r="11">
          <cell r="F11">
            <v>38883.51</v>
          </cell>
          <cell r="G11">
            <v>21898.442999999999</v>
          </cell>
          <cell r="H11">
            <v>22246.360990000001</v>
          </cell>
          <cell r="I11">
            <v>16985.290850000001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109" t="s">
        <v>32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ht="23.45" customHeight="1" x14ac:dyDescent="0.25"/>
    <row r="7" spans="1:16" s="1" customFormat="1" ht="45.6" customHeight="1" x14ac:dyDescent="0.25">
      <c r="A7" s="103" t="s">
        <v>0</v>
      </c>
      <c r="B7" s="103" t="s">
        <v>12</v>
      </c>
      <c r="C7" s="110" t="s">
        <v>13</v>
      </c>
      <c r="D7" s="110" t="s">
        <v>3</v>
      </c>
      <c r="E7" s="110" t="s">
        <v>18</v>
      </c>
      <c r="F7" s="112" t="s">
        <v>15</v>
      </c>
      <c r="G7" s="113"/>
      <c r="H7" s="113"/>
      <c r="I7" s="113"/>
      <c r="J7" s="113"/>
      <c r="K7" s="114"/>
      <c r="L7" s="115" t="s">
        <v>17</v>
      </c>
      <c r="M7" s="117" t="s">
        <v>1</v>
      </c>
      <c r="N7" s="118"/>
      <c r="O7" s="110" t="s">
        <v>33</v>
      </c>
      <c r="P7" s="110" t="s">
        <v>2</v>
      </c>
    </row>
    <row r="8" spans="1:16" s="1" customFormat="1" ht="77.45" customHeight="1" x14ac:dyDescent="0.25">
      <c r="A8" s="110"/>
      <c r="B8" s="110"/>
      <c r="C8" s="111"/>
      <c r="D8" s="111"/>
      <c r="E8" s="111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116"/>
      <c r="M8" s="24" t="s">
        <v>5</v>
      </c>
      <c r="N8" s="24" t="s">
        <v>23</v>
      </c>
      <c r="O8" s="111"/>
      <c r="P8" s="111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119">
        <v>1</v>
      </c>
      <c r="B10" s="122"/>
      <c r="C10" s="122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125"/>
      <c r="N10" s="125"/>
      <c r="O10" s="130"/>
      <c r="P10" s="133"/>
    </row>
    <row r="11" spans="1:16" ht="87" customHeight="1" x14ac:dyDescent="0.25">
      <c r="A11" s="120"/>
      <c r="B11" s="123"/>
      <c r="C11" s="123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126"/>
      <c r="N11" s="128"/>
      <c r="O11" s="131"/>
      <c r="P11" s="134"/>
    </row>
    <row r="12" spans="1:16" ht="64.900000000000006" customHeight="1" x14ac:dyDescent="0.25">
      <c r="A12" s="120"/>
      <c r="B12" s="123"/>
      <c r="C12" s="123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126"/>
      <c r="N12" s="128"/>
      <c r="O12" s="131"/>
      <c r="P12" s="134"/>
    </row>
    <row r="13" spans="1:16" ht="93.6" customHeight="1" x14ac:dyDescent="0.25">
      <c r="A13" s="120"/>
      <c r="B13" s="123"/>
      <c r="C13" s="123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126"/>
      <c r="N13" s="128"/>
      <c r="O13" s="131"/>
      <c r="P13" s="134"/>
    </row>
    <row r="14" spans="1:16" ht="73.150000000000006" customHeight="1" x14ac:dyDescent="0.25">
      <c r="A14" s="120"/>
      <c r="B14" s="123"/>
      <c r="C14" s="123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126"/>
      <c r="N14" s="128"/>
      <c r="O14" s="131"/>
      <c r="P14" s="134"/>
    </row>
    <row r="15" spans="1:16" ht="51" customHeight="1" x14ac:dyDescent="0.25">
      <c r="A15" s="121"/>
      <c r="B15" s="124"/>
      <c r="C15" s="124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127"/>
      <c r="N15" s="129"/>
      <c r="O15" s="132"/>
      <c r="P15" s="135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6B1F"/>
  </sheetPr>
  <dimension ref="A1:U141"/>
  <sheetViews>
    <sheetView tabSelected="1" zoomScale="40" zoomScaleNormal="40" workbookViewId="0">
      <selection activeCell="U133" sqref="U133"/>
    </sheetView>
  </sheetViews>
  <sheetFormatPr defaultRowHeight="18.75" outlineLevelCol="1" x14ac:dyDescent="0.3"/>
  <cols>
    <col min="1" max="1" width="10.140625" style="33" customWidth="1"/>
    <col min="2" max="2" width="38.5703125" style="27" customWidth="1"/>
    <col min="3" max="3" width="24" style="27" customWidth="1"/>
    <col min="4" max="4" width="19.5703125" style="27" customWidth="1"/>
    <col min="5" max="5" width="26.5703125" style="27" customWidth="1"/>
    <col min="6" max="6" width="28.28515625" style="27" customWidth="1"/>
    <col min="7" max="7" width="32.140625" style="27" customWidth="1"/>
    <col min="8" max="8" width="29" style="27" customWidth="1"/>
    <col min="9" max="9" width="30.42578125" style="27" customWidth="1"/>
    <col min="10" max="10" width="28.42578125" style="27" customWidth="1"/>
    <col min="11" max="11" width="35.85546875" style="27" customWidth="1"/>
    <col min="12" max="12" width="30.85546875" style="27" customWidth="1"/>
    <col min="13" max="13" width="26.42578125" style="27" hidden="1" customWidth="1"/>
    <col min="14" max="14" width="34.85546875" style="27" customWidth="1"/>
    <col min="15" max="15" width="31" style="27" customWidth="1"/>
    <col min="16" max="16" width="13.42578125" style="27" customWidth="1"/>
    <col min="17" max="17" width="21.28515625" style="27" customWidth="1"/>
    <col min="18" max="18" width="12.85546875" style="27" customWidth="1"/>
    <col min="19" max="19" width="9.140625" style="27"/>
    <col min="20" max="20" width="9.5703125" style="27" hidden="1" customWidth="1" outlineLevel="1"/>
    <col min="21" max="21" width="48.42578125" style="27" customWidth="1" collapsed="1"/>
    <col min="22" max="16384" width="9.140625" style="27"/>
  </cols>
  <sheetData>
    <row r="1" spans="1:21" ht="23.45" customHeight="1" x14ac:dyDescent="0.3">
      <c r="O1" s="20"/>
    </row>
    <row r="2" spans="1:21" ht="40.5" customHeight="1" x14ac:dyDescent="0.5">
      <c r="A2" s="106" t="s">
        <v>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21" ht="23.45" customHeight="1" x14ac:dyDescent="0.3">
      <c r="S3" s="52"/>
    </row>
    <row r="4" spans="1:21" s="1" customFormat="1" ht="45.6" customHeight="1" x14ac:dyDescent="0.25">
      <c r="A4" s="99" t="s">
        <v>0</v>
      </c>
      <c r="B4" s="99" t="s">
        <v>59</v>
      </c>
      <c r="C4" s="99" t="s">
        <v>61</v>
      </c>
      <c r="D4" s="99" t="s">
        <v>3</v>
      </c>
      <c r="E4" s="107" t="s">
        <v>103</v>
      </c>
      <c r="F4" s="107"/>
      <c r="G4" s="107"/>
      <c r="H4" s="107"/>
      <c r="I4" s="107"/>
      <c r="J4" s="107"/>
      <c r="K4" s="107"/>
      <c r="L4" s="107"/>
      <c r="M4" s="108" t="s">
        <v>70</v>
      </c>
      <c r="N4" s="81" t="s">
        <v>62</v>
      </c>
      <c r="O4" s="99" t="s">
        <v>2</v>
      </c>
      <c r="S4" s="53"/>
    </row>
    <row r="5" spans="1:21" s="1" customFormat="1" ht="118.5" customHeight="1" x14ac:dyDescent="0.25">
      <c r="A5" s="99"/>
      <c r="B5" s="99"/>
      <c r="C5" s="99"/>
      <c r="D5" s="99"/>
      <c r="E5" s="50" t="s">
        <v>79</v>
      </c>
      <c r="F5" s="50" t="s">
        <v>80</v>
      </c>
      <c r="G5" s="51" t="s">
        <v>76</v>
      </c>
      <c r="H5" s="50" t="s">
        <v>74</v>
      </c>
      <c r="I5" s="50" t="s">
        <v>16</v>
      </c>
      <c r="J5" s="50" t="s">
        <v>31</v>
      </c>
      <c r="K5" s="50" t="s">
        <v>56</v>
      </c>
      <c r="L5" s="50" t="s">
        <v>77</v>
      </c>
      <c r="M5" s="108"/>
      <c r="N5" s="81"/>
      <c r="O5" s="99"/>
      <c r="S5" s="53"/>
    </row>
    <row r="6" spans="1:21" s="1" customFormat="1" ht="44.25" customHeight="1" x14ac:dyDescent="0.25">
      <c r="A6" s="58">
        <v>1</v>
      </c>
      <c r="B6" s="59">
        <v>2</v>
      </c>
      <c r="C6" s="59">
        <v>3</v>
      </c>
      <c r="D6" s="59">
        <v>4</v>
      </c>
      <c r="E6" s="30">
        <v>5</v>
      </c>
      <c r="F6" s="30">
        <v>6</v>
      </c>
      <c r="G6" s="31">
        <v>7</v>
      </c>
      <c r="H6" s="30">
        <v>8</v>
      </c>
      <c r="I6" s="30">
        <v>9</v>
      </c>
      <c r="J6" s="32" t="s">
        <v>57</v>
      </c>
      <c r="K6" s="32" t="s">
        <v>58</v>
      </c>
      <c r="L6" s="32" t="s">
        <v>75</v>
      </c>
      <c r="M6" s="28" t="s">
        <v>69</v>
      </c>
      <c r="N6" s="34">
        <v>13</v>
      </c>
      <c r="O6" s="59">
        <v>14</v>
      </c>
      <c r="S6" s="53"/>
    </row>
    <row r="7" spans="1:21" s="1" customFormat="1" ht="111.75" customHeight="1" x14ac:dyDescent="0.25">
      <c r="A7" s="100"/>
      <c r="B7" s="101" t="s">
        <v>60</v>
      </c>
      <c r="C7" s="137">
        <f>C13+C19+C25+C31+C37+C43+C49+C55+C61+C67+C73+C79+C85+C91+C97+C103+C109++C115+C121+C127+C133</f>
        <v>227</v>
      </c>
      <c r="D7" s="44" t="s">
        <v>6</v>
      </c>
      <c r="E7" s="35">
        <f t="shared" ref="E7:I11" si="0">E13+E19+E25+E31+E37+E43+E49+E55+E61+E67+E73+E79+E85+E91+E97+E103+E109+E115+E121+E127+E133</f>
        <v>5498706.6799100004</v>
      </c>
      <c r="F7" s="35">
        <f>F13+F19+F25+F31+F37+F43+F49+F55+F61+F67+F73+F79+F85+F91+F97+F103+F109+F115+F121+F127+F133</f>
        <v>5581403.5556800012</v>
      </c>
      <c r="G7" s="35">
        <f t="shared" si="0"/>
        <v>1430764.95355</v>
      </c>
      <c r="H7" s="35">
        <f t="shared" si="0"/>
        <v>1522475.2845900003</v>
      </c>
      <c r="I7" s="35">
        <f t="shared" si="0"/>
        <v>1320905.8968300002</v>
      </c>
      <c r="J7" s="35">
        <f>IF(I7=0, ,I7/H7*100)</f>
        <v>86.760416421848035</v>
      </c>
      <c r="K7" s="35">
        <f t="shared" ref="K7:K70" si="1">IF(I7=0,0,I7/G7*100)</f>
        <v>92.321655877338998</v>
      </c>
      <c r="L7" s="54">
        <f t="shared" ref="L7:L70" si="2">IF(I7=0,0,I7/F7*100)</f>
        <v>23.666195852936671</v>
      </c>
      <c r="M7" s="102"/>
      <c r="N7" s="81" t="s">
        <v>106</v>
      </c>
      <c r="O7" s="103"/>
      <c r="S7" s="53"/>
    </row>
    <row r="8" spans="1:21" s="1" customFormat="1" ht="111.75" customHeight="1" x14ac:dyDescent="0.25">
      <c r="A8" s="100"/>
      <c r="B8" s="101"/>
      <c r="C8" s="101"/>
      <c r="D8" s="45" t="s">
        <v>7</v>
      </c>
      <c r="E8" s="37">
        <f t="shared" si="0"/>
        <v>28351.7</v>
      </c>
      <c r="F8" s="37">
        <f>F14+F20+F26+F32+F38+F44+F50+F56+F62+F68+F74+F80+F86+F92+F98+F104+F110+F116+F122+F128+F134</f>
        <v>28451.7</v>
      </c>
      <c r="G8" s="37">
        <f t="shared" si="0"/>
        <v>3206.2000000000003</v>
      </c>
      <c r="H8" s="37">
        <f t="shared" si="0"/>
        <v>2389.1</v>
      </c>
      <c r="I8" s="37">
        <f t="shared" si="0"/>
        <v>2374.5189100000002</v>
      </c>
      <c r="J8" s="37">
        <f t="shared" ref="J8:J71" si="3">IF(I8=0, ,I8/H8*100)</f>
        <v>99.389682725712618</v>
      </c>
      <c r="K8" s="37">
        <f t="shared" si="1"/>
        <v>74.060224253009793</v>
      </c>
      <c r="L8" s="37">
        <f t="shared" si="2"/>
        <v>8.3457892147042188</v>
      </c>
      <c r="M8" s="102"/>
      <c r="N8" s="81"/>
      <c r="O8" s="103"/>
      <c r="S8" s="53"/>
    </row>
    <row r="9" spans="1:21" s="1" customFormat="1" ht="111.75" customHeight="1" x14ac:dyDescent="0.25">
      <c r="A9" s="100"/>
      <c r="B9" s="101"/>
      <c r="C9" s="101"/>
      <c r="D9" s="45" t="s">
        <v>8</v>
      </c>
      <c r="E9" s="37">
        <f t="shared" si="0"/>
        <v>1636729.7000000002</v>
      </c>
      <c r="F9" s="37">
        <f t="shared" si="0"/>
        <v>1663002.1</v>
      </c>
      <c r="G9" s="37">
        <f t="shared" si="0"/>
        <v>705912.56309999991</v>
      </c>
      <c r="H9" s="37">
        <f t="shared" si="0"/>
        <v>689708.78804999997</v>
      </c>
      <c r="I9" s="37">
        <f t="shared" si="0"/>
        <v>647863.01051000005</v>
      </c>
      <c r="J9" s="37">
        <f t="shared" si="3"/>
        <v>93.932833934404442</v>
      </c>
      <c r="K9" s="37">
        <f t="shared" si="1"/>
        <v>91.776665323099436</v>
      </c>
      <c r="L9" s="37">
        <f t="shared" si="2"/>
        <v>38.957437907625014</v>
      </c>
      <c r="M9" s="102"/>
      <c r="N9" s="81"/>
      <c r="O9" s="103"/>
      <c r="S9" s="53"/>
    </row>
    <row r="10" spans="1:21" s="1" customFormat="1" ht="111.75" customHeight="1" x14ac:dyDescent="0.25">
      <c r="A10" s="100"/>
      <c r="B10" s="101"/>
      <c r="C10" s="101"/>
      <c r="D10" s="45" t="s">
        <v>9</v>
      </c>
      <c r="E10" s="37">
        <f t="shared" si="0"/>
        <v>1387655.6484400001</v>
      </c>
      <c r="F10" s="37">
        <f t="shared" si="0"/>
        <v>1989921.28385</v>
      </c>
      <c r="G10" s="37">
        <f t="shared" si="0"/>
        <v>721646.19044999999</v>
      </c>
      <c r="H10" s="37">
        <f t="shared" si="0"/>
        <v>830377.3965400001</v>
      </c>
      <c r="I10" s="37">
        <f t="shared" si="0"/>
        <v>664748.81711999991</v>
      </c>
      <c r="J10" s="37">
        <f t="shared" si="3"/>
        <v>80.053818888840425</v>
      </c>
      <c r="K10" s="37">
        <f t="shared" si="1"/>
        <v>92.115613706140351</v>
      </c>
      <c r="L10" s="37">
        <f t="shared" si="2"/>
        <v>33.405784566205412</v>
      </c>
      <c r="M10" s="102"/>
      <c r="N10" s="81"/>
      <c r="O10" s="103"/>
      <c r="S10" s="53"/>
    </row>
    <row r="11" spans="1:21" s="1" customFormat="1" ht="111.75" customHeight="1" x14ac:dyDescent="0.25">
      <c r="A11" s="100"/>
      <c r="B11" s="101"/>
      <c r="C11" s="101"/>
      <c r="D11" s="46" t="s">
        <v>10</v>
      </c>
      <c r="E11" s="37">
        <f t="shared" si="0"/>
        <v>2445969.6314700008</v>
      </c>
      <c r="F11" s="37">
        <f t="shared" si="0"/>
        <v>1900028.4718300002</v>
      </c>
      <c r="G11" s="37">
        <f t="shared" si="0"/>
        <v>0</v>
      </c>
      <c r="H11" s="37">
        <f t="shared" si="0"/>
        <v>0</v>
      </c>
      <c r="I11" s="37">
        <f>I17+I23+I29+I35+I41+I47+I53+I59+I65+I71+I77+I83+I89+I95+I101+I107+I113+I119+I125+I131+I137</f>
        <v>5919.5502900000001</v>
      </c>
      <c r="J11" s="37">
        <v>0</v>
      </c>
      <c r="K11" s="37">
        <v>0</v>
      </c>
      <c r="L11" s="37">
        <f t="shared" si="2"/>
        <v>0.31155060978105364</v>
      </c>
      <c r="M11" s="102"/>
      <c r="N11" s="81"/>
      <c r="O11" s="103"/>
      <c r="S11" s="53"/>
    </row>
    <row r="12" spans="1:21" s="1" customFormat="1" ht="111.75" customHeight="1" x14ac:dyDescent="0.5">
      <c r="A12" s="100"/>
      <c r="B12" s="101"/>
      <c r="C12" s="101"/>
      <c r="D12" s="46" t="s">
        <v>11</v>
      </c>
      <c r="E12" s="37">
        <f>E18+E24+E30+E36+E42+E48+E54+E60+E66+E72+E78+E84+E90+E96+E102+E108+E114+E120+E126+E132+E138</f>
        <v>17000</v>
      </c>
      <c r="F12" s="37">
        <f t="shared" ref="F12:I12" si="4">F18+F24+F30+F36+F42+F48+F54+F60+F66+F72+F78+F84+F90+F96+F102+F108+F114+F120+F126+F132+F138</f>
        <v>20488.5</v>
      </c>
      <c r="G12" s="37">
        <f t="shared" si="4"/>
        <v>0</v>
      </c>
      <c r="H12" s="37">
        <v>0</v>
      </c>
      <c r="I12" s="37">
        <f t="shared" si="4"/>
        <v>0</v>
      </c>
      <c r="J12" s="37">
        <f t="shared" si="3"/>
        <v>0</v>
      </c>
      <c r="K12" s="37">
        <f t="shared" si="1"/>
        <v>0</v>
      </c>
      <c r="L12" s="37">
        <f t="shared" si="2"/>
        <v>0</v>
      </c>
      <c r="M12" s="102"/>
      <c r="N12" s="81"/>
      <c r="O12" s="103"/>
      <c r="S12" s="53"/>
      <c r="U12" s="62"/>
    </row>
    <row r="13" spans="1:21" ht="111.75" customHeight="1" x14ac:dyDescent="0.25">
      <c r="A13" s="104">
        <v>1</v>
      </c>
      <c r="B13" s="64" t="s">
        <v>36</v>
      </c>
      <c r="C13" s="136">
        <v>25</v>
      </c>
      <c r="D13" s="47" t="s">
        <v>6</v>
      </c>
      <c r="E13" s="35">
        <f>E14+E15+E16+E17</f>
        <v>1416227.8</v>
      </c>
      <c r="F13" s="35">
        <f t="shared" ref="F13:I13" si="5">F14+F15+F16+F17</f>
        <v>1491568.9000000001</v>
      </c>
      <c r="G13" s="35">
        <f t="shared" si="5"/>
        <v>606015.56000000006</v>
      </c>
      <c r="H13" s="35">
        <f t="shared" si="5"/>
        <v>614573.30000000005</v>
      </c>
      <c r="I13" s="35">
        <f t="shared" si="5"/>
        <v>595723.73400000005</v>
      </c>
      <c r="J13" s="35">
        <f t="shared" si="3"/>
        <v>96.932901901205284</v>
      </c>
      <c r="K13" s="35">
        <f t="shared" si="1"/>
        <v>98.301722483825344</v>
      </c>
      <c r="L13" s="54">
        <f t="shared" si="2"/>
        <v>39.93940434129459</v>
      </c>
      <c r="M13" s="78"/>
      <c r="N13" s="81" t="s">
        <v>104</v>
      </c>
      <c r="O13" s="97" t="s">
        <v>86</v>
      </c>
      <c r="S13" s="52"/>
    </row>
    <row r="14" spans="1:21" ht="111.75" customHeight="1" x14ac:dyDescent="0.25">
      <c r="A14" s="104"/>
      <c r="B14" s="64"/>
      <c r="C14" s="136"/>
      <c r="D14" s="45" t="s">
        <v>7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f t="shared" si="3"/>
        <v>0</v>
      </c>
      <c r="K14" s="39">
        <f t="shared" si="1"/>
        <v>0</v>
      </c>
      <c r="L14" s="55">
        <f t="shared" si="2"/>
        <v>0</v>
      </c>
      <c r="M14" s="78"/>
      <c r="N14" s="81"/>
      <c r="O14" s="98"/>
      <c r="S14" s="52"/>
    </row>
    <row r="15" spans="1:21" ht="111.75" customHeight="1" x14ac:dyDescent="0.5">
      <c r="A15" s="104"/>
      <c r="B15" s="64"/>
      <c r="C15" s="136"/>
      <c r="D15" s="45" t="s">
        <v>8</v>
      </c>
      <c r="E15" s="38">
        <v>1171507.1000000001</v>
      </c>
      <c r="F15" s="38">
        <v>1172753.2000000002</v>
      </c>
      <c r="G15" s="38">
        <v>489444.3</v>
      </c>
      <c r="H15" s="38">
        <v>483053.8</v>
      </c>
      <c r="I15" s="38">
        <v>466727.1</v>
      </c>
      <c r="J15" s="39">
        <f t="shared" si="3"/>
        <v>96.620107325519427</v>
      </c>
      <c r="K15" s="39">
        <f t="shared" si="1"/>
        <v>95.358572977558424</v>
      </c>
      <c r="L15" s="56">
        <f t="shared" si="2"/>
        <v>39.797555018396018</v>
      </c>
      <c r="M15" s="78"/>
      <c r="N15" s="81"/>
      <c r="O15" s="98"/>
      <c r="S15" s="52"/>
      <c r="T15" s="26">
        <v>18</v>
      </c>
    </row>
    <row r="16" spans="1:21" ht="111.75" customHeight="1" x14ac:dyDescent="0.5">
      <c r="A16" s="104"/>
      <c r="B16" s="64"/>
      <c r="C16" s="136"/>
      <c r="D16" s="45" t="s">
        <v>9</v>
      </c>
      <c r="E16" s="38">
        <v>231260.7</v>
      </c>
      <c r="F16" s="38">
        <v>295863.3</v>
      </c>
      <c r="G16" s="38">
        <v>116571.26000000001</v>
      </c>
      <c r="H16" s="38">
        <v>131519.5</v>
      </c>
      <c r="I16" s="38">
        <v>126908.334</v>
      </c>
      <c r="J16" s="39">
        <f t="shared" si="3"/>
        <v>96.493929797482508</v>
      </c>
      <c r="K16" s="39">
        <f t="shared" si="1"/>
        <v>108.86760081344235</v>
      </c>
      <c r="L16" s="56">
        <f t="shared" si="2"/>
        <v>42.89424676869352</v>
      </c>
      <c r="M16" s="78"/>
      <c r="N16" s="81"/>
      <c r="O16" s="98"/>
      <c r="S16" s="52"/>
      <c r="T16" s="26">
        <v>7</v>
      </c>
    </row>
    <row r="17" spans="1:20" ht="111.75" customHeight="1" x14ac:dyDescent="0.5">
      <c r="A17" s="104"/>
      <c r="B17" s="64"/>
      <c r="C17" s="136"/>
      <c r="D17" s="46" t="s">
        <v>10</v>
      </c>
      <c r="E17" s="38">
        <v>13460</v>
      </c>
      <c r="F17" s="38">
        <v>22952.400000000001</v>
      </c>
      <c r="G17" s="38">
        <v>0</v>
      </c>
      <c r="H17" s="38">
        <v>0</v>
      </c>
      <c r="I17" s="38">
        <v>2088.3000000000002</v>
      </c>
      <c r="J17" s="39">
        <v>0</v>
      </c>
      <c r="K17" s="39">
        <v>0</v>
      </c>
      <c r="L17" s="55">
        <f t="shared" si="2"/>
        <v>9.098394939091337</v>
      </c>
      <c r="M17" s="78"/>
      <c r="N17" s="81"/>
      <c r="O17" s="98"/>
      <c r="S17" s="52"/>
      <c r="T17" s="26"/>
    </row>
    <row r="18" spans="1:20" ht="111.75" customHeight="1" x14ac:dyDescent="0.5">
      <c r="A18" s="104"/>
      <c r="B18" s="64"/>
      <c r="C18" s="136"/>
      <c r="D18" s="46" t="s">
        <v>11</v>
      </c>
      <c r="E18" s="38">
        <v>6000</v>
      </c>
      <c r="F18" s="38">
        <v>9488.5</v>
      </c>
      <c r="G18" s="38">
        <v>0</v>
      </c>
      <c r="H18" s="38">
        <v>0</v>
      </c>
      <c r="I18" s="38">
        <v>0</v>
      </c>
      <c r="J18" s="39">
        <f t="shared" si="3"/>
        <v>0</v>
      </c>
      <c r="K18" s="39">
        <f t="shared" si="1"/>
        <v>0</v>
      </c>
      <c r="L18" s="55">
        <f t="shared" si="2"/>
        <v>0</v>
      </c>
      <c r="M18" s="78"/>
      <c r="N18" s="81"/>
      <c r="O18" s="98"/>
      <c r="S18" s="52"/>
      <c r="T18" s="26"/>
    </row>
    <row r="19" spans="1:20" ht="79.5" customHeight="1" x14ac:dyDescent="0.5">
      <c r="A19" s="104">
        <v>2</v>
      </c>
      <c r="B19" s="64" t="s">
        <v>38</v>
      </c>
      <c r="C19" s="136">
        <v>9</v>
      </c>
      <c r="D19" s="47" t="s">
        <v>6</v>
      </c>
      <c r="E19" s="35">
        <f>E20+E21+E22+E23</f>
        <v>5835.65</v>
      </c>
      <c r="F19" s="35">
        <f t="shared" ref="F19:I19" si="6">F20+F21+F22+F23</f>
        <v>7023.7</v>
      </c>
      <c r="G19" s="35">
        <f t="shared" si="6"/>
        <v>610</v>
      </c>
      <c r="H19" s="35">
        <f t="shared" si="6"/>
        <v>475.4</v>
      </c>
      <c r="I19" s="35">
        <f t="shared" si="6"/>
        <v>412.53</v>
      </c>
      <c r="J19" s="35">
        <f t="shared" si="3"/>
        <v>86.775347076146403</v>
      </c>
      <c r="K19" s="35">
        <f t="shared" si="1"/>
        <v>67.627868852459017</v>
      </c>
      <c r="L19" s="54">
        <f t="shared" si="2"/>
        <v>5.8734000597975422</v>
      </c>
      <c r="M19" s="78"/>
      <c r="N19" s="81" t="s">
        <v>63</v>
      </c>
      <c r="O19" s="79" t="s">
        <v>87</v>
      </c>
      <c r="S19" s="52"/>
      <c r="T19" s="26"/>
    </row>
    <row r="20" spans="1:20" ht="79.5" customHeight="1" x14ac:dyDescent="0.5">
      <c r="A20" s="104"/>
      <c r="B20" s="64"/>
      <c r="C20" s="136"/>
      <c r="D20" s="45" t="s">
        <v>7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>
        <f t="shared" si="3"/>
        <v>0</v>
      </c>
      <c r="K20" s="39">
        <f t="shared" si="1"/>
        <v>0</v>
      </c>
      <c r="L20" s="55">
        <f t="shared" si="2"/>
        <v>0</v>
      </c>
      <c r="M20" s="78"/>
      <c r="N20" s="81"/>
      <c r="O20" s="80"/>
      <c r="S20" s="52"/>
      <c r="T20" s="26"/>
    </row>
    <row r="21" spans="1:20" ht="79.5" customHeight="1" x14ac:dyDescent="0.5">
      <c r="A21" s="104"/>
      <c r="B21" s="64"/>
      <c r="C21" s="136"/>
      <c r="D21" s="45" t="s">
        <v>8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9">
        <f t="shared" si="3"/>
        <v>0</v>
      </c>
      <c r="K21" s="39">
        <f t="shared" si="1"/>
        <v>0</v>
      </c>
      <c r="L21" s="56">
        <f t="shared" si="2"/>
        <v>0</v>
      </c>
      <c r="M21" s="78"/>
      <c r="N21" s="81"/>
      <c r="O21" s="80"/>
      <c r="S21" s="52"/>
      <c r="T21" s="26">
        <v>7</v>
      </c>
    </row>
    <row r="22" spans="1:20" ht="79.5" customHeight="1" x14ac:dyDescent="0.5">
      <c r="A22" s="104"/>
      <c r="B22" s="64"/>
      <c r="C22" s="136"/>
      <c r="D22" s="45" t="s">
        <v>9</v>
      </c>
      <c r="E22" s="38">
        <v>610</v>
      </c>
      <c r="F22" s="38">
        <v>1798</v>
      </c>
      <c r="G22" s="38">
        <v>610</v>
      </c>
      <c r="H22" s="38">
        <v>475.4</v>
      </c>
      <c r="I22" s="38">
        <v>412.53</v>
      </c>
      <c r="J22" s="39">
        <f t="shared" si="3"/>
        <v>86.775347076146403</v>
      </c>
      <c r="K22" s="39">
        <f t="shared" si="1"/>
        <v>67.627868852459017</v>
      </c>
      <c r="L22" s="56">
        <f t="shared" si="2"/>
        <v>22.943826473859843</v>
      </c>
      <c r="M22" s="78"/>
      <c r="N22" s="81"/>
      <c r="O22" s="80"/>
      <c r="S22" s="52"/>
      <c r="T22" s="26"/>
    </row>
    <row r="23" spans="1:20" ht="79.5" customHeight="1" x14ac:dyDescent="0.5">
      <c r="A23" s="104"/>
      <c r="B23" s="64"/>
      <c r="C23" s="136"/>
      <c r="D23" s="46" t="s">
        <v>10</v>
      </c>
      <c r="E23" s="38">
        <v>5225.6499999999996</v>
      </c>
      <c r="F23" s="38">
        <v>5225.7</v>
      </c>
      <c r="G23" s="38">
        <v>0</v>
      </c>
      <c r="H23" s="38">
        <v>0</v>
      </c>
      <c r="I23" s="38">
        <v>0</v>
      </c>
      <c r="J23" s="39">
        <f t="shared" si="3"/>
        <v>0</v>
      </c>
      <c r="K23" s="39">
        <f t="shared" si="1"/>
        <v>0</v>
      </c>
      <c r="L23" s="55">
        <f t="shared" si="2"/>
        <v>0</v>
      </c>
      <c r="M23" s="78"/>
      <c r="N23" s="81"/>
      <c r="O23" s="80"/>
      <c r="S23" s="52"/>
      <c r="T23" s="26"/>
    </row>
    <row r="24" spans="1:20" ht="79.5" customHeight="1" x14ac:dyDescent="0.5">
      <c r="A24" s="104"/>
      <c r="B24" s="64"/>
      <c r="C24" s="136"/>
      <c r="D24" s="46" t="s">
        <v>11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f t="shared" si="3"/>
        <v>0</v>
      </c>
      <c r="K24" s="39">
        <f t="shared" si="1"/>
        <v>0</v>
      </c>
      <c r="L24" s="55">
        <f t="shared" si="2"/>
        <v>0</v>
      </c>
      <c r="M24" s="78"/>
      <c r="N24" s="81"/>
      <c r="O24" s="80"/>
      <c r="S24" s="52"/>
      <c r="T24" s="26"/>
    </row>
    <row r="25" spans="1:20" ht="79.5" customHeight="1" x14ac:dyDescent="0.5">
      <c r="A25" s="104">
        <v>3</v>
      </c>
      <c r="B25" s="64" t="s">
        <v>37</v>
      </c>
      <c r="C25" s="136">
        <v>15</v>
      </c>
      <c r="D25" s="47" t="s">
        <v>6</v>
      </c>
      <c r="E25" s="35">
        <f>E26+E27+E28+E29</f>
        <v>381241.78419999999</v>
      </c>
      <c r="F25" s="35">
        <f>F26+F27+F28+F29</f>
        <v>596198.56206999999</v>
      </c>
      <c r="G25" s="35">
        <f t="shared" ref="G25:I25" si="7">G26+G27+G28+G29</f>
        <v>118875.507</v>
      </c>
      <c r="H25" s="35">
        <f t="shared" si="7"/>
        <v>170420.33661999999</v>
      </c>
      <c r="I25" s="35">
        <f t="shared" si="7"/>
        <v>98958.99394</v>
      </c>
      <c r="J25" s="35">
        <f t="shared" si="3"/>
        <v>58.067596803694201</v>
      </c>
      <c r="K25" s="35">
        <f t="shared" si="1"/>
        <v>83.245906947004656</v>
      </c>
      <c r="L25" s="35">
        <f t="shared" si="2"/>
        <v>16.598328180533446</v>
      </c>
      <c r="M25" s="78"/>
      <c r="N25" s="81" t="s">
        <v>63</v>
      </c>
      <c r="O25" s="76" t="s">
        <v>88</v>
      </c>
      <c r="S25" s="52"/>
      <c r="T25" s="26"/>
    </row>
    <row r="26" spans="1:20" ht="79.5" customHeight="1" x14ac:dyDescent="0.5">
      <c r="A26" s="104"/>
      <c r="B26" s="64"/>
      <c r="C26" s="136"/>
      <c r="D26" s="45" t="s">
        <v>7</v>
      </c>
      <c r="E26" s="38">
        <v>12</v>
      </c>
      <c r="F26" s="38">
        <v>12</v>
      </c>
      <c r="G26" s="38">
        <v>0</v>
      </c>
      <c r="H26" s="38">
        <v>10.8</v>
      </c>
      <c r="I26" s="38">
        <v>0</v>
      </c>
      <c r="J26" s="39">
        <v>0</v>
      </c>
      <c r="K26" s="39">
        <v>0</v>
      </c>
      <c r="L26" s="39">
        <f t="shared" si="2"/>
        <v>0</v>
      </c>
      <c r="M26" s="78"/>
      <c r="N26" s="81"/>
      <c r="O26" s="105"/>
      <c r="S26" s="52"/>
      <c r="T26" s="26"/>
    </row>
    <row r="27" spans="1:20" ht="79.5" customHeight="1" x14ac:dyDescent="0.5">
      <c r="A27" s="104"/>
      <c r="B27" s="64"/>
      <c r="C27" s="136"/>
      <c r="D27" s="45" t="s">
        <v>8</v>
      </c>
      <c r="E27" s="38">
        <v>69037.100000000006</v>
      </c>
      <c r="F27" s="38">
        <v>69087.100000000006</v>
      </c>
      <c r="G27" s="38">
        <v>29655.05</v>
      </c>
      <c r="H27" s="38">
        <v>28641.55</v>
      </c>
      <c r="I27" s="38">
        <v>18231.786919999999</v>
      </c>
      <c r="J27" s="39">
        <f t="shared" si="3"/>
        <v>63.655028865407068</v>
      </c>
      <c r="K27" s="39">
        <f t="shared" si="1"/>
        <v>61.479535256221105</v>
      </c>
      <c r="L27" s="39">
        <f t="shared" si="2"/>
        <v>26.389567545894959</v>
      </c>
      <c r="M27" s="78"/>
      <c r="N27" s="81"/>
      <c r="O27" s="105"/>
      <c r="S27" s="52"/>
      <c r="T27" s="26"/>
    </row>
    <row r="28" spans="1:20" ht="79.5" customHeight="1" x14ac:dyDescent="0.5">
      <c r="A28" s="104"/>
      <c r="B28" s="64"/>
      <c r="C28" s="136"/>
      <c r="D28" s="45" t="s">
        <v>9</v>
      </c>
      <c r="E28" s="38">
        <v>150398.11061999999</v>
      </c>
      <c r="F28" s="38">
        <f>360316.23213+'[1]МП 3 (май)'!$F$11</f>
        <v>432863.85813000001</v>
      </c>
      <c r="G28" s="38">
        <f>'[1]МП 3 (май)'!$G$10+'[1]МП 3 (май)'!$G$11</f>
        <v>89220.456999999995</v>
      </c>
      <c r="H28" s="38">
        <f>'[1]МП 3 (май)'!$H$10+'[1]МП 3 (май)'!$H$11</f>
        <v>141767.98661999998</v>
      </c>
      <c r="I28" s="38">
        <f>'[1]МП 3 (май)'!$I$10+'[1]МП 3 (май)'!$I$11</f>
        <v>76895.956730000005</v>
      </c>
      <c r="J28" s="39">
        <f t="shared" si="3"/>
        <v>54.240705933219388</v>
      </c>
      <c r="K28" s="39">
        <f t="shared" si="1"/>
        <v>86.186463638042127</v>
      </c>
      <c r="L28" s="39">
        <f t="shared" si="2"/>
        <v>17.764466883928709</v>
      </c>
      <c r="M28" s="78"/>
      <c r="N28" s="81"/>
      <c r="O28" s="105"/>
      <c r="S28" s="52"/>
      <c r="T28" s="26"/>
    </row>
    <row r="29" spans="1:20" ht="79.5" customHeight="1" x14ac:dyDescent="0.5">
      <c r="A29" s="104"/>
      <c r="B29" s="64"/>
      <c r="C29" s="136"/>
      <c r="D29" s="46" t="s">
        <v>10</v>
      </c>
      <c r="E29" s="38">
        <v>161794.57358</v>
      </c>
      <c r="F29" s="38">
        <v>94235.603940000001</v>
      </c>
      <c r="G29" s="38">
        <v>0</v>
      </c>
      <c r="H29" s="38">
        <v>0</v>
      </c>
      <c r="I29" s="38">
        <v>3831.2502899999999</v>
      </c>
      <c r="J29" s="39">
        <v>0</v>
      </c>
      <c r="K29" s="39">
        <v>0</v>
      </c>
      <c r="L29" s="39">
        <f t="shared" si="2"/>
        <v>4.0656080396527887</v>
      </c>
      <c r="M29" s="78"/>
      <c r="N29" s="81"/>
      <c r="O29" s="105"/>
      <c r="S29" s="52"/>
      <c r="T29" s="26"/>
    </row>
    <row r="30" spans="1:20" ht="79.5" customHeight="1" x14ac:dyDescent="0.5">
      <c r="A30" s="104"/>
      <c r="B30" s="64"/>
      <c r="C30" s="136"/>
      <c r="D30" s="46" t="s">
        <v>11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f t="shared" si="2"/>
        <v>0</v>
      </c>
      <c r="M30" s="78"/>
      <c r="N30" s="81"/>
      <c r="O30" s="105"/>
      <c r="S30" s="52"/>
      <c r="T30" s="26"/>
    </row>
    <row r="31" spans="1:20" ht="79.5" customHeight="1" x14ac:dyDescent="0.5">
      <c r="A31" s="96">
        <v>4</v>
      </c>
      <c r="B31" s="64" t="s">
        <v>39</v>
      </c>
      <c r="C31" s="136">
        <v>4</v>
      </c>
      <c r="D31" s="47" t="s">
        <v>6</v>
      </c>
      <c r="E31" s="35">
        <f>E32+E33+E34+E35</f>
        <v>22350</v>
      </c>
      <c r="F31" s="35">
        <f>F32+F33+F34+F35</f>
        <v>21020</v>
      </c>
      <c r="G31" s="35">
        <f t="shared" ref="G31:I31" si="8">G32+G33+G34+G35</f>
        <v>2998</v>
      </c>
      <c r="H31" s="35">
        <f t="shared" si="8"/>
        <v>2998</v>
      </c>
      <c r="I31" s="35">
        <f t="shared" si="8"/>
        <v>1723.6</v>
      </c>
      <c r="J31" s="35">
        <f t="shared" si="3"/>
        <v>57.491661107404937</v>
      </c>
      <c r="K31" s="35">
        <f t="shared" si="1"/>
        <v>57.491661107404937</v>
      </c>
      <c r="L31" s="35">
        <f t="shared" si="2"/>
        <v>8.1998097050428154</v>
      </c>
      <c r="M31" s="78"/>
      <c r="N31" s="81" t="s">
        <v>64</v>
      </c>
      <c r="O31" s="76" t="s">
        <v>89</v>
      </c>
      <c r="S31" s="52"/>
      <c r="T31" s="26"/>
    </row>
    <row r="32" spans="1:20" ht="79.5" customHeight="1" x14ac:dyDescent="0.5">
      <c r="A32" s="96"/>
      <c r="B32" s="64"/>
      <c r="C32" s="136"/>
      <c r="D32" s="45" t="s">
        <v>7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9">
        <f t="shared" si="3"/>
        <v>0</v>
      </c>
      <c r="K32" s="39">
        <f t="shared" si="1"/>
        <v>0</v>
      </c>
      <c r="L32" s="39">
        <f t="shared" si="2"/>
        <v>0</v>
      </c>
      <c r="M32" s="78"/>
      <c r="N32" s="81"/>
      <c r="O32" s="77"/>
      <c r="S32" s="52"/>
      <c r="T32" s="26"/>
    </row>
    <row r="33" spans="1:21" ht="79.5" customHeight="1" x14ac:dyDescent="0.5">
      <c r="A33" s="96"/>
      <c r="B33" s="64"/>
      <c r="C33" s="136"/>
      <c r="D33" s="45" t="s">
        <v>8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f t="shared" si="3"/>
        <v>0</v>
      </c>
      <c r="K33" s="39">
        <f t="shared" si="1"/>
        <v>0</v>
      </c>
      <c r="L33" s="39">
        <f t="shared" si="2"/>
        <v>0</v>
      </c>
      <c r="M33" s="78"/>
      <c r="N33" s="81"/>
      <c r="O33" s="77"/>
      <c r="S33" s="52"/>
      <c r="T33" s="26"/>
    </row>
    <row r="34" spans="1:21" ht="79.5" customHeight="1" x14ac:dyDescent="0.5">
      <c r="A34" s="96"/>
      <c r="B34" s="64"/>
      <c r="C34" s="136"/>
      <c r="D34" s="45" t="s">
        <v>9</v>
      </c>
      <c r="E34" s="38">
        <v>6558</v>
      </c>
      <c r="F34" s="38">
        <v>5228</v>
      </c>
      <c r="G34" s="38">
        <v>2998</v>
      </c>
      <c r="H34" s="38">
        <v>2998</v>
      </c>
      <c r="I34" s="38">
        <v>1723.6</v>
      </c>
      <c r="J34" s="39">
        <f t="shared" si="3"/>
        <v>57.491661107404937</v>
      </c>
      <c r="K34" s="39">
        <f t="shared" si="1"/>
        <v>57.491661107404937</v>
      </c>
      <c r="L34" s="39">
        <f t="shared" si="2"/>
        <v>32.968630451415457</v>
      </c>
      <c r="M34" s="78"/>
      <c r="N34" s="81"/>
      <c r="O34" s="77"/>
      <c r="S34" s="52"/>
      <c r="T34" s="26">
        <v>4</v>
      </c>
    </row>
    <row r="35" spans="1:21" ht="79.5" customHeight="1" x14ac:dyDescent="0.25">
      <c r="A35" s="96"/>
      <c r="B35" s="64"/>
      <c r="C35" s="136"/>
      <c r="D35" s="46" t="s">
        <v>10</v>
      </c>
      <c r="E35" s="43">
        <v>15792</v>
      </c>
      <c r="F35" s="43">
        <v>15792</v>
      </c>
      <c r="G35" s="38">
        <v>0</v>
      </c>
      <c r="H35" s="38">
        <v>0</v>
      </c>
      <c r="I35" s="38">
        <v>0</v>
      </c>
      <c r="J35" s="39">
        <f t="shared" si="3"/>
        <v>0</v>
      </c>
      <c r="K35" s="39">
        <f t="shared" si="1"/>
        <v>0</v>
      </c>
      <c r="L35" s="39">
        <f t="shared" si="2"/>
        <v>0</v>
      </c>
      <c r="M35" s="78"/>
      <c r="N35" s="81"/>
      <c r="O35" s="77"/>
      <c r="S35" s="52"/>
      <c r="T35" s="52"/>
      <c r="U35" s="52"/>
    </row>
    <row r="36" spans="1:21" ht="79.5" customHeight="1" x14ac:dyDescent="0.25">
      <c r="A36" s="96"/>
      <c r="B36" s="64"/>
      <c r="C36" s="136"/>
      <c r="D36" s="46" t="s">
        <v>11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f t="shared" si="3"/>
        <v>0</v>
      </c>
      <c r="K36" s="39">
        <f t="shared" si="1"/>
        <v>0</v>
      </c>
      <c r="L36" s="39">
        <f t="shared" si="2"/>
        <v>0</v>
      </c>
      <c r="M36" s="78"/>
      <c r="N36" s="81"/>
      <c r="O36" s="77"/>
      <c r="S36" s="52"/>
      <c r="T36" s="52"/>
      <c r="U36" s="52"/>
    </row>
    <row r="37" spans="1:21" ht="119.25" customHeight="1" x14ac:dyDescent="0.5">
      <c r="A37" s="63">
        <v>5</v>
      </c>
      <c r="B37" s="64" t="s">
        <v>40</v>
      </c>
      <c r="C37" s="136">
        <v>7</v>
      </c>
      <c r="D37" s="47" t="s">
        <v>6</v>
      </c>
      <c r="E37" s="35">
        <f>E38+E39+E40+E41</f>
        <v>174084.6</v>
      </c>
      <c r="F37" s="35">
        <f>F38+F39+F40+F41</f>
        <v>178151.99304</v>
      </c>
      <c r="G37" s="35">
        <f>G38+G39+G40+G41</f>
        <v>43033.063000000002</v>
      </c>
      <c r="H37" s="35">
        <f>H38+H39+H40+H41</f>
        <v>40469.115190000004</v>
      </c>
      <c r="I37" s="35">
        <f>I38+I39+I40+I41</f>
        <v>33162.019189999999</v>
      </c>
      <c r="J37" s="35">
        <f t="shared" si="3"/>
        <v>81.944018381193558</v>
      </c>
      <c r="K37" s="35">
        <f t="shared" si="1"/>
        <v>77.061721565113771</v>
      </c>
      <c r="L37" s="35">
        <f t="shared" si="2"/>
        <v>18.614453099356691</v>
      </c>
      <c r="M37" s="70"/>
      <c r="N37" s="81" t="s">
        <v>65</v>
      </c>
      <c r="O37" s="97" t="s">
        <v>90</v>
      </c>
      <c r="S37" s="52"/>
      <c r="T37" s="26"/>
    </row>
    <row r="38" spans="1:21" ht="119.25" customHeight="1" x14ac:dyDescent="0.5">
      <c r="A38" s="63"/>
      <c r="B38" s="64"/>
      <c r="C38" s="136"/>
      <c r="D38" s="45" t="s">
        <v>7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9">
        <f t="shared" si="3"/>
        <v>0</v>
      </c>
      <c r="K38" s="39">
        <f t="shared" si="1"/>
        <v>0</v>
      </c>
      <c r="L38" s="39">
        <f t="shared" si="2"/>
        <v>0</v>
      </c>
      <c r="M38" s="71"/>
      <c r="N38" s="81"/>
      <c r="O38" s="98"/>
      <c r="S38" s="52"/>
      <c r="T38" s="26"/>
    </row>
    <row r="39" spans="1:21" ht="119.25" customHeight="1" x14ac:dyDescent="0.5">
      <c r="A39" s="63"/>
      <c r="B39" s="64"/>
      <c r="C39" s="136"/>
      <c r="D39" s="45" t="s">
        <v>8</v>
      </c>
      <c r="E39" s="38">
        <v>1115.8</v>
      </c>
      <c r="F39" s="38">
        <v>1115.8</v>
      </c>
      <c r="G39" s="38">
        <v>665.30000000000007</v>
      </c>
      <c r="H39" s="38">
        <v>653.43420000000003</v>
      </c>
      <c r="I39" s="38">
        <v>492</v>
      </c>
      <c r="J39" s="39">
        <f>IF(I39=0, ,I39/H39*100)</f>
        <v>75.294497900477197</v>
      </c>
      <c r="K39" s="39">
        <f>IF(I39=0,0,I39/G39*100)</f>
        <v>73.951600781602281</v>
      </c>
      <c r="L39" s="39">
        <f t="shared" si="2"/>
        <v>44.093923642229797</v>
      </c>
      <c r="M39" s="71"/>
      <c r="N39" s="81"/>
      <c r="O39" s="98"/>
      <c r="S39" s="52"/>
      <c r="T39" s="26">
        <v>3</v>
      </c>
    </row>
    <row r="40" spans="1:21" ht="119.25" customHeight="1" x14ac:dyDescent="0.5">
      <c r="A40" s="63"/>
      <c r="B40" s="64"/>
      <c r="C40" s="136"/>
      <c r="D40" s="45" t="s">
        <v>9</v>
      </c>
      <c r="E40" s="38">
        <v>69925</v>
      </c>
      <c r="F40" s="38">
        <f>50108.87304+'[2]МП 5 (май)'!$F$11</f>
        <v>88992.383040000001</v>
      </c>
      <c r="G40" s="38">
        <f>20469.32+'[2]МП 5 (май)'!$G$11</f>
        <v>42367.762999999999</v>
      </c>
      <c r="H40" s="38">
        <f>17569.32+'[2]МП 5 (май)'!$H$11</f>
        <v>39815.680990000001</v>
      </c>
      <c r="I40" s="38">
        <f>15684.72834+'[2]МП 5 (май)'!$I$11</f>
        <v>32670.019189999999</v>
      </c>
      <c r="J40" s="39">
        <f>IF(I40=0, ,I40/H40*100)</f>
        <v>82.053146844845656</v>
      </c>
      <c r="K40" s="39">
        <f>IF(I40=0,0,I40/G40*100)</f>
        <v>77.110559719662334</v>
      </c>
      <c r="L40" s="39">
        <f t="shared" si="2"/>
        <v>36.71102860040908</v>
      </c>
      <c r="M40" s="71"/>
      <c r="N40" s="81"/>
      <c r="O40" s="98"/>
      <c r="Q40" s="61">
        <v>0</v>
      </c>
      <c r="S40" s="52"/>
      <c r="T40" s="26"/>
    </row>
    <row r="41" spans="1:21" ht="119.25" customHeight="1" x14ac:dyDescent="0.5">
      <c r="A41" s="63"/>
      <c r="B41" s="64"/>
      <c r="C41" s="136"/>
      <c r="D41" s="46" t="s">
        <v>10</v>
      </c>
      <c r="E41" s="38">
        <v>103043.8</v>
      </c>
      <c r="F41" s="38">
        <v>88043.81</v>
      </c>
      <c r="G41" s="38">
        <v>0</v>
      </c>
      <c r="H41" s="43">
        <v>0</v>
      </c>
      <c r="I41" s="43">
        <v>0</v>
      </c>
      <c r="J41" s="40">
        <v>0</v>
      </c>
      <c r="K41" s="40">
        <v>0</v>
      </c>
      <c r="L41" s="39">
        <f t="shared" si="2"/>
        <v>0</v>
      </c>
      <c r="M41" s="71"/>
      <c r="N41" s="81"/>
      <c r="O41" s="98"/>
      <c r="S41" s="52"/>
      <c r="T41" s="26"/>
    </row>
    <row r="42" spans="1:21" ht="119.25" customHeight="1" x14ac:dyDescent="0.5">
      <c r="A42" s="63"/>
      <c r="B42" s="64"/>
      <c r="C42" s="136"/>
      <c r="D42" s="46" t="s">
        <v>11</v>
      </c>
      <c r="E42" s="38">
        <v>0</v>
      </c>
      <c r="F42" s="38">
        <v>0</v>
      </c>
      <c r="G42" s="38">
        <v>0</v>
      </c>
      <c r="H42" s="38" t="s">
        <v>101</v>
      </c>
      <c r="I42" s="38">
        <v>0</v>
      </c>
      <c r="J42" s="39">
        <f t="shared" si="3"/>
        <v>0</v>
      </c>
      <c r="K42" s="39">
        <f t="shared" si="1"/>
        <v>0</v>
      </c>
      <c r="L42" s="39">
        <f t="shared" si="2"/>
        <v>0</v>
      </c>
      <c r="M42" s="72"/>
      <c r="N42" s="81"/>
      <c r="O42" s="98"/>
      <c r="S42" s="52"/>
      <c r="T42" s="26"/>
    </row>
    <row r="43" spans="1:21" ht="119.25" customHeight="1" x14ac:dyDescent="0.5">
      <c r="A43" s="96">
        <v>6</v>
      </c>
      <c r="B43" s="64" t="s">
        <v>41</v>
      </c>
      <c r="C43" s="136">
        <v>13</v>
      </c>
      <c r="D43" s="47" t="s">
        <v>6</v>
      </c>
      <c r="E43" s="35">
        <f>E44+E45+E46+E47</f>
        <v>132872</v>
      </c>
      <c r="F43" s="35">
        <f>F44+F45+F46+F47</f>
        <v>133372</v>
      </c>
      <c r="G43" s="35">
        <f t="shared" ref="G43:I43" si="9">G44+G45+G46+G47</f>
        <v>31243.763999999999</v>
      </c>
      <c r="H43" s="35">
        <f t="shared" si="9"/>
        <v>30360.036999999997</v>
      </c>
      <c r="I43" s="35">
        <f t="shared" si="9"/>
        <v>26677.634999999998</v>
      </c>
      <c r="J43" s="35">
        <f t="shared" ref="J43:J48" si="10">IF(I43=0, ,I43/H43*100)</f>
        <v>87.870890934684965</v>
      </c>
      <c r="K43" s="35">
        <f t="shared" ref="K43:K48" si="11">IF(I43=0,0,I43/G43*100)</f>
        <v>85.385470841477357</v>
      </c>
      <c r="L43" s="35">
        <f t="shared" ref="L43:L48" si="12">IF(I43=0,0,I43/F43*100)</f>
        <v>20.002425546591489</v>
      </c>
      <c r="M43" s="78"/>
      <c r="N43" s="81" t="s">
        <v>71</v>
      </c>
      <c r="O43" s="97" t="s">
        <v>91</v>
      </c>
      <c r="S43" s="52"/>
      <c r="T43" s="26"/>
    </row>
    <row r="44" spans="1:21" ht="119.25" customHeight="1" x14ac:dyDescent="0.5">
      <c r="A44" s="96"/>
      <c r="B44" s="64"/>
      <c r="C44" s="136"/>
      <c r="D44" s="45" t="s">
        <v>7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9">
        <f t="shared" si="10"/>
        <v>0</v>
      </c>
      <c r="K44" s="39">
        <f t="shared" si="11"/>
        <v>0</v>
      </c>
      <c r="L44" s="39">
        <f t="shared" si="12"/>
        <v>0</v>
      </c>
      <c r="M44" s="78"/>
      <c r="N44" s="81"/>
      <c r="O44" s="98"/>
      <c r="S44" s="52"/>
      <c r="T44" s="26"/>
    </row>
    <row r="45" spans="1:21" ht="119.25" customHeight="1" x14ac:dyDescent="0.5">
      <c r="A45" s="96"/>
      <c r="B45" s="64"/>
      <c r="C45" s="136"/>
      <c r="D45" s="45" t="s">
        <v>8</v>
      </c>
      <c r="E45" s="38">
        <v>33115.300000000003</v>
      </c>
      <c r="F45" s="38">
        <v>33115.300000000003</v>
      </c>
      <c r="G45" s="38">
        <v>28192.579999999998</v>
      </c>
      <c r="H45" s="38">
        <v>27308.852999999996</v>
      </c>
      <c r="I45" s="38">
        <v>24126.450999999997</v>
      </c>
      <c r="J45" s="39">
        <f t="shared" si="10"/>
        <v>88.346628838640711</v>
      </c>
      <c r="K45" s="39">
        <f t="shared" si="11"/>
        <v>85.577307929958863</v>
      </c>
      <c r="L45" s="39">
        <f t="shared" si="12"/>
        <v>72.855903464561692</v>
      </c>
      <c r="M45" s="78"/>
      <c r="N45" s="81"/>
      <c r="O45" s="98"/>
      <c r="S45" s="52"/>
      <c r="T45" s="29">
        <v>3</v>
      </c>
    </row>
    <row r="46" spans="1:21" ht="119.25" customHeight="1" x14ac:dyDescent="0.5">
      <c r="A46" s="96"/>
      <c r="B46" s="64"/>
      <c r="C46" s="136"/>
      <c r="D46" s="45" t="s">
        <v>9</v>
      </c>
      <c r="E46" s="38">
        <v>10000</v>
      </c>
      <c r="F46" s="38">
        <v>10500</v>
      </c>
      <c r="G46" s="38">
        <v>3051.1840000000002</v>
      </c>
      <c r="H46" s="43">
        <v>3051.1840000000002</v>
      </c>
      <c r="I46" s="43">
        <v>2551.1840000000002</v>
      </c>
      <c r="J46" s="39">
        <f t="shared" si="10"/>
        <v>83.612918788247441</v>
      </c>
      <c r="K46" s="39">
        <f t="shared" si="11"/>
        <v>83.612918788247441</v>
      </c>
      <c r="L46" s="39">
        <f t="shared" si="12"/>
        <v>24.296990476190476</v>
      </c>
      <c r="M46" s="78"/>
      <c r="N46" s="81"/>
      <c r="O46" s="98"/>
      <c r="S46" s="52"/>
      <c r="T46" s="26"/>
    </row>
    <row r="47" spans="1:21" ht="119.25" customHeight="1" x14ac:dyDescent="0.5">
      <c r="A47" s="96"/>
      <c r="B47" s="64"/>
      <c r="C47" s="136"/>
      <c r="D47" s="46" t="s">
        <v>10</v>
      </c>
      <c r="E47" s="38">
        <v>89756.7</v>
      </c>
      <c r="F47" s="38">
        <v>89756.7</v>
      </c>
      <c r="G47" s="60">
        <v>0</v>
      </c>
      <c r="H47" s="60">
        <v>0</v>
      </c>
      <c r="I47" s="60">
        <v>0</v>
      </c>
      <c r="J47" s="39">
        <f t="shared" si="10"/>
        <v>0</v>
      </c>
      <c r="K47" s="39">
        <f t="shared" si="11"/>
        <v>0</v>
      </c>
      <c r="L47" s="39">
        <f t="shared" si="12"/>
        <v>0</v>
      </c>
      <c r="M47" s="78"/>
      <c r="N47" s="81"/>
      <c r="O47" s="98"/>
      <c r="S47" s="52"/>
      <c r="T47" s="26"/>
    </row>
    <row r="48" spans="1:21" ht="119.25" customHeight="1" x14ac:dyDescent="0.5">
      <c r="A48" s="96"/>
      <c r="B48" s="64"/>
      <c r="C48" s="136"/>
      <c r="D48" s="46" t="s">
        <v>11</v>
      </c>
      <c r="E48" s="38">
        <v>0</v>
      </c>
      <c r="F48" s="60">
        <v>0</v>
      </c>
      <c r="G48" s="38">
        <v>0</v>
      </c>
      <c r="H48" s="38">
        <v>0</v>
      </c>
      <c r="I48" s="38">
        <v>0</v>
      </c>
      <c r="J48" s="39">
        <f t="shared" si="10"/>
        <v>0</v>
      </c>
      <c r="K48" s="39">
        <f t="shared" si="11"/>
        <v>0</v>
      </c>
      <c r="L48" s="39">
        <f t="shared" si="12"/>
        <v>0</v>
      </c>
      <c r="M48" s="78"/>
      <c r="N48" s="81"/>
      <c r="O48" s="98"/>
      <c r="S48" s="52"/>
      <c r="T48" s="26"/>
    </row>
    <row r="49" spans="1:20" ht="117.75" customHeight="1" x14ac:dyDescent="0.5">
      <c r="A49" s="96">
        <v>7</v>
      </c>
      <c r="B49" s="64" t="s">
        <v>42</v>
      </c>
      <c r="C49" s="136">
        <v>14</v>
      </c>
      <c r="D49" s="47" t="s">
        <v>6</v>
      </c>
      <c r="E49" s="35">
        <f>E50+E51+E52+E53</f>
        <v>7212.4</v>
      </c>
      <c r="F49" s="35">
        <f t="shared" ref="F49:I49" si="13">F50+F51+F52+F53</f>
        <v>6171.4</v>
      </c>
      <c r="G49" s="35">
        <f t="shared" si="13"/>
        <v>1215.3</v>
      </c>
      <c r="H49" s="35">
        <f t="shared" si="13"/>
        <v>1215.3</v>
      </c>
      <c r="I49" s="35">
        <f t="shared" si="13"/>
        <v>782.3</v>
      </c>
      <c r="J49" s="35">
        <f t="shared" si="3"/>
        <v>64.370937217148025</v>
      </c>
      <c r="K49" s="35">
        <f t="shared" si="1"/>
        <v>64.370937217148025</v>
      </c>
      <c r="L49" s="35">
        <f t="shared" si="2"/>
        <v>12.676216093593027</v>
      </c>
      <c r="M49" s="78"/>
      <c r="N49" s="81" t="s">
        <v>65</v>
      </c>
      <c r="O49" s="88" t="s">
        <v>92</v>
      </c>
      <c r="S49" s="52"/>
      <c r="T49" s="26"/>
    </row>
    <row r="50" spans="1:20" ht="117.75" customHeight="1" x14ac:dyDescent="0.5">
      <c r="A50" s="96"/>
      <c r="B50" s="64"/>
      <c r="C50" s="136"/>
      <c r="D50" s="45" t="s">
        <v>7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f t="shared" si="3"/>
        <v>0</v>
      </c>
      <c r="K50" s="39">
        <f t="shared" si="1"/>
        <v>0</v>
      </c>
      <c r="L50" s="39">
        <f t="shared" si="2"/>
        <v>0</v>
      </c>
      <c r="M50" s="78"/>
      <c r="N50" s="81"/>
      <c r="O50" s="89"/>
      <c r="S50" s="52"/>
      <c r="T50" s="26"/>
    </row>
    <row r="51" spans="1:20" ht="117.75" customHeight="1" x14ac:dyDescent="0.5">
      <c r="A51" s="96"/>
      <c r="B51" s="64"/>
      <c r="C51" s="136"/>
      <c r="D51" s="45" t="s">
        <v>8</v>
      </c>
      <c r="E51" s="36">
        <v>781.5</v>
      </c>
      <c r="F51" s="36">
        <v>781.5</v>
      </c>
      <c r="G51" s="36">
        <v>671.5</v>
      </c>
      <c r="H51" s="36">
        <v>671.5</v>
      </c>
      <c r="I51" s="36">
        <v>671.5</v>
      </c>
      <c r="J51" s="39">
        <f t="shared" si="3"/>
        <v>100</v>
      </c>
      <c r="K51" s="39">
        <f t="shared" si="1"/>
        <v>100</v>
      </c>
      <c r="L51" s="39">
        <f t="shared" si="2"/>
        <v>85.924504158669222</v>
      </c>
      <c r="M51" s="78"/>
      <c r="N51" s="81"/>
      <c r="O51" s="89"/>
      <c r="S51" s="52"/>
      <c r="T51" s="26"/>
    </row>
    <row r="52" spans="1:20" ht="117.75" customHeight="1" x14ac:dyDescent="0.5">
      <c r="A52" s="96"/>
      <c r="B52" s="64"/>
      <c r="C52" s="136"/>
      <c r="D52" s="45" t="s">
        <v>9</v>
      </c>
      <c r="E52" s="36">
        <v>3500</v>
      </c>
      <c r="F52" s="36">
        <v>2000</v>
      </c>
      <c r="G52" s="36">
        <v>543.79999999999995</v>
      </c>
      <c r="H52" s="36">
        <v>543.79999999999995</v>
      </c>
      <c r="I52" s="36">
        <v>110.8</v>
      </c>
      <c r="J52" s="39">
        <f t="shared" si="3"/>
        <v>20.375137918352337</v>
      </c>
      <c r="K52" s="39">
        <f t="shared" si="1"/>
        <v>20.375137918352337</v>
      </c>
      <c r="L52" s="39">
        <f t="shared" si="2"/>
        <v>5.54</v>
      </c>
      <c r="M52" s="78"/>
      <c r="N52" s="81"/>
      <c r="O52" s="89"/>
      <c r="S52" s="52"/>
      <c r="T52" s="26">
        <v>3</v>
      </c>
    </row>
    <row r="53" spans="1:20" ht="117.75" customHeight="1" x14ac:dyDescent="0.5">
      <c r="A53" s="96"/>
      <c r="B53" s="64"/>
      <c r="C53" s="136"/>
      <c r="D53" s="46" t="s">
        <v>10</v>
      </c>
      <c r="E53" s="36">
        <v>2930.9</v>
      </c>
      <c r="F53" s="38">
        <v>3389.9</v>
      </c>
      <c r="G53" s="38">
        <v>0</v>
      </c>
      <c r="H53" s="38">
        <v>0</v>
      </c>
      <c r="I53" s="38">
        <v>0</v>
      </c>
      <c r="J53" s="39">
        <f t="shared" si="3"/>
        <v>0</v>
      </c>
      <c r="K53" s="39">
        <f t="shared" si="1"/>
        <v>0</v>
      </c>
      <c r="L53" s="39">
        <f t="shared" si="2"/>
        <v>0</v>
      </c>
      <c r="M53" s="78"/>
      <c r="N53" s="81"/>
      <c r="O53" s="89"/>
      <c r="S53" s="52"/>
      <c r="T53" s="26"/>
    </row>
    <row r="54" spans="1:20" ht="117.75" customHeight="1" x14ac:dyDescent="0.5">
      <c r="A54" s="96"/>
      <c r="B54" s="64"/>
      <c r="C54" s="136"/>
      <c r="D54" s="46" t="s">
        <v>11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9">
        <f t="shared" si="3"/>
        <v>0</v>
      </c>
      <c r="K54" s="39">
        <f t="shared" si="1"/>
        <v>0</v>
      </c>
      <c r="L54" s="39">
        <f t="shared" si="2"/>
        <v>0</v>
      </c>
      <c r="M54" s="78"/>
      <c r="N54" s="81"/>
      <c r="O54" s="89"/>
      <c r="S54" s="52"/>
      <c r="T54" s="26"/>
    </row>
    <row r="55" spans="1:20" ht="117.75" customHeight="1" x14ac:dyDescent="0.5">
      <c r="A55" s="63">
        <v>8</v>
      </c>
      <c r="B55" s="64" t="s">
        <v>43</v>
      </c>
      <c r="C55" s="136">
        <v>24</v>
      </c>
      <c r="D55" s="47" t="s">
        <v>6</v>
      </c>
      <c r="E55" s="35">
        <f>E56+E57+E58+E59</f>
        <v>1284704.9000000001</v>
      </c>
      <c r="F55" s="35">
        <f>F56+F57+F58+F59</f>
        <v>1291042.99</v>
      </c>
      <c r="G55" s="35">
        <f t="shared" ref="G55:I55" si="14">G56+G57+G58+G59</f>
        <v>26006</v>
      </c>
      <c r="H55" s="35">
        <f t="shared" si="14"/>
        <v>44535.57</v>
      </c>
      <c r="I55" s="35">
        <f t="shared" si="14"/>
        <v>25963.27</v>
      </c>
      <c r="J55" s="35">
        <f t="shared" si="3"/>
        <v>58.297828005794017</v>
      </c>
      <c r="K55" s="35">
        <f t="shared" si="1"/>
        <v>99.8356917634392</v>
      </c>
      <c r="L55" s="35">
        <f t="shared" si="2"/>
        <v>2.0110306319079276</v>
      </c>
      <c r="M55" s="78"/>
      <c r="N55" s="81" t="s">
        <v>105</v>
      </c>
      <c r="O55" s="93" t="s">
        <v>72</v>
      </c>
      <c r="S55" s="52"/>
      <c r="T55" s="26"/>
    </row>
    <row r="56" spans="1:20" ht="117.75" customHeight="1" x14ac:dyDescent="0.5">
      <c r="A56" s="63"/>
      <c r="B56" s="64"/>
      <c r="C56" s="136"/>
      <c r="D56" s="45" t="s">
        <v>7</v>
      </c>
      <c r="E56" s="36">
        <v>23500.799999999999</v>
      </c>
      <c r="F56" s="36">
        <v>23500.799999999999</v>
      </c>
      <c r="G56" s="36">
        <v>0</v>
      </c>
      <c r="H56" s="36">
        <v>0</v>
      </c>
      <c r="I56" s="36">
        <v>0</v>
      </c>
      <c r="J56" s="39">
        <f t="shared" si="3"/>
        <v>0</v>
      </c>
      <c r="K56" s="39">
        <f t="shared" si="1"/>
        <v>0</v>
      </c>
      <c r="L56" s="39">
        <f t="shared" si="2"/>
        <v>0</v>
      </c>
      <c r="M56" s="78"/>
      <c r="N56" s="81"/>
      <c r="O56" s="94"/>
      <c r="S56" s="52"/>
      <c r="T56" s="26"/>
    </row>
    <row r="57" spans="1:20" ht="117.75" customHeight="1" x14ac:dyDescent="0.5">
      <c r="A57" s="63"/>
      <c r="B57" s="64"/>
      <c r="C57" s="136"/>
      <c r="D57" s="45" t="s">
        <v>8</v>
      </c>
      <c r="E57" s="36">
        <v>42096.800000000003</v>
      </c>
      <c r="F57" s="36">
        <v>32727.4</v>
      </c>
      <c r="G57" s="36">
        <v>22400.9</v>
      </c>
      <c r="H57" s="36">
        <v>22358.5</v>
      </c>
      <c r="I57" s="36">
        <v>22358.5</v>
      </c>
      <c r="J57" s="39">
        <f t="shared" si="3"/>
        <v>100</v>
      </c>
      <c r="K57" s="39">
        <f t="shared" si="1"/>
        <v>99.81072189063832</v>
      </c>
      <c r="L57" s="39">
        <f t="shared" si="2"/>
        <v>68.317373210215294</v>
      </c>
      <c r="M57" s="78"/>
      <c r="N57" s="81"/>
      <c r="O57" s="94"/>
      <c r="S57" s="52"/>
      <c r="T57" s="26">
        <v>6</v>
      </c>
    </row>
    <row r="58" spans="1:20" ht="117.75" customHeight="1" x14ac:dyDescent="0.5">
      <c r="A58" s="63"/>
      <c r="B58" s="64"/>
      <c r="C58" s="136"/>
      <c r="D58" s="45" t="s">
        <v>9</v>
      </c>
      <c r="E58" s="36">
        <v>11097.5</v>
      </c>
      <c r="F58" s="36">
        <f>104253.29+24407.7</f>
        <v>128660.98999999999</v>
      </c>
      <c r="G58" s="36">
        <v>3605.1</v>
      </c>
      <c r="H58" s="36">
        <v>22177.07</v>
      </c>
      <c r="I58" s="36">
        <v>3604.77</v>
      </c>
      <c r="J58" s="39">
        <f t="shared" si="3"/>
        <v>16.25449168893817</v>
      </c>
      <c r="K58" s="39">
        <f t="shared" si="1"/>
        <v>99.990846301073475</v>
      </c>
      <c r="L58" s="39">
        <f t="shared" si="2"/>
        <v>2.8017583262805612</v>
      </c>
      <c r="M58" s="78"/>
      <c r="N58" s="81"/>
      <c r="O58" s="94"/>
      <c r="S58" s="52"/>
      <c r="T58" s="26"/>
    </row>
    <row r="59" spans="1:20" ht="117.75" customHeight="1" x14ac:dyDescent="0.5">
      <c r="A59" s="63"/>
      <c r="B59" s="64"/>
      <c r="C59" s="136"/>
      <c r="D59" s="46" t="s">
        <v>10</v>
      </c>
      <c r="E59" s="36">
        <v>1208009.8</v>
      </c>
      <c r="F59" s="38">
        <v>1106153.8</v>
      </c>
      <c r="G59" s="38">
        <v>0</v>
      </c>
      <c r="H59" s="38">
        <v>0</v>
      </c>
      <c r="I59" s="38">
        <v>0</v>
      </c>
      <c r="J59" s="39">
        <f t="shared" si="3"/>
        <v>0</v>
      </c>
      <c r="K59" s="39">
        <f t="shared" si="1"/>
        <v>0</v>
      </c>
      <c r="L59" s="39">
        <f t="shared" si="2"/>
        <v>0</v>
      </c>
      <c r="M59" s="78"/>
      <c r="N59" s="81"/>
      <c r="O59" s="94"/>
      <c r="S59" s="52"/>
      <c r="T59" s="26"/>
    </row>
    <row r="60" spans="1:20" ht="117.75" customHeight="1" x14ac:dyDescent="0.5">
      <c r="A60" s="63"/>
      <c r="B60" s="64"/>
      <c r="C60" s="136"/>
      <c r="D60" s="46" t="s">
        <v>11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f t="shared" si="3"/>
        <v>0</v>
      </c>
      <c r="K60" s="39">
        <f t="shared" si="1"/>
        <v>0</v>
      </c>
      <c r="L60" s="39">
        <f t="shared" si="2"/>
        <v>0</v>
      </c>
      <c r="M60" s="78"/>
      <c r="N60" s="81"/>
      <c r="O60" s="95"/>
      <c r="S60" s="52"/>
      <c r="T60" s="26"/>
    </row>
    <row r="61" spans="1:20" ht="117.75" customHeight="1" x14ac:dyDescent="0.5">
      <c r="A61" s="63">
        <v>9</v>
      </c>
      <c r="B61" s="64" t="s">
        <v>44</v>
      </c>
      <c r="C61" s="136">
        <v>16</v>
      </c>
      <c r="D61" s="47" t="s">
        <v>6</v>
      </c>
      <c r="E61" s="35">
        <f>E62+E63+E64+E65</f>
        <v>601360.5</v>
      </c>
      <c r="F61" s="35">
        <f>F62+F63+F64+F65</f>
        <v>433528.76448000001</v>
      </c>
      <c r="G61" s="35">
        <f>G62+G63+G64+G65</f>
        <v>39630.71</v>
      </c>
      <c r="H61" s="35">
        <f>H62+H63+H64+H65</f>
        <v>48738.878479999999</v>
      </c>
      <c r="I61" s="35">
        <f>I62+I63+I64+I65</f>
        <v>33813.368000000002</v>
      </c>
      <c r="J61" s="35">
        <f t="shared" si="3"/>
        <v>69.376582011166548</v>
      </c>
      <c r="K61" s="35">
        <f t="shared" si="1"/>
        <v>85.321125965192152</v>
      </c>
      <c r="L61" s="35">
        <f t="shared" si="2"/>
        <v>7.7995673575564819</v>
      </c>
      <c r="M61" s="78"/>
      <c r="N61" s="67" t="s">
        <v>82</v>
      </c>
      <c r="O61" s="76" t="s">
        <v>85</v>
      </c>
      <c r="S61" s="52"/>
      <c r="T61" s="26"/>
    </row>
    <row r="62" spans="1:20" ht="117.75" customHeight="1" x14ac:dyDescent="0.5">
      <c r="A62" s="63"/>
      <c r="B62" s="64"/>
      <c r="C62" s="136"/>
      <c r="D62" s="45" t="s">
        <v>7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f t="shared" si="3"/>
        <v>0</v>
      </c>
      <c r="K62" s="39">
        <f t="shared" si="1"/>
        <v>0</v>
      </c>
      <c r="L62" s="39">
        <f t="shared" si="2"/>
        <v>0</v>
      </c>
      <c r="M62" s="78"/>
      <c r="N62" s="67"/>
      <c r="O62" s="77"/>
      <c r="S62" s="52"/>
      <c r="T62" s="26"/>
    </row>
    <row r="63" spans="1:20" ht="117.75" customHeight="1" x14ac:dyDescent="0.5">
      <c r="A63" s="63"/>
      <c r="B63" s="64"/>
      <c r="C63" s="136"/>
      <c r="D63" s="45" t="s">
        <v>8</v>
      </c>
      <c r="E63" s="36">
        <v>21807.599999999999</v>
      </c>
      <c r="F63" s="36">
        <v>31177.000000000004</v>
      </c>
      <c r="G63" s="36">
        <v>2757.2</v>
      </c>
      <c r="H63" s="36">
        <v>2629.2</v>
      </c>
      <c r="I63" s="36">
        <v>202.45984000000001</v>
      </c>
      <c r="J63" s="39">
        <f t="shared" si="3"/>
        <v>7.7004351133424631</v>
      </c>
      <c r="K63" s="39">
        <f t="shared" si="1"/>
        <v>7.342950819672132</v>
      </c>
      <c r="L63" s="39">
        <f t="shared" si="2"/>
        <v>0.64938845944125467</v>
      </c>
      <c r="M63" s="78"/>
      <c r="N63" s="67"/>
      <c r="O63" s="77"/>
      <c r="S63" s="52"/>
      <c r="T63" s="26">
        <v>6</v>
      </c>
    </row>
    <row r="64" spans="1:20" ht="117.75" customHeight="1" x14ac:dyDescent="0.5">
      <c r="A64" s="63"/>
      <c r="B64" s="64"/>
      <c r="C64" s="136"/>
      <c r="D64" s="45" t="s">
        <v>9</v>
      </c>
      <c r="E64" s="36">
        <v>100410.4</v>
      </c>
      <c r="F64" s="36">
        <v>127502.36448</v>
      </c>
      <c r="G64" s="36">
        <v>36873.51</v>
      </c>
      <c r="H64" s="36">
        <v>46109.678480000002</v>
      </c>
      <c r="I64" s="36">
        <v>33610.908159999999</v>
      </c>
      <c r="J64" s="39">
        <f t="shared" si="3"/>
        <v>72.893390862785296</v>
      </c>
      <c r="K64" s="39">
        <f t="shared" si="1"/>
        <v>91.151908673733516</v>
      </c>
      <c r="L64" s="40">
        <f t="shared" si="2"/>
        <v>26.361007732740671</v>
      </c>
      <c r="M64" s="78"/>
      <c r="N64" s="67"/>
      <c r="O64" s="77"/>
      <c r="S64" s="52"/>
      <c r="T64" s="26"/>
    </row>
    <row r="65" spans="1:20" ht="117.75" customHeight="1" x14ac:dyDescent="0.5">
      <c r="A65" s="63"/>
      <c r="B65" s="64"/>
      <c r="C65" s="136"/>
      <c r="D65" s="46" t="s">
        <v>10</v>
      </c>
      <c r="E65" s="36">
        <v>479142.5</v>
      </c>
      <c r="F65" s="38">
        <v>274849.40000000002</v>
      </c>
      <c r="G65" s="38">
        <v>0</v>
      </c>
      <c r="H65" s="38">
        <v>0</v>
      </c>
      <c r="I65" s="38">
        <v>0</v>
      </c>
      <c r="J65" s="39">
        <f t="shared" si="3"/>
        <v>0</v>
      </c>
      <c r="K65" s="39">
        <f t="shared" si="1"/>
        <v>0</v>
      </c>
      <c r="L65" s="39">
        <f t="shared" si="2"/>
        <v>0</v>
      </c>
      <c r="M65" s="78"/>
      <c r="N65" s="67"/>
      <c r="O65" s="77"/>
      <c r="S65" s="52"/>
      <c r="T65" s="26"/>
    </row>
    <row r="66" spans="1:20" ht="117.75" customHeight="1" x14ac:dyDescent="0.5">
      <c r="A66" s="63"/>
      <c r="B66" s="64"/>
      <c r="C66" s="136"/>
      <c r="D66" s="46" t="s">
        <v>11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f t="shared" si="3"/>
        <v>0</v>
      </c>
      <c r="K66" s="39">
        <f t="shared" si="1"/>
        <v>0</v>
      </c>
      <c r="L66" s="39">
        <f t="shared" si="2"/>
        <v>0</v>
      </c>
      <c r="M66" s="78"/>
      <c r="N66" s="67"/>
      <c r="O66" s="77"/>
      <c r="S66" s="52"/>
      <c r="T66" s="26"/>
    </row>
    <row r="67" spans="1:20" ht="117.75" customHeight="1" x14ac:dyDescent="0.5">
      <c r="A67" s="63">
        <v>10</v>
      </c>
      <c r="B67" s="90" t="s">
        <v>45</v>
      </c>
      <c r="C67" s="138">
        <v>8</v>
      </c>
      <c r="D67" s="44" t="s">
        <v>6</v>
      </c>
      <c r="E67" s="35">
        <f>E68+E69+E70+E71</f>
        <v>42257</v>
      </c>
      <c r="F67" s="35">
        <f>F68+F69+F70+F71</f>
        <v>42284</v>
      </c>
      <c r="G67" s="35">
        <f t="shared" ref="G67:I67" si="15">G68+G69+G70+G71</f>
        <v>2375.9</v>
      </c>
      <c r="H67" s="35">
        <f t="shared" si="15"/>
        <v>2979.9</v>
      </c>
      <c r="I67" s="35">
        <f t="shared" si="15"/>
        <v>2320.8999999999996</v>
      </c>
      <c r="J67" s="35">
        <f t="shared" si="3"/>
        <v>77.88516393167555</v>
      </c>
      <c r="K67" s="35">
        <f t="shared" si="1"/>
        <v>97.685087756218678</v>
      </c>
      <c r="L67" s="35">
        <f t="shared" si="2"/>
        <v>5.4888373852994032</v>
      </c>
      <c r="M67" s="92"/>
      <c r="N67" s="67" t="s">
        <v>64</v>
      </c>
      <c r="O67" s="93" t="s">
        <v>78</v>
      </c>
      <c r="S67" s="52"/>
      <c r="T67" s="26"/>
    </row>
    <row r="68" spans="1:20" ht="117.75" customHeight="1" x14ac:dyDescent="0.5">
      <c r="A68" s="63"/>
      <c r="B68" s="90"/>
      <c r="C68" s="138"/>
      <c r="D68" s="48" t="s">
        <v>7</v>
      </c>
      <c r="E68" s="36">
        <v>0</v>
      </c>
      <c r="F68" s="36">
        <v>0</v>
      </c>
      <c r="G68" s="38">
        <v>0</v>
      </c>
      <c r="H68" s="38">
        <v>0</v>
      </c>
      <c r="I68" s="38">
        <v>0</v>
      </c>
      <c r="J68" s="39">
        <f t="shared" si="3"/>
        <v>0</v>
      </c>
      <c r="K68" s="39">
        <f t="shared" si="1"/>
        <v>0</v>
      </c>
      <c r="L68" s="39">
        <f t="shared" si="2"/>
        <v>0</v>
      </c>
      <c r="M68" s="78"/>
      <c r="N68" s="67"/>
      <c r="O68" s="94"/>
      <c r="S68" s="52"/>
      <c r="T68" s="26"/>
    </row>
    <row r="69" spans="1:20" ht="117.75" customHeight="1" x14ac:dyDescent="0.5">
      <c r="A69" s="63"/>
      <c r="B69" s="90"/>
      <c r="C69" s="138"/>
      <c r="D69" s="48" t="s">
        <v>8</v>
      </c>
      <c r="E69" s="36">
        <v>20722.3</v>
      </c>
      <c r="F69" s="36">
        <v>20722.3</v>
      </c>
      <c r="G69" s="36">
        <v>2290.1</v>
      </c>
      <c r="H69" s="36">
        <v>2300.5</v>
      </c>
      <c r="I69" s="36">
        <v>2235.3999999999996</v>
      </c>
      <c r="J69" s="39">
        <f t="shared" si="3"/>
        <v>97.170180395566163</v>
      </c>
      <c r="K69" s="39">
        <f t="shared" si="1"/>
        <v>97.611458014933845</v>
      </c>
      <c r="L69" s="39">
        <f t="shared" si="2"/>
        <v>10.787412594161843</v>
      </c>
      <c r="M69" s="78"/>
      <c r="N69" s="67"/>
      <c r="O69" s="94"/>
      <c r="S69" s="52"/>
      <c r="T69" s="26">
        <v>4</v>
      </c>
    </row>
    <row r="70" spans="1:20" ht="117.75" customHeight="1" x14ac:dyDescent="0.5">
      <c r="A70" s="63"/>
      <c r="B70" s="90"/>
      <c r="C70" s="138"/>
      <c r="D70" s="48" t="s">
        <v>9</v>
      </c>
      <c r="E70" s="36">
        <v>1308.5</v>
      </c>
      <c r="F70" s="36">
        <v>1335.5</v>
      </c>
      <c r="G70" s="36">
        <v>85.8</v>
      </c>
      <c r="H70" s="36">
        <v>679.4</v>
      </c>
      <c r="I70" s="36">
        <v>85.5</v>
      </c>
      <c r="J70" s="39">
        <f t="shared" si="3"/>
        <v>12.584633500147188</v>
      </c>
      <c r="K70" s="39">
        <f t="shared" si="1"/>
        <v>99.650349650349654</v>
      </c>
      <c r="L70" s="39">
        <f t="shared" si="2"/>
        <v>6.4020965930363163</v>
      </c>
      <c r="M70" s="78"/>
      <c r="N70" s="67"/>
      <c r="O70" s="94"/>
      <c r="S70" s="52"/>
      <c r="T70" s="26"/>
    </row>
    <row r="71" spans="1:20" ht="117.75" customHeight="1" x14ac:dyDescent="0.5">
      <c r="A71" s="63"/>
      <c r="B71" s="90"/>
      <c r="C71" s="138"/>
      <c r="D71" s="49" t="s">
        <v>10</v>
      </c>
      <c r="E71" s="36">
        <v>20226.2</v>
      </c>
      <c r="F71" s="38">
        <v>20226.2</v>
      </c>
      <c r="G71" s="38">
        <v>0</v>
      </c>
      <c r="H71" s="38">
        <v>0</v>
      </c>
      <c r="I71" s="38">
        <v>0</v>
      </c>
      <c r="J71" s="39">
        <f t="shared" si="3"/>
        <v>0</v>
      </c>
      <c r="K71" s="39">
        <f t="shared" ref="K71:K134" si="16">IF(I71=0,0,I71/G71*100)</f>
        <v>0</v>
      </c>
      <c r="L71" s="39">
        <f t="shared" ref="L71:L134" si="17">IF(I71=0,0,I71/F71*100)</f>
        <v>0</v>
      </c>
      <c r="M71" s="78"/>
      <c r="N71" s="67"/>
      <c r="O71" s="94"/>
      <c r="S71" s="52"/>
      <c r="T71" s="26"/>
    </row>
    <row r="72" spans="1:20" ht="117.75" customHeight="1" x14ac:dyDescent="0.5">
      <c r="A72" s="63"/>
      <c r="B72" s="90"/>
      <c r="C72" s="138"/>
      <c r="D72" s="49" t="s">
        <v>11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9">
        <f t="shared" ref="J72:J135" si="18">IF(I72=0, ,I72/H72*100)</f>
        <v>0</v>
      </c>
      <c r="K72" s="39">
        <f t="shared" si="16"/>
        <v>0</v>
      </c>
      <c r="L72" s="39">
        <f t="shared" si="17"/>
        <v>0</v>
      </c>
      <c r="M72" s="78"/>
      <c r="N72" s="67"/>
      <c r="O72" s="95"/>
      <c r="S72" s="52"/>
      <c r="T72" s="26"/>
    </row>
    <row r="73" spans="1:20" ht="78" customHeight="1" x14ac:dyDescent="0.5">
      <c r="A73" s="63">
        <v>11</v>
      </c>
      <c r="B73" s="90" t="s">
        <v>46</v>
      </c>
      <c r="C73" s="138">
        <v>8</v>
      </c>
      <c r="D73" s="44" t="s">
        <v>6</v>
      </c>
      <c r="E73" s="35">
        <f>E74+E75+E76+E77</f>
        <v>42783.9</v>
      </c>
      <c r="F73" s="35">
        <f>F74+F75+F76+F77</f>
        <v>45520.47</v>
      </c>
      <c r="G73" s="35">
        <f t="shared" ref="G73:I73" si="19">G74+G75+G76+G77</f>
        <v>7734.33</v>
      </c>
      <c r="H73" s="35">
        <f t="shared" si="19"/>
        <v>8721.7999999999993</v>
      </c>
      <c r="I73" s="35">
        <f t="shared" si="19"/>
        <v>6130.53</v>
      </c>
      <c r="J73" s="35">
        <f t="shared" si="18"/>
        <v>70.289733770551948</v>
      </c>
      <c r="K73" s="35">
        <f t="shared" si="16"/>
        <v>79.263879353479865</v>
      </c>
      <c r="L73" s="35">
        <f t="shared" si="17"/>
        <v>13.467633352643327</v>
      </c>
      <c r="M73" s="91"/>
      <c r="N73" s="67" t="s">
        <v>81</v>
      </c>
      <c r="O73" s="83" t="s">
        <v>93</v>
      </c>
      <c r="S73" s="52"/>
      <c r="T73" s="26"/>
    </row>
    <row r="74" spans="1:20" ht="78" customHeight="1" x14ac:dyDescent="0.5">
      <c r="A74" s="63"/>
      <c r="B74" s="90"/>
      <c r="C74" s="138"/>
      <c r="D74" s="48" t="s">
        <v>7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9">
        <f t="shared" si="18"/>
        <v>0</v>
      </c>
      <c r="K74" s="39">
        <f t="shared" si="16"/>
        <v>0</v>
      </c>
      <c r="L74" s="39">
        <f t="shared" si="17"/>
        <v>0</v>
      </c>
      <c r="M74" s="91"/>
      <c r="N74" s="67"/>
      <c r="O74" s="84"/>
      <c r="S74" s="52"/>
      <c r="T74" s="26"/>
    </row>
    <row r="75" spans="1:20" ht="78" customHeight="1" x14ac:dyDescent="0.5">
      <c r="A75" s="63"/>
      <c r="B75" s="90"/>
      <c r="C75" s="138"/>
      <c r="D75" s="48" t="s">
        <v>8</v>
      </c>
      <c r="E75" s="36">
        <v>99.4</v>
      </c>
      <c r="F75" s="36">
        <v>99.4</v>
      </c>
      <c r="G75" s="36">
        <v>0</v>
      </c>
      <c r="H75" s="41">
        <v>99.4</v>
      </c>
      <c r="I75" s="38">
        <v>0</v>
      </c>
      <c r="J75" s="39">
        <f t="shared" si="18"/>
        <v>0</v>
      </c>
      <c r="K75" s="39">
        <f t="shared" si="16"/>
        <v>0</v>
      </c>
      <c r="L75" s="39">
        <f t="shared" si="17"/>
        <v>0</v>
      </c>
      <c r="M75" s="91"/>
      <c r="N75" s="67"/>
      <c r="O75" s="84"/>
      <c r="S75" s="52"/>
      <c r="T75" s="26"/>
    </row>
    <row r="76" spans="1:20" ht="78" customHeight="1" x14ac:dyDescent="0.5">
      <c r="A76" s="63"/>
      <c r="B76" s="90"/>
      <c r="C76" s="138"/>
      <c r="D76" s="48" t="s">
        <v>9</v>
      </c>
      <c r="E76" s="36">
        <v>16448</v>
      </c>
      <c r="F76" s="36">
        <v>24978.02</v>
      </c>
      <c r="G76" s="36">
        <v>7734.33</v>
      </c>
      <c r="H76" s="36">
        <v>8622.4</v>
      </c>
      <c r="I76" s="36">
        <v>6130.53</v>
      </c>
      <c r="J76" s="39">
        <f t="shared" si="18"/>
        <v>71.100041751716461</v>
      </c>
      <c r="K76" s="39">
        <f t="shared" si="16"/>
        <v>79.263879353479865</v>
      </c>
      <c r="L76" s="40">
        <f t="shared" si="17"/>
        <v>24.543698820002543</v>
      </c>
      <c r="M76" s="91"/>
      <c r="N76" s="67"/>
      <c r="O76" s="84"/>
      <c r="S76" s="52"/>
      <c r="T76" s="26">
        <v>7</v>
      </c>
    </row>
    <row r="77" spans="1:20" ht="78" customHeight="1" x14ac:dyDescent="0.5">
      <c r="A77" s="63"/>
      <c r="B77" s="90"/>
      <c r="C77" s="138"/>
      <c r="D77" s="49" t="s">
        <v>10</v>
      </c>
      <c r="E77" s="36">
        <v>26236.5</v>
      </c>
      <c r="F77" s="38">
        <v>20443.05</v>
      </c>
      <c r="G77" s="38">
        <v>0</v>
      </c>
      <c r="H77" s="38">
        <v>0</v>
      </c>
      <c r="I77" s="38">
        <v>0</v>
      </c>
      <c r="J77" s="39">
        <f t="shared" si="18"/>
        <v>0</v>
      </c>
      <c r="K77" s="39">
        <f t="shared" si="16"/>
        <v>0</v>
      </c>
      <c r="L77" s="39">
        <f t="shared" si="17"/>
        <v>0</v>
      </c>
      <c r="M77" s="91"/>
      <c r="N77" s="67"/>
      <c r="O77" s="84"/>
      <c r="S77" s="52"/>
      <c r="T77" s="26"/>
    </row>
    <row r="78" spans="1:20" ht="78" customHeight="1" x14ac:dyDescent="0.5">
      <c r="A78" s="63"/>
      <c r="B78" s="90"/>
      <c r="C78" s="138"/>
      <c r="D78" s="49" t="s">
        <v>11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9">
        <f t="shared" si="18"/>
        <v>0</v>
      </c>
      <c r="K78" s="39">
        <f t="shared" si="16"/>
        <v>0</v>
      </c>
      <c r="L78" s="39">
        <f t="shared" si="17"/>
        <v>0</v>
      </c>
      <c r="M78" s="91"/>
      <c r="N78" s="67"/>
      <c r="O78" s="84"/>
      <c r="S78" s="52"/>
      <c r="T78" s="26"/>
    </row>
    <row r="79" spans="1:20" ht="78" customHeight="1" x14ac:dyDescent="0.5">
      <c r="A79" s="63">
        <v>12</v>
      </c>
      <c r="B79" s="64" t="s">
        <v>47</v>
      </c>
      <c r="C79" s="136">
        <v>8</v>
      </c>
      <c r="D79" s="47" t="s">
        <v>6</v>
      </c>
      <c r="E79" s="35">
        <f>E80+E81+E82+E83</f>
        <v>169941.6</v>
      </c>
      <c r="F79" s="35">
        <f>F80+F81+F82+F83</f>
        <v>156994.4</v>
      </c>
      <c r="G79" s="35">
        <f t="shared" ref="G79:I79" si="20">G80+G81+G82+G83</f>
        <v>25012.63</v>
      </c>
      <c r="H79" s="35">
        <f t="shared" si="20"/>
        <v>25002.63</v>
      </c>
      <c r="I79" s="35">
        <f t="shared" si="20"/>
        <v>21655.254300000001</v>
      </c>
      <c r="J79" s="35">
        <f t="shared" si="18"/>
        <v>86.611905627527989</v>
      </c>
      <c r="K79" s="35">
        <f t="shared" si="16"/>
        <v>86.577278358973047</v>
      </c>
      <c r="L79" s="35">
        <f t="shared" si="17"/>
        <v>13.793647607812765</v>
      </c>
      <c r="M79" s="78"/>
      <c r="N79" s="67" t="s">
        <v>67</v>
      </c>
      <c r="O79" s="88" t="s">
        <v>92</v>
      </c>
      <c r="S79" s="52"/>
      <c r="T79" s="26"/>
    </row>
    <row r="80" spans="1:20" ht="78" customHeight="1" x14ac:dyDescent="0.5">
      <c r="A80" s="63"/>
      <c r="B80" s="64"/>
      <c r="C80" s="136"/>
      <c r="D80" s="45" t="s">
        <v>7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9">
        <f t="shared" si="18"/>
        <v>0</v>
      </c>
      <c r="K80" s="39">
        <f t="shared" si="16"/>
        <v>0</v>
      </c>
      <c r="L80" s="40">
        <f t="shared" si="17"/>
        <v>0</v>
      </c>
      <c r="M80" s="78"/>
      <c r="N80" s="67"/>
      <c r="O80" s="89"/>
      <c r="S80" s="52"/>
      <c r="T80" s="26"/>
    </row>
    <row r="81" spans="1:20" ht="78" customHeight="1" x14ac:dyDescent="0.5">
      <c r="A81" s="63"/>
      <c r="B81" s="64"/>
      <c r="C81" s="136"/>
      <c r="D81" s="45" t="s">
        <v>8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9">
        <f t="shared" si="18"/>
        <v>0</v>
      </c>
      <c r="K81" s="39">
        <f t="shared" si="16"/>
        <v>0</v>
      </c>
      <c r="L81" s="40">
        <f t="shared" si="17"/>
        <v>0</v>
      </c>
      <c r="M81" s="78"/>
      <c r="N81" s="67"/>
      <c r="O81" s="89"/>
      <c r="S81" s="52"/>
      <c r="T81" s="26"/>
    </row>
    <row r="82" spans="1:20" ht="78" customHeight="1" x14ac:dyDescent="0.5">
      <c r="A82" s="63"/>
      <c r="B82" s="64"/>
      <c r="C82" s="136"/>
      <c r="D82" s="45" t="s">
        <v>9</v>
      </c>
      <c r="E82" s="36">
        <v>40600</v>
      </c>
      <c r="F82" s="36">
        <v>30342.7</v>
      </c>
      <c r="G82" s="36">
        <v>25012.63</v>
      </c>
      <c r="H82" s="36">
        <v>25002.63</v>
      </c>
      <c r="I82" s="36">
        <v>21655.254300000001</v>
      </c>
      <c r="J82" s="39">
        <f t="shared" si="18"/>
        <v>86.611905627527989</v>
      </c>
      <c r="K82" s="39">
        <f t="shared" si="16"/>
        <v>86.577278358973047</v>
      </c>
      <c r="L82" s="40">
        <f t="shared" si="17"/>
        <v>71.368910149722993</v>
      </c>
      <c r="M82" s="78"/>
      <c r="N82" s="67"/>
      <c r="O82" s="89"/>
      <c r="S82" s="52"/>
      <c r="T82" s="26">
        <v>1</v>
      </c>
    </row>
    <row r="83" spans="1:20" ht="78" customHeight="1" x14ac:dyDescent="0.5">
      <c r="A83" s="63"/>
      <c r="B83" s="64"/>
      <c r="C83" s="136"/>
      <c r="D83" s="46" t="s">
        <v>10</v>
      </c>
      <c r="E83" s="36">
        <v>129341.6</v>
      </c>
      <c r="F83" s="38">
        <v>126651.7</v>
      </c>
      <c r="G83" s="38">
        <v>0</v>
      </c>
      <c r="H83" s="38">
        <v>0</v>
      </c>
      <c r="I83" s="38">
        <v>0</v>
      </c>
      <c r="J83" s="39">
        <f t="shared" si="18"/>
        <v>0</v>
      </c>
      <c r="K83" s="39">
        <f t="shared" si="16"/>
        <v>0</v>
      </c>
      <c r="L83" s="40">
        <f t="shared" si="17"/>
        <v>0</v>
      </c>
      <c r="M83" s="78"/>
      <c r="N83" s="67"/>
      <c r="O83" s="89"/>
      <c r="S83" s="52"/>
      <c r="T83" s="26"/>
    </row>
    <row r="84" spans="1:20" ht="78" customHeight="1" x14ac:dyDescent="0.5">
      <c r="A84" s="63"/>
      <c r="B84" s="64"/>
      <c r="C84" s="136"/>
      <c r="D84" s="46" t="s">
        <v>11</v>
      </c>
      <c r="E84" s="38">
        <v>11000</v>
      </c>
      <c r="F84" s="38">
        <v>11000</v>
      </c>
      <c r="G84" s="38">
        <v>0</v>
      </c>
      <c r="H84" s="38">
        <v>0</v>
      </c>
      <c r="I84" s="38">
        <v>0</v>
      </c>
      <c r="J84" s="39">
        <f t="shared" si="18"/>
        <v>0</v>
      </c>
      <c r="K84" s="39">
        <f t="shared" si="16"/>
        <v>0</v>
      </c>
      <c r="L84" s="40">
        <f t="shared" si="17"/>
        <v>0</v>
      </c>
      <c r="M84" s="78"/>
      <c r="N84" s="67"/>
      <c r="O84" s="89"/>
      <c r="S84" s="52"/>
      <c r="T84" s="26"/>
    </row>
    <row r="85" spans="1:20" ht="78" customHeight="1" x14ac:dyDescent="0.5">
      <c r="A85" s="63">
        <v>13</v>
      </c>
      <c r="B85" s="64" t="s">
        <v>48</v>
      </c>
      <c r="C85" s="136">
        <v>7</v>
      </c>
      <c r="D85" s="47" t="s">
        <v>6</v>
      </c>
      <c r="E85" s="35">
        <f>E86+E87+E88+E89</f>
        <v>58588.94571</v>
      </c>
      <c r="F85" s="35">
        <f t="shared" ref="F85:I85" si="21">F86+F87+F88+F89</f>
        <v>58588.94571</v>
      </c>
      <c r="G85" s="35">
        <f t="shared" si="21"/>
        <v>13858.5</v>
      </c>
      <c r="H85" s="35">
        <f t="shared" si="21"/>
        <v>13858.5</v>
      </c>
      <c r="I85" s="35">
        <f t="shared" si="21"/>
        <v>13523.6</v>
      </c>
      <c r="J85" s="35">
        <f>IF(I85=0, ,I85/H85*100)</f>
        <v>97.583432550420326</v>
      </c>
      <c r="K85" s="35">
        <f t="shared" si="16"/>
        <v>97.583432550420326</v>
      </c>
      <c r="L85" s="35">
        <f>IF(I85=0,0,I85/F85*100)</f>
        <v>23.082169914676896</v>
      </c>
      <c r="M85" s="78"/>
      <c r="N85" s="67" t="s">
        <v>65</v>
      </c>
      <c r="O85" s="87" t="s">
        <v>94</v>
      </c>
      <c r="S85" s="52"/>
      <c r="T85" s="26"/>
    </row>
    <row r="86" spans="1:20" ht="78" customHeight="1" x14ac:dyDescent="0.5">
      <c r="A86" s="63"/>
      <c r="B86" s="64"/>
      <c r="C86" s="136"/>
      <c r="D86" s="45" t="s">
        <v>7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9">
        <f t="shared" ref="J86:J90" si="22">IF(I86=0, ,I86/H86*100)</f>
        <v>0</v>
      </c>
      <c r="K86" s="39">
        <f t="shared" si="16"/>
        <v>0</v>
      </c>
      <c r="L86" s="39">
        <f t="shared" si="17"/>
        <v>0</v>
      </c>
      <c r="M86" s="86"/>
      <c r="N86" s="67"/>
      <c r="O86" s="87"/>
      <c r="S86" s="52"/>
      <c r="T86" s="26"/>
    </row>
    <row r="87" spans="1:20" ht="78" customHeight="1" x14ac:dyDescent="0.5">
      <c r="A87" s="63"/>
      <c r="B87" s="64"/>
      <c r="C87" s="136"/>
      <c r="D87" s="45" t="s">
        <v>8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9">
        <f t="shared" si="22"/>
        <v>0</v>
      </c>
      <c r="K87" s="39">
        <f t="shared" si="16"/>
        <v>0</v>
      </c>
      <c r="L87" s="39">
        <f t="shared" si="17"/>
        <v>0</v>
      </c>
      <c r="M87" s="86"/>
      <c r="N87" s="67"/>
      <c r="O87" s="87"/>
      <c r="S87" s="52"/>
      <c r="T87" s="26">
        <v>3</v>
      </c>
    </row>
    <row r="88" spans="1:20" ht="78" customHeight="1" x14ac:dyDescent="0.5">
      <c r="A88" s="63"/>
      <c r="B88" s="64"/>
      <c r="C88" s="136"/>
      <c r="D88" s="45" t="s">
        <v>9</v>
      </c>
      <c r="E88" s="42">
        <v>34360.737820000002</v>
      </c>
      <c r="F88" s="42">
        <v>34360.737820000002</v>
      </c>
      <c r="G88" s="36">
        <v>13858.5</v>
      </c>
      <c r="H88" s="36">
        <v>13858.5</v>
      </c>
      <c r="I88" s="36">
        <v>13523.6</v>
      </c>
      <c r="J88" s="39">
        <f t="shared" si="22"/>
        <v>97.583432550420326</v>
      </c>
      <c r="K88" s="39">
        <f t="shared" si="16"/>
        <v>97.583432550420326</v>
      </c>
      <c r="L88" s="39">
        <f>IF(I88=0,0,I88/F88*100)</f>
        <v>39.357711324023015</v>
      </c>
      <c r="M88" s="86"/>
      <c r="N88" s="67"/>
      <c r="O88" s="87"/>
      <c r="S88" s="52"/>
      <c r="T88" s="26"/>
    </row>
    <row r="89" spans="1:20" ht="78" customHeight="1" x14ac:dyDescent="0.5">
      <c r="A89" s="63"/>
      <c r="B89" s="64"/>
      <c r="C89" s="136"/>
      <c r="D89" s="46" t="s">
        <v>10</v>
      </c>
      <c r="E89" s="36">
        <v>24228.207889999998</v>
      </c>
      <c r="F89" s="36">
        <v>24228.207889999998</v>
      </c>
      <c r="G89" s="38">
        <v>0</v>
      </c>
      <c r="H89" s="38">
        <v>0</v>
      </c>
      <c r="I89" s="38">
        <v>0</v>
      </c>
      <c r="J89" s="39">
        <f t="shared" si="22"/>
        <v>0</v>
      </c>
      <c r="K89" s="39">
        <f t="shared" si="16"/>
        <v>0</v>
      </c>
      <c r="L89" s="39">
        <f t="shared" si="17"/>
        <v>0</v>
      </c>
      <c r="M89" s="86"/>
      <c r="N89" s="67"/>
      <c r="O89" s="87"/>
      <c r="S89" s="52"/>
      <c r="T89" s="26"/>
    </row>
    <row r="90" spans="1:20" ht="78" customHeight="1" x14ac:dyDescent="0.5">
      <c r="A90" s="63"/>
      <c r="B90" s="64"/>
      <c r="C90" s="136"/>
      <c r="D90" s="46" t="s">
        <v>11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9">
        <f t="shared" si="22"/>
        <v>0</v>
      </c>
      <c r="K90" s="39">
        <f t="shared" si="16"/>
        <v>0</v>
      </c>
      <c r="L90" s="39">
        <f t="shared" si="17"/>
        <v>0</v>
      </c>
      <c r="M90" s="86"/>
      <c r="N90" s="67"/>
      <c r="O90" s="87"/>
      <c r="S90" s="52"/>
      <c r="T90" s="26"/>
    </row>
    <row r="91" spans="1:20" ht="80.25" customHeight="1" x14ac:dyDescent="0.5">
      <c r="A91" s="63">
        <v>14</v>
      </c>
      <c r="B91" s="64" t="s">
        <v>49</v>
      </c>
      <c r="C91" s="136">
        <v>13</v>
      </c>
      <c r="D91" s="47" t="s">
        <v>6</v>
      </c>
      <c r="E91" s="35">
        <f>E92+E93+E94+E95</f>
        <v>4565</v>
      </c>
      <c r="F91" s="35">
        <f>F92+F93+F94+F95</f>
        <v>4024.2</v>
      </c>
      <c r="G91" s="35">
        <f t="shared" ref="G91:I91" si="23">G92+G93+G94+G95</f>
        <v>3553.5</v>
      </c>
      <c r="H91" s="35">
        <f t="shared" si="23"/>
        <v>1087.8779999999999</v>
      </c>
      <c r="I91" s="35">
        <f t="shared" si="23"/>
        <v>32.677999999999997</v>
      </c>
      <c r="J91" s="35">
        <f t="shared" si="18"/>
        <v>3.0038294735255238</v>
      </c>
      <c r="K91" s="35">
        <f t="shared" si="16"/>
        <v>0.91960039397776838</v>
      </c>
      <c r="L91" s="35">
        <f t="shared" si="17"/>
        <v>0.81203717509070117</v>
      </c>
      <c r="M91" s="85"/>
      <c r="N91" s="67" t="s">
        <v>65</v>
      </c>
      <c r="O91" s="73" t="s">
        <v>95</v>
      </c>
      <c r="S91" s="52"/>
      <c r="T91" s="26"/>
    </row>
    <row r="92" spans="1:20" ht="80.25" customHeight="1" x14ac:dyDescent="0.5">
      <c r="A92" s="63"/>
      <c r="B92" s="64"/>
      <c r="C92" s="136"/>
      <c r="D92" s="45" t="s">
        <v>7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9">
        <f t="shared" si="18"/>
        <v>0</v>
      </c>
      <c r="K92" s="39">
        <f t="shared" si="16"/>
        <v>0</v>
      </c>
      <c r="L92" s="39">
        <f t="shared" si="17"/>
        <v>0</v>
      </c>
      <c r="M92" s="85"/>
      <c r="N92" s="67"/>
      <c r="O92" s="74"/>
      <c r="S92" s="52"/>
      <c r="T92" s="26"/>
    </row>
    <row r="93" spans="1:20" ht="80.25" customHeight="1" x14ac:dyDescent="0.5">
      <c r="A93" s="63"/>
      <c r="B93" s="64"/>
      <c r="C93" s="136"/>
      <c r="D93" s="45" t="s">
        <v>8</v>
      </c>
      <c r="E93" s="36">
        <v>0</v>
      </c>
      <c r="F93" s="36">
        <v>2918.2</v>
      </c>
      <c r="G93" s="36">
        <v>2513.5</v>
      </c>
      <c r="H93" s="36">
        <v>47.878</v>
      </c>
      <c r="I93" s="36">
        <v>23.678000000000001</v>
      </c>
      <c r="J93" s="39">
        <f t="shared" si="18"/>
        <v>49.45486444713648</v>
      </c>
      <c r="K93" s="39">
        <f t="shared" si="16"/>
        <v>0.94203302168291236</v>
      </c>
      <c r="L93" s="39">
        <f t="shared" si="17"/>
        <v>0.81139058323624158</v>
      </c>
      <c r="M93" s="85"/>
      <c r="N93" s="67"/>
      <c r="O93" s="74"/>
      <c r="S93" s="52"/>
      <c r="T93" s="26"/>
    </row>
    <row r="94" spans="1:20" ht="80.25" customHeight="1" x14ac:dyDescent="0.5">
      <c r="A94" s="63"/>
      <c r="B94" s="64"/>
      <c r="C94" s="136"/>
      <c r="D94" s="45" t="s">
        <v>9</v>
      </c>
      <c r="E94" s="36">
        <v>1106</v>
      </c>
      <c r="F94" s="36">
        <v>1106</v>
      </c>
      <c r="G94" s="36">
        <v>1040</v>
      </c>
      <c r="H94" s="36">
        <v>1040</v>
      </c>
      <c r="I94" s="36">
        <v>9</v>
      </c>
      <c r="J94" s="39">
        <f t="shared" si="18"/>
        <v>0.86538461538461542</v>
      </c>
      <c r="K94" s="39">
        <f t="shared" si="16"/>
        <v>0.86538461538461542</v>
      </c>
      <c r="L94" s="39">
        <f t="shared" si="17"/>
        <v>0.81374321880651002</v>
      </c>
      <c r="M94" s="85"/>
      <c r="N94" s="67"/>
      <c r="O94" s="74"/>
      <c r="S94" s="52"/>
      <c r="T94" s="26">
        <v>3</v>
      </c>
    </row>
    <row r="95" spans="1:20" ht="80.25" customHeight="1" x14ac:dyDescent="0.5">
      <c r="A95" s="63"/>
      <c r="B95" s="64"/>
      <c r="C95" s="136"/>
      <c r="D95" s="46" t="s">
        <v>10</v>
      </c>
      <c r="E95" s="38">
        <v>3459</v>
      </c>
      <c r="F95" s="38">
        <v>0</v>
      </c>
      <c r="G95" s="38">
        <v>0</v>
      </c>
      <c r="H95" s="38">
        <v>0</v>
      </c>
      <c r="I95" s="38">
        <v>0</v>
      </c>
      <c r="J95" s="39">
        <f t="shared" si="18"/>
        <v>0</v>
      </c>
      <c r="K95" s="39">
        <f t="shared" si="16"/>
        <v>0</v>
      </c>
      <c r="L95" s="39">
        <f t="shared" si="17"/>
        <v>0</v>
      </c>
      <c r="M95" s="85"/>
      <c r="N95" s="67"/>
      <c r="O95" s="74"/>
      <c r="S95" s="52"/>
      <c r="T95" s="26"/>
    </row>
    <row r="96" spans="1:20" ht="80.25" customHeight="1" x14ac:dyDescent="0.5">
      <c r="A96" s="63"/>
      <c r="B96" s="64"/>
      <c r="C96" s="136"/>
      <c r="D96" s="46" t="s">
        <v>11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9">
        <f t="shared" si="18"/>
        <v>0</v>
      </c>
      <c r="K96" s="39">
        <f t="shared" si="16"/>
        <v>0</v>
      </c>
      <c r="L96" s="39">
        <f t="shared" si="17"/>
        <v>0</v>
      </c>
      <c r="M96" s="85"/>
      <c r="N96" s="67"/>
      <c r="O96" s="74"/>
      <c r="S96" s="52"/>
      <c r="T96" s="26"/>
    </row>
    <row r="97" spans="1:20" ht="80.25" customHeight="1" x14ac:dyDescent="0.5">
      <c r="A97" s="63">
        <v>15</v>
      </c>
      <c r="B97" s="64" t="s">
        <v>50</v>
      </c>
      <c r="C97" s="136">
        <v>7</v>
      </c>
      <c r="D97" s="47" t="s">
        <v>6</v>
      </c>
      <c r="E97" s="35">
        <f>E98+E99+E100+E101</f>
        <v>145343.79999999999</v>
      </c>
      <c r="F97" s="35">
        <f>F98+F99+F100+F101</f>
        <v>120574.6</v>
      </c>
      <c r="G97" s="35">
        <f t="shared" ref="G97:I97" si="24">G98+G99+G100+G101</f>
        <v>4908</v>
      </c>
      <c r="H97" s="35">
        <f t="shared" si="24"/>
        <v>3718</v>
      </c>
      <c r="I97" s="35">
        <f t="shared" si="24"/>
        <v>1962.077</v>
      </c>
      <c r="J97" s="35">
        <f t="shared" si="18"/>
        <v>52.772377622377618</v>
      </c>
      <c r="K97" s="35">
        <f t="shared" si="16"/>
        <v>39.977118989405049</v>
      </c>
      <c r="L97" s="35">
        <f t="shared" si="17"/>
        <v>1.6272722447347947</v>
      </c>
      <c r="M97" s="78"/>
      <c r="N97" s="67" t="s">
        <v>100</v>
      </c>
      <c r="O97" s="83" t="s">
        <v>96</v>
      </c>
      <c r="S97" s="52"/>
      <c r="T97" s="26"/>
    </row>
    <row r="98" spans="1:20" ht="80.25" customHeight="1" x14ac:dyDescent="0.5">
      <c r="A98" s="63"/>
      <c r="B98" s="64"/>
      <c r="C98" s="136"/>
      <c r="D98" s="45" t="s">
        <v>7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9">
        <f t="shared" si="18"/>
        <v>0</v>
      </c>
      <c r="K98" s="39">
        <f t="shared" si="16"/>
        <v>0</v>
      </c>
      <c r="L98" s="39">
        <f t="shared" si="17"/>
        <v>0</v>
      </c>
      <c r="M98" s="78"/>
      <c r="N98" s="67"/>
      <c r="O98" s="84"/>
      <c r="S98" s="52"/>
      <c r="T98" s="26"/>
    </row>
    <row r="99" spans="1:20" ht="80.25" customHeight="1" x14ac:dyDescent="0.5">
      <c r="A99" s="63"/>
      <c r="B99" s="64"/>
      <c r="C99" s="136"/>
      <c r="D99" s="45" t="s">
        <v>8</v>
      </c>
      <c r="E99" s="36">
        <v>44597.8</v>
      </c>
      <c r="F99" s="36">
        <v>44312.800000000003</v>
      </c>
      <c r="G99" s="36">
        <v>1130</v>
      </c>
      <c r="H99" s="36">
        <v>0</v>
      </c>
      <c r="I99" s="36">
        <v>0</v>
      </c>
      <c r="J99" s="39">
        <f t="shared" si="18"/>
        <v>0</v>
      </c>
      <c r="K99" s="39">
        <f t="shared" si="16"/>
        <v>0</v>
      </c>
      <c r="L99" s="39">
        <f t="shared" si="17"/>
        <v>0</v>
      </c>
      <c r="M99" s="78"/>
      <c r="N99" s="67"/>
      <c r="O99" s="84"/>
      <c r="S99" s="52"/>
      <c r="T99" s="26"/>
    </row>
    <row r="100" spans="1:20" ht="80.25" customHeight="1" x14ac:dyDescent="0.5">
      <c r="A100" s="63"/>
      <c r="B100" s="64"/>
      <c r="C100" s="136"/>
      <c r="D100" s="45" t="s">
        <v>9</v>
      </c>
      <c r="E100" s="36">
        <v>13660</v>
      </c>
      <c r="F100" s="36">
        <v>69261.8</v>
      </c>
      <c r="G100" s="36">
        <v>3778</v>
      </c>
      <c r="H100" s="36">
        <v>3718</v>
      </c>
      <c r="I100" s="36">
        <v>1962.077</v>
      </c>
      <c r="J100" s="39">
        <f t="shared" si="18"/>
        <v>52.772377622377618</v>
      </c>
      <c r="K100" s="39">
        <f t="shared" si="16"/>
        <v>51.934277395447324</v>
      </c>
      <c r="L100" s="39">
        <f t="shared" si="17"/>
        <v>2.8328414797189794</v>
      </c>
      <c r="M100" s="78"/>
      <c r="N100" s="67"/>
      <c r="O100" s="84"/>
      <c r="S100" s="52"/>
      <c r="T100" s="26">
        <v>4</v>
      </c>
    </row>
    <row r="101" spans="1:20" ht="80.25" customHeight="1" x14ac:dyDescent="0.5">
      <c r="A101" s="63"/>
      <c r="B101" s="64"/>
      <c r="C101" s="136"/>
      <c r="D101" s="46" t="s">
        <v>10</v>
      </c>
      <c r="E101" s="36">
        <v>87086</v>
      </c>
      <c r="F101" s="38">
        <v>7000</v>
      </c>
      <c r="G101" s="38">
        <v>0</v>
      </c>
      <c r="H101" s="38">
        <v>0</v>
      </c>
      <c r="I101" s="38">
        <v>0</v>
      </c>
      <c r="J101" s="39">
        <f t="shared" si="18"/>
        <v>0</v>
      </c>
      <c r="K101" s="39">
        <f t="shared" si="16"/>
        <v>0</v>
      </c>
      <c r="L101" s="39">
        <f t="shared" si="17"/>
        <v>0</v>
      </c>
      <c r="M101" s="78"/>
      <c r="N101" s="67"/>
      <c r="O101" s="84"/>
      <c r="S101" s="52"/>
      <c r="T101" s="26"/>
    </row>
    <row r="102" spans="1:20" ht="80.25" customHeight="1" x14ac:dyDescent="0.5">
      <c r="A102" s="63"/>
      <c r="B102" s="64"/>
      <c r="C102" s="136"/>
      <c r="D102" s="46" t="s">
        <v>11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9">
        <f t="shared" si="18"/>
        <v>0</v>
      </c>
      <c r="K102" s="39">
        <f t="shared" si="16"/>
        <v>0</v>
      </c>
      <c r="L102" s="39">
        <f t="shared" si="17"/>
        <v>0</v>
      </c>
      <c r="M102" s="78"/>
      <c r="N102" s="67"/>
      <c r="O102" s="84"/>
      <c r="S102" s="52"/>
      <c r="T102" s="26"/>
    </row>
    <row r="103" spans="1:20" ht="80.25" customHeight="1" x14ac:dyDescent="0.5">
      <c r="A103" s="63">
        <v>16</v>
      </c>
      <c r="B103" s="64" t="s">
        <v>51</v>
      </c>
      <c r="C103" s="136">
        <v>5</v>
      </c>
      <c r="D103" s="47" t="s">
        <v>6</v>
      </c>
      <c r="E103" s="35">
        <f>E104+E105+E106+E107</f>
        <v>31033.9</v>
      </c>
      <c r="F103" s="35">
        <f>F104+F105+F106+F107</f>
        <v>28175.899999999998</v>
      </c>
      <c r="G103" s="35">
        <f t="shared" ref="G103:I103" si="25">G104+G105+G106+G107</f>
        <v>16076.6</v>
      </c>
      <c r="H103" s="35">
        <f t="shared" si="25"/>
        <v>25606.7</v>
      </c>
      <c r="I103" s="35">
        <f t="shared" si="25"/>
        <v>15636.1</v>
      </c>
      <c r="J103" s="35">
        <f t="shared" si="18"/>
        <v>61.062534414821123</v>
      </c>
      <c r="K103" s="35">
        <f t="shared" si="16"/>
        <v>97.259992784543996</v>
      </c>
      <c r="L103" s="35">
        <f t="shared" si="17"/>
        <v>55.494589347633969</v>
      </c>
      <c r="M103" s="65"/>
      <c r="N103" s="67" t="s">
        <v>63</v>
      </c>
      <c r="O103" s="73" t="s">
        <v>97</v>
      </c>
      <c r="S103" s="52"/>
      <c r="T103" s="26"/>
    </row>
    <row r="104" spans="1:20" ht="80.25" customHeight="1" x14ac:dyDescent="0.5">
      <c r="A104" s="63"/>
      <c r="B104" s="64"/>
      <c r="C104" s="136"/>
      <c r="D104" s="45" t="s">
        <v>7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9">
        <v>0</v>
      </c>
      <c r="K104" s="39">
        <f t="shared" si="16"/>
        <v>0</v>
      </c>
      <c r="L104" s="39">
        <f t="shared" si="17"/>
        <v>0</v>
      </c>
      <c r="M104" s="82"/>
      <c r="N104" s="67"/>
      <c r="O104" s="74"/>
      <c r="S104" s="52"/>
      <c r="T104" s="26"/>
    </row>
    <row r="105" spans="1:20" ht="80.25" customHeight="1" x14ac:dyDescent="0.5">
      <c r="A105" s="63"/>
      <c r="B105" s="64"/>
      <c r="C105" s="136"/>
      <c r="D105" s="45" t="s">
        <v>8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9">
        <f t="shared" si="18"/>
        <v>0</v>
      </c>
      <c r="K105" s="39">
        <f t="shared" si="16"/>
        <v>0</v>
      </c>
      <c r="L105" s="39">
        <f t="shared" si="17"/>
        <v>0</v>
      </c>
      <c r="M105" s="82"/>
      <c r="N105" s="67"/>
      <c r="O105" s="74"/>
      <c r="S105" s="52"/>
      <c r="T105" s="26">
        <v>7</v>
      </c>
    </row>
    <row r="106" spans="1:20" ht="80.25" customHeight="1" x14ac:dyDescent="0.5">
      <c r="A106" s="63"/>
      <c r="B106" s="64"/>
      <c r="C106" s="136"/>
      <c r="D106" s="45" t="s">
        <v>9</v>
      </c>
      <c r="E106" s="36">
        <v>31033.9</v>
      </c>
      <c r="F106" s="36">
        <v>28175.899999999998</v>
      </c>
      <c r="G106" s="42">
        <v>16076.6</v>
      </c>
      <c r="H106" s="42">
        <v>25606.7</v>
      </c>
      <c r="I106" s="42">
        <v>15636.1</v>
      </c>
      <c r="J106" s="39">
        <f t="shared" si="18"/>
        <v>61.062534414821123</v>
      </c>
      <c r="K106" s="39">
        <f>IF(I106=0,0,I106/G106*100)</f>
        <v>97.259992784543996</v>
      </c>
      <c r="L106" s="39">
        <f t="shared" si="17"/>
        <v>55.494589347633969</v>
      </c>
      <c r="M106" s="82"/>
      <c r="N106" s="67"/>
      <c r="O106" s="74"/>
      <c r="S106" s="52"/>
      <c r="T106" s="26"/>
    </row>
    <row r="107" spans="1:20" ht="80.25" customHeight="1" x14ac:dyDescent="0.5">
      <c r="A107" s="63"/>
      <c r="B107" s="64"/>
      <c r="C107" s="136"/>
      <c r="D107" s="46" t="s">
        <v>10</v>
      </c>
      <c r="E107" s="36">
        <v>0</v>
      </c>
      <c r="F107" s="38">
        <v>0</v>
      </c>
      <c r="G107" s="38">
        <v>0</v>
      </c>
      <c r="H107" s="38">
        <v>0</v>
      </c>
      <c r="I107" s="38">
        <v>0</v>
      </c>
      <c r="J107" s="39">
        <v>0</v>
      </c>
      <c r="K107" s="39"/>
      <c r="L107" s="39">
        <f t="shared" si="17"/>
        <v>0</v>
      </c>
      <c r="M107" s="82"/>
      <c r="N107" s="67"/>
      <c r="O107" s="74"/>
      <c r="S107" s="52"/>
      <c r="T107" s="26"/>
    </row>
    <row r="108" spans="1:20" ht="80.25" customHeight="1" x14ac:dyDescent="0.5">
      <c r="A108" s="63"/>
      <c r="B108" s="64"/>
      <c r="C108" s="136"/>
      <c r="D108" s="46" t="s">
        <v>11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9">
        <f t="shared" si="18"/>
        <v>0</v>
      </c>
      <c r="K108" s="39">
        <f t="shared" si="16"/>
        <v>0</v>
      </c>
      <c r="L108" s="39">
        <f t="shared" si="17"/>
        <v>0</v>
      </c>
      <c r="M108" s="82"/>
      <c r="N108" s="67"/>
      <c r="O108" s="74"/>
      <c r="S108" s="52"/>
      <c r="T108" s="26"/>
    </row>
    <row r="109" spans="1:20" ht="80.25" customHeight="1" x14ac:dyDescent="0.5">
      <c r="A109" s="63">
        <v>17</v>
      </c>
      <c r="B109" s="81" t="s">
        <v>52</v>
      </c>
      <c r="C109" s="136">
        <v>7</v>
      </c>
      <c r="D109" s="47" t="s">
        <v>6</v>
      </c>
      <c r="E109" s="35">
        <f>E110+E111+E112+E113</f>
        <v>396874</v>
      </c>
      <c r="F109" s="35">
        <f>F110+F111+F112+F113</f>
        <v>390262.7</v>
      </c>
      <c r="G109" s="35">
        <f>G110+G111+G112+G113</f>
        <v>172645.1</v>
      </c>
      <c r="H109" s="35">
        <f>H110+H111+H112+H113</f>
        <v>177758.5</v>
      </c>
      <c r="I109" s="35">
        <f>I110+I111+I112+I113</f>
        <v>172577.5</v>
      </c>
      <c r="J109" s="35">
        <f>IF(I109=0, ,I109/H109*100)</f>
        <v>97.085371444966057</v>
      </c>
      <c r="K109" s="35">
        <f t="shared" si="16"/>
        <v>99.960844530195175</v>
      </c>
      <c r="L109" s="35">
        <f t="shared" si="17"/>
        <v>44.220854311723876</v>
      </c>
      <c r="M109" s="65"/>
      <c r="N109" s="67" t="s">
        <v>68</v>
      </c>
      <c r="O109" s="73" t="s">
        <v>98</v>
      </c>
      <c r="S109" s="52"/>
      <c r="T109" s="26"/>
    </row>
    <row r="110" spans="1:20" ht="80.25" customHeight="1" x14ac:dyDescent="0.5">
      <c r="A110" s="63"/>
      <c r="B110" s="81"/>
      <c r="C110" s="136"/>
      <c r="D110" s="45" t="s">
        <v>7</v>
      </c>
      <c r="E110" s="38">
        <v>0</v>
      </c>
      <c r="F110" s="57">
        <v>0</v>
      </c>
      <c r="G110" s="38">
        <v>0</v>
      </c>
      <c r="H110" s="38">
        <v>0</v>
      </c>
      <c r="I110" s="38">
        <v>0</v>
      </c>
      <c r="J110" s="39">
        <f t="shared" si="18"/>
        <v>0</v>
      </c>
      <c r="K110" s="39">
        <f t="shared" si="16"/>
        <v>0</v>
      </c>
      <c r="L110" s="39">
        <f t="shared" si="17"/>
        <v>0</v>
      </c>
      <c r="M110" s="65"/>
      <c r="N110" s="67"/>
      <c r="O110" s="74"/>
      <c r="S110" s="52"/>
      <c r="T110" s="26"/>
    </row>
    <row r="111" spans="1:20" ht="80.25" customHeight="1" x14ac:dyDescent="0.5">
      <c r="A111" s="63"/>
      <c r="B111" s="81"/>
      <c r="C111" s="136"/>
      <c r="D111" s="45" t="s">
        <v>8</v>
      </c>
      <c r="E111" s="36">
        <v>90386.2</v>
      </c>
      <c r="F111" s="36">
        <v>92486.2</v>
      </c>
      <c r="G111" s="36">
        <v>38734.6</v>
      </c>
      <c r="H111" s="36">
        <v>38734.5</v>
      </c>
      <c r="I111" s="36">
        <v>38734.5</v>
      </c>
      <c r="J111" s="39">
        <f>IF(I111=0, ,I111/H111*100)</f>
        <v>100</v>
      </c>
      <c r="K111" s="39">
        <f>IF(I111=0,0,I111/G111*100)</f>
        <v>99.999741832883274</v>
      </c>
      <c r="L111" s="39">
        <f t="shared" si="17"/>
        <v>41.881383384764433</v>
      </c>
      <c r="M111" s="65"/>
      <c r="N111" s="67"/>
      <c r="O111" s="74"/>
      <c r="S111" s="52"/>
      <c r="T111" s="26"/>
    </row>
    <row r="112" spans="1:20" ht="80.25" customHeight="1" x14ac:dyDescent="0.5">
      <c r="A112" s="63"/>
      <c r="B112" s="81"/>
      <c r="C112" s="136"/>
      <c r="D112" s="45" t="s">
        <v>9</v>
      </c>
      <c r="E112" s="36">
        <v>305487.8</v>
      </c>
      <c r="F112" s="36">
        <v>296776.5</v>
      </c>
      <c r="G112" s="38">
        <v>133910.5</v>
      </c>
      <c r="H112" s="38">
        <f>138524+500</f>
        <v>139024</v>
      </c>
      <c r="I112" s="38">
        <v>133843</v>
      </c>
      <c r="J112" s="39">
        <f>IF(I112=0, ,I112/H112*100)</f>
        <v>96.27330532857637</v>
      </c>
      <c r="K112" s="39">
        <f>IF(I112=0,0,I112/G112*100)</f>
        <v>99.949593198442244</v>
      </c>
      <c r="L112" s="39">
        <f t="shared" si="17"/>
        <v>45.098921242079477</v>
      </c>
      <c r="M112" s="65"/>
      <c r="N112" s="67"/>
      <c r="O112" s="74"/>
      <c r="S112" s="52"/>
      <c r="T112" s="26">
        <v>7</v>
      </c>
    </row>
    <row r="113" spans="1:20" ht="80.25" customHeight="1" x14ac:dyDescent="0.5">
      <c r="A113" s="63"/>
      <c r="B113" s="81"/>
      <c r="C113" s="136"/>
      <c r="D113" s="46" t="s">
        <v>10</v>
      </c>
      <c r="E113" s="38">
        <v>1000</v>
      </c>
      <c r="F113" s="38">
        <v>1000</v>
      </c>
      <c r="G113" s="38">
        <v>0</v>
      </c>
      <c r="H113" s="38">
        <v>0</v>
      </c>
      <c r="I113" s="38">
        <v>0</v>
      </c>
      <c r="J113" s="39">
        <f>IF(I113=0, ,I113/H113*100)</f>
        <v>0</v>
      </c>
      <c r="K113" s="39">
        <f>IF(I113=0,0,I113/G113*100)</f>
        <v>0</v>
      </c>
      <c r="L113" s="39">
        <f t="shared" si="17"/>
        <v>0</v>
      </c>
      <c r="M113" s="65"/>
      <c r="N113" s="67"/>
      <c r="O113" s="74"/>
      <c r="S113" s="52"/>
      <c r="T113" s="26"/>
    </row>
    <row r="114" spans="1:20" ht="80.25" customHeight="1" x14ac:dyDescent="0.5">
      <c r="A114" s="63"/>
      <c r="B114" s="81"/>
      <c r="C114" s="136"/>
      <c r="D114" s="46" t="s">
        <v>11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9">
        <f t="shared" si="18"/>
        <v>0</v>
      </c>
      <c r="K114" s="39">
        <f t="shared" si="16"/>
        <v>0</v>
      </c>
      <c r="L114" s="39">
        <f t="shared" si="17"/>
        <v>0</v>
      </c>
      <c r="M114" s="65"/>
      <c r="N114" s="67"/>
      <c r="O114" s="74"/>
      <c r="S114" s="52"/>
      <c r="T114" s="26"/>
    </row>
    <row r="115" spans="1:20" ht="80.25" customHeight="1" x14ac:dyDescent="0.5">
      <c r="A115" s="63">
        <v>18</v>
      </c>
      <c r="B115" s="64" t="s">
        <v>53</v>
      </c>
      <c r="C115" s="136">
        <v>9</v>
      </c>
      <c r="D115" s="47" t="s">
        <v>6</v>
      </c>
      <c r="E115" s="35">
        <f>E116+E117+E118+E119</f>
        <v>3607.4</v>
      </c>
      <c r="F115" s="35">
        <f t="shared" ref="F115:I115" si="26">F116+F117+F118+F119</f>
        <v>3013.9</v>
      </c>
      <c r="G115" s="35">
        <f t="shared" si="26"/>
        <v>1261.7</v>
      </c>
      <c r="H115" s="35">
        <f t="shared" si="26"/>
        <v>1236.7</v>
      </c>
      <c r="I115" s="35">
        <f t="shared" si="26"/>
        <v>1101.271</v>
      </c>
      <c r="J115" s="35">
        <f t="shared" si="18"/>
        <v>89.04916309533435</v>
      </c>
      <c r="K115" s="35">
        <f t="shared" si="16"/>
        <v>87.284695252437189</v>
      </c>
      <c r="L115" s="35">
        <f t="shared" si="17"/>
        <v>36.539732572414479</v>
      </c>
      <c r="M115" s="78"/>
      <c r="N115" s="67" t="s">
        <v>100</v>
      </c>
      <c r="O115" s="79" t="s">
        <v>99</v>
      </c>
      <c r="S115" s="52"/>
      <c r="T115" s="26"/>
    </row>
    <row r="116" spans="1:20" ht="80.25" customHeight="1" x14ac:dyDescent="0.5">
      <c r="A116" s="63"/>
      <c r="B116" s="64"/>
      <c r="C116" s="136"/>
      <c r="D116" s="45" t="s">
        <v>7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9">
        <v>0</v>
      </c>
      <c r="K116" s="39">
        <v>0</v>
      </c>
      <c r="L116" s="39">
        <f t="shared" si="17"/>
        <v>0</v>
      </c>
      <c r="M116" s="78"/>
      <c r="N116" s="67"/>
      <c r="O116" s="80"/>
      <c r="S116" s="52"/>
      <c r="T116" s="26"/>
    </row>
    <row r="117" spans="1:20" ht="80.25" customHeight="1" x14ac:dyDescent="0.5">
      <c r="A117" s="63"/>
      <c r="B117" s="64"/>
      <c r="C117" s="136"/>
      <c r="D117" s="45" t="s">
        <v>8</v>
      </c>
      <c r="E117" s="36">
        <v>3547.4</v>
      </c>
      <c r="F117" s="36">
        <v>2953.9</v>
      </c>
      <c r="G117" s="36">
        <v>1201.7</v>
      </c>
      <c r="H117" s="36">
        <v>1176.7</v>
      </c>
      <c r="I117" s="36">
        <v>1042.7339999999999</v>
      </c>
      <c r="J117" s="39">
        <f t="shared" ref="J117:J118" si="27">IF(I117=0, ,I117/H117*100)</f>
        <v>88.615110053539553</v>
      </c>
      <c r="K117" s="39">
        <f t="shared" ref="K117:K118" si="28">IF(I117=0,0,I117/G117*100)</f>
        <v>86.771573604060904</v>
      </c>
      <c r="L117" s="39">
        <f t="shared" si="17"/>
        <v>35.300247130911671</v>
      </c>
      <c r="M117" s="78"/>
      <c r="N117" s="67"/>
      <c r="O117" s="80"/>
      <c r="S117" s="52"/>
      <c r="T117" s="26">
        <v>4</v>
      </c>
    </row>
    <row r="118" spans="1:20" ht="80.25" customHeight="1" x14ac:dyDescent="0.5">
      <c r="A118" s="63"/>
      <c r="B118" s="64"/>
      <c r="C118" s="136"/>
      <c r="D118" s="45" t="s">
        <v>9</v>
      </c>
      <c r="E118" s="36">
        <v>60</v>
      </c>
      <c r="F118" s="36">
        <v>60</v>
      </c>
      <c r="G118" s="36">
        <v>60</v>
      </c>
      <c r="H118" s="36">
        <v>60</v>
      </c>
      <c r="I118" s="36">
        <v>58.536999999999999</v>
      </c>
      <c r="J118" s="39">
        <f t="shared" si="27"/>
        <v>97.561666666666667</v>
      </c>
      <c r="K118" s="39">
        <f t="shared" si="28"/>
        <v>97.561666666666667</v>
      </c>
      <c r="L118" s="39">
        <f t="shared" si="17"/>
        <v>97.561666666666667</v>
      </c>
      <c r="M118" s="78"/>
      <c r="N118" s="67"/>
      <c r="O118" s="80"/>
      <c r="S118" s="52"/>
      <c r="T118" s="26"/>
    </row>
    <row r="119" spans="1:20" ht="80.25" customHeight="1" x14ac:dyDescent="0.5">
      <c r="A119" s="63"/>
      <c r="B119" s="64"/>
      <c r="C119" s="136"/>
      <c r="D119" s="46" t="s">
        <v>10</v>
      </c>
      <c r="E119" s="38">
        <v>0</v>
      </c>
      <c r="F119" s="38">
        <v>0</v>
      </c>
      <c r="G119" s="38"/>
      <c r="H119" s="38">
        <v>0</v>
      </c>
      <c r="I119" s="38">
        <v>0</v>
      </c>
      <c r="J119" s="39">
        <v>0</v>
      </c>
      <c r="K119" s="39">
        <v>0</v>
      </c>
      <c r="L119" s="39">
        <f t="shared" si="17"/>
        <v>0</v>
      </c>
      <c r="M119" s="78"/>
      <c r="N119" s="67"/>
      <c r="O119" s="80"/>
      <c r="S119" s="52"/>
      <c r="T119" s="26"/>
    </row>
    <row r="120" spans="1:20" ht="80.25" customHeight="1" x14ac:dyDescent="0.5">
      <c r="A120" s="63"/>
      <c r="B120" s="64"/>
      <c r="C120" s="136"/>
      <c r="D120" s="46" t="s">
        <v>11</v>
      </c>
      <c r="E120" s="38">
        <v>0</v>
      </c>
      <c r="F120" s="38">
        <v>0</v>
      </c>
      <c r="G120" s="38"/>
      <c r="H120" s="38">
        <v>0</v>
      </c>
      <c r="I120" s="38">
        <v>0</v>
      </c>
      <c r="J120" s="39">
        <v>0</v>
      </c>
      <c r="K120" s="39">
        <v>0</v>
      </c>
      <c r="L120" s="39">
        <f t="shared" si="17"/>
        <v>0</v>
      </c>
      <c r="M120" s="78"/>
      <c r="N120" s="67"/>
      <c r="O120" s="80"/>
      <c r="S120" s="52"/>
      <c r="T120" s="26"/>
    </row>
    <row r="121" spans="1:20" ht="80.25" customHeight="1" x14ac:dyDescent="0.5">
      <c r="A121" s="63">
        <v>19</v>
      </c>
      <c r="B121" s="64" t="s">
        <v>54</v>
      </c>
      <c r="C121" s="136">
        <v>6</v>
      </c>
      <c r="D121" s="47" t="s">
        <v>6</v>
      </c>
      <c r="E121" s="35">
        <f>E122+E123+E124+E125</f>
        <v>142453</v>
      </c>
      <c r="F121" s="35">
        <f t="shared" ref="F121:I121" si="29">F122+F123+F124+F125</f>
        <v>143997.20000000001</v>
      </c>
      <c r="G121" s="35">
        <f t="shared" si="29"/>
        <v>63485.600000000013</v>
      </c>
      <c r="H121" s="35">
        <f t="shared" si="29"/>
        <v>61625.810000000005</v>
      </c>
      <c r="I121" s="35">
        <f t="shared" si="29"/>
        <v>60784.409999999996</v>
      </c>
      <c r="J121" s="35">
        <f t="shared" si="18"/>
        <v>98.634662976437951</v>
      </c>
      <c r="K121" s="35">
        <f t="shared" si="16"/>
        <v>95.745192610607731</v>
      </c>
      <c r="L121" s="35">
        <f t="shared" si="17"/>
        <v>42.212216626434397</v>
      </c>
      <c r="M121" s="75"/>
      <c r="N121" s="67" t="s">
        <v>64</v>
      </c>
      <c r="O121" s="76" t="s">
        <v>84</v>
      </c>
      <c r="S121" s="52"/>
      <c r="T121" s="26"/>
    </row>
    <row r="122" spans="1:20" ht="80.25" customHeight="1" x14ac:dyDescent="0.5">
      <c r="A122" s="63"/>
      <c r="B122" s="64"/>
      <c r="C122" s="136"/>
      <c r="D122" s="45" t="s">
        <v>7</v>
      </c>
      <c r="E122" s="36">
        <v>1018.5</v>
      </c>
      <c r="F122" s="36">
        <v>1018.5</v>
      </c>
      <c r="G122" s="36">
        <v>509.3</v>
      </c>
      <c r="H122" s="36">
        <v>418.1</v>
      </c>
      <c r="I122" s="36">
        <v>418.1</v>
      </c>
      <c r="J122" s="39">
        <f t="shared" si="18"/>
        <v>100</v>
      </c>
      <c r="K122" s="39">
        <f t="shared" si="16"/>
        <v>82.09306891812291</v>
      </c>
      <c r="L122" s="39">
        <f t="shared" si="17"/>
        <v>41.050564555719198</v>
      </c>
      <c r="M122" s="75"/>
      <c r="N122" s="67"/>
      <c r="O122" s="77"/>
      <c r="S122" s="52"/>
      <c r="T122" s="26"/>
    </row>
    <row r="123" spans="1:20" ht="80.25" customHeight="1" x14ac:dyDescent="0.5">
      <c r="A123" s="63"/>
      <c r="B123" s="64"/>
      <c r="C123" s="136"/>
      <c r="D123" s="45" t="s">
        <v>8</v>
      </c>
      <c r="E123" s="36">
        <v>136134.5</v>
      </c>
      <c r="F123" s="36">
        <v>136024.40000000002</v>
      </c>
      <c r="G123" s="36">
        <v>59489.400000000009</v>
      </c>
      <c r="H123" s="36">
        <v>57727.100000000006</v>
      </c>
      <c r="I123" s="36">
        <v>56986.5</v>
      </c>
      <c r="J123" s="39">
        <f t="shared" si="18"/>
        <v>98.717067027444642</v>
      </c>
      <c r="K123" s="39">
        <f t="shared" si="16"/>
        <v>95.792695841612101</v>
      </c>
      <c r="L123" s="39">
        <f t="shared" si="17"/>
        <v>41.894321901070683</v>
      </c>
      <c r="M123" s="75"/>
      <c r="N123" s="67"/>
      <c r="O123" s="77"/>
      <c r="S123" s="52"/>
      <c r="T123" s="26">
        <v>4</v>
      </c>
    </row>
    <row r="124" spans="1:20" ht="80.25" customHeight="1" x14ac:dyDescent="0.5">
      <c r="A124" s="63"/>
      <c r="B124" s="64"/>
      <c r="C124" s="136"/>
      <c r="D124" s="45" t="s">
        <v>9</v>
      </c>
      <c r="E124" s="36">
        <v>5300</v>
      </c>
      <c r="F124" s="36">
        <v>6954.3</v>
      </c>
      <c r="G124" s="36">
        <v>3486.9</v>
      </c>
      <c r="H124" s="36">
        <v>3480.61</v>
      </c>
      <c r="I124" s="36">
        <v>3379.8100000000004</v>
      </c>
      <c r="J124" s="39">
        <f t="shared" si="18"/>
        <v>97.103955915773383</v>
      </c>
      <c r="K124" s="39">
        <f t="shared" si="16"/>
        <v>96.928790616306756</v>
      </c>
      <c r="L124" s="39">
        <f t="shared" si="17"/>
        <v>48.600290467768147</v>
      </c>
      <c r="M124" s="75"/>
      <c r="N124" s="67"/>
      <c r="O124" s="77"/>
      <c r="S124" s="52"/>
      <c r="T124" s="26"/>
    </row>
    <row r="125" spans="1:20" ht="80.25" customHeight="1" x14ac:dyDescent="0.5">
      <c r="A125" s="63"/>
      <c r="B125" s="64"/>
      <c r="C125" s="136"/>
      <c r="D125" s="46" t="s">
        <v>10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9">
        <f t="shared" si="18"/>
        <v>0</v>
      </c>
      <c r="K125" s="39">
        <f t="shared" si="16"/>
        <v>0</v>
      </c>
      <c r="L125" s="39">
        <f t="shared" si="17"/>
        <v>0</v>
      </c>
      <c r="M125" s="75"/>
      <c r="N125" s="67"/>
      <c r="O125" s="77"/>
      <c r="S125" s="52"/>
      <c r="T125" s="26"/>
    </row>
    <row r="126" spans="1:20" ht="80.25" customHeight="1" x14ac:dyDescent="0.5">
      <c r="A126" s="63"/>
      <c r="B126" s="64"/>
      <c r="C126" s="136"/>
      <c r="D126" s="46" t="s">
        <v>11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9">
        <f t="shared" si="18"/>
        <v>0</v>
      </c>
      <c r="K126" s="39">
        <f t="shared" si="16"/>
        <v>0</v>
      </c>
      <c r="L126" s="39">
        <f t="shared" si="17"/>
        <v>0</v>
      </c>
      <c r="M126" s="75"/>
      <c r="N126" s="67"/>
      <c r="O126" s="77"/>
      <c r="S126" s="52"/>
      <c r="T126" s="26"/>
    </row>
    <row r="127" spans="1:20" ht="85.5" customHeight="1" x14ac:dyDescent="0.5">
      <c r="A127" s="63">
        <v>20</v>
      </c>
      <c r="B127" s="64" t="s">
        <v>55</v>
      </c>
      <c r="C127" s="136">
        <v>10</v>
      </c>
      <c r="D127" s="47" t="s">
        <v>6</v>
      </c>
      <c r="E127" s="35">
        <f>E128+E129+E130+E131</f>
        <v>434618.5</v>
      </c>
      <c r="F127" s="35">
        <f t="shared" ref="F127:I127" si="30">F128+F129+F130+F131</f>
        <v>429138.93038000003</v>
      </c>
      <c r="G127" s="35">
        <f t="shared" si="30"/>
        <v>250071.58955</v>
      </c>
      <c r="H127" s="35">
        <f t="shared" si="30"/>
        <v>246874.32930000001</v>
      </c>
      <c r="I127" s="35">
        <f t="shared" si="30"/>
        <v>207810.5264</v>
      </c>
      <c r="J127" s="35">
        <f t="shared" si="18"/>
        <v>84.176644444659971</v>
      </c>
      <c r="K127" s="35">
        <f t="shared" si="16"/>
        <v>83.100414075006228</v>
      </c>
      <c r="L127" s="35">
        <f t="shared" si="17"/>
        <v>48.42499985167624</v>
      </c>
      <c r="M127" s="70"/>
      <c r="N127" s="67" t="s">
        <v>66</v>
      </c>
      <c r="O127" s="73" t="s">
        <v>83</v>
      </c>
      <c r="S127" s="52"/>
      <c r="T127" s="26"/>
    </row>
    <row r="128" spans="1:20" ht="85.5" customHeight="1" x14ac:dyDescent="0.5">
      <c r="A128" s="63"/>
      <c r="B128" s="64"/>
      <c r="C128" s="136"/>
      <c r="D128" s="45" t="s">
        <v>7</v>
      </c>
      <c r="E128" s="36">
        <v>3820.4</v>
      </c>
      <c r="F128" s="36">
        <v>3920.4</v>
      </c>
      <c r="G128" s="36">
        <v>2696.9</v>
      </c>
      <c r="H128" s="36">
        <v>1960.2</v>
      </c>
      <c r="I128" s="36">
        <v>1956.4189100000001</v>
      </c>
      <c r="J128" s="39">
        <f t="shared" si="18"/>
        <v>99.80710692786451</v>
      </c>
      <c r="K128" s="39">
        <f t="shared" si="16"/>
        <v>72.543250027809719</v>
      </c>
      <c r="L128" s="39">
        <f t="shared" si="17"/>
        <v>49.903553463932255</v>
      </c>
      <c r="M128" s="71"/>
      <c r="N128" s="67"/>
      <c r="O128" s="74"/>
      <c r="S128" s="52"/>
      <c r="T128" s="26"/>
    </row>
    <row r="129" spans="1:20" ht="85.5" customHeight="1" x14ac:dyDescent="0.5">
      <c r="A129" s="63"/>
      <c r="B129" s="64"/>
      <c r="C129" s="136"/>
      <c r="D129" s="45" t="s">
        <v>8</v>
      </c>
      <c r="E129" s="36">
        <v>1780.9</v>
      </c>
      <c r="F129" s="36">
        <v>22727.600000000002</v>
      </c>
      <c r="G129" s="36">
        <v>26766.433099999998</v>
      </c>
      <c r="H129" s="36">
        <v>24305.87285</v>
      </c>
      <c r="I129" s="36">
        <v>16030.400750000001</v>
      </c>
      <c r="J129" s="39">
        <f t="shared" si="18"/>
        <v>65.952787825926606</v>
      </c>
      <c r="K129" s="39">
        <f t="shared" si="16"/>
        <v>59.889940098144798</v>
      </c>
      <c r="L129" s="39">
        <f t="shared" si="17"/>
        <v>70.532747628434151</v>
      </c>
      <c r="M129" s="71"/>
      <c r="N129" s="67"/>
      <c r="O129" s="74"/>
      <c r="S129" s="52"/>
      <c r="T129" s="26">
        <v>5</v>
      </c>
    </row>
    <row r="130" spans="1:20" ht="85.5" customHeight="1" x14ac:dyDescent="0.5">
      <c r="A130" s="63"/>
      <c r="B130" s="64"/>
      <c r="C130" s="136"/>
      <c r="D130" s="45" t="s">
        <v>9</v>
      </c>
      <c r="E130" s="36">
        <v>353861</v>
      </c>
      <c r="F130" s="36">
        <v>402490.93038000003</v>
      </c>
      <c r="G130" s="36">
        <v>220608.25645000002</v>
      </c>
      <c r="H130" s="36">
        <v>220608.25645000002</v>
      </c>
      <c r="I130" s="36">
        <v>189823.70673999999</v>
      </c>
      <c r="J130" s="39">
        <f t="shared" si="18"/>
        <v>86.045604001690108</v>
      </c>
      <c r="K130" s="39">
        <f t="shared" si="16"/>
        <v>86.045604001690108</v>
      </c>
      <c r="L130" s="39">
        <f t="shared" si="17"/>
        <v>47.162232093225924</v>
      </c>
      <c r="M130" s="71"/>
      <c r="N130" s="67"/>
      <c r="O130" s="74"/>
      <c r="S130" s="52"/>
      <c r="T130" s="26"/>
    </row>
    <row r="131" spans="1:20" ht="85.5" customHeight="1" x14ac:dyDescent="0.5">
      <c r="A131" s="63"/>
      <c r="B131" s="64"/>
      <c r="C131" s="136"/>
      <c r="D131" s="46" t="s">
        <v>10</v>
      </c>
      <c r="E131" s="36">
        <v>75156.2</v>
      </c>
      <c r="F131" s="36">
        <v>0</v>
      </c>
      <c r="G131" s="36">
        <v>0</v>
      </c>
      <c r="H131" s="36">
        <v>0</v>
      </c>
      <c r="I131" s="36">
        <v>0</v>
      </c>
      <c r="J131" s="39">
        <f t="shared" si="18"/>
        <v>0</v>
      </c>
      <c r="K131" s="39">
        <f t="shared" si="16"/>
        <v>0</v>
      </c>
      <c r="L131" s="39">
        <f t="shared" si="17"/>
        <v>0</v>
      </c>
      <c r="M131" s="71"/>
      <c r="N131" s="67"/>
      <c r="O131" s="74"/>
      <c r="S131" s="52"/>
      <c r="T131" s="26"/>
    </row>
    <row r="132" spans="1:20" ht="85.5" customHeight="1" x14ac:dyDescent="0.5">
      <c r="A132" s="63"/>
      <c r="B132" s="64"/>
      <c r="C132" s="136"/>
      <c r="D132" s="46" t="s">
        <v>11</v>
      </c>
      <c r="E132" s="38">
        <v>0</v>
      </c>
      <c r="F132" s="36">
        <v>0</v>
      </c>
      <c r="G132" s="36">
        <v>0</v>
      </c>
      <c r="H132" s="36">
        <v>0</v>
      </c>
      <c r="I132" s="36">
        <v>0</v>
      </c>
      <c r="J132" s="39">
        <f t="shared" si="18"/>
        <v>0</v>
      </c>
      <c r="K132" s="39">
        <f t="shared" si="16"/>
        <v>0</v>
      </c>
      <c r="L132" s="39">
        <f t="shared" si="17"/>
        <v>0</v>
      </c>
      <c r="M132" s="72"/>
      <c r="N132" s="67"/>
      <c r="O132" s="74"/>
      <c r="S132" s="52"/>
      <c r="T132" s="26"/>
    </row>
    <row r="133" spans="1:20" ht="85.5" customHeight="1" x14ac:dyDescent="0.5">
      <c r="A133" s="63">
        <v>21</v>
      </c>
      <c r="B133" s="64" t="s">
        <v>102</v>
      </c>
      <c r="C133" s="136">
        <v>12</v>
      </c>
      <c r="D133" s="47" t="s">
        <v>6</v>
      </c>
      <c r="E133" s="35">
        <f>E134+E135+E136+E137</f>
        <v>750</v>
      </c>
      <c r="F133" s="35">
        <f>F134+F135+F136+F137</f>
        <v>750</v>
      </c>
      <c r="G133" s="35">
        <f t="shared" ref="G133:I133" si="31">G134+G135+G136+G137</f>
        <v>153.6</v>
      </c>
      <c r="H133" s="35">
        <f t="shared" si="31"/>
        <v>218.6</v>
      </c>
      <c r="I133" s="35">
        <f t="shared" si="31"/>
        <v>153.6</v>
      </c>
      <c r="J133" s="35">
        <f t="shared" si="18"/>
        <v>70.265324794144561</v>
      </c>
      <c r="K133" s="35">
        <f t="shared" si="16"/>
        <v>100</v>
      </c>
      <c r="L133" s="35">
        <v>0</v>
      </c>
      <c r="M133" s="65"/>
      <c r="N133" s="67" t="s">
        <v>66</v>
      </c>
      <c r="O133" s="68" t="s">
        <v>73</v>
      </c>
      <c r="S133" s="52"/>
      <c r="T133" s="26"/>
    </row>
    <row r="134" spans="1:20" ht="85.5" customHeight="1" x14ac:dyDescent="0.5">
      <c r="A134" s="63"/>
      <c r="B134" s="64"/>
      <c r="C134" s="136"/>
      <c r="D134" s="45" t="s">
        <v>7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9">
        <f t="shared" si="18"/>
        <v>0</v>
      </c>
      <c r="K134" s="39">
        <f t="shared" si="16"/>
        <v>0</v>
      </c>
      <c r="L134" s="39">
        <f t="shared" si="17"/>
        <v>0</v>
      </c>
      <c r="M134" s="66"/>
      <c r="N134" s="67"/>
      <c r="O134" s="69"/>
      <c r="S134" s="52"/>
      <c r="T134" s="26"/>
    </row>
    <row r="135" spans="1:20" ht="85.5" customHeight="1" x14ac:dyDescent="0.5">
      <c r="A135" s="63"/>
      <c r="B135" s="64"/>
      <c r="C135" s="136"/>
      <c r="D135" s="45" t="s">
        <v>8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9">
        <f t="shared" si="18"/>
        <v>0</v>
      </c>
      <c r="K135" s="39">
        <f t="shared" ref="K135:K138" si="32">IF(I135=0,0,I135/G135*100)</f>
        <v>0</v>
      </c>
      <c r="L135" s="39">
        <f t="shared" ref="L135:L138" si="33">IF(I135=0,0,I135/F135*100)</f>
        <v>0</v>
      </c>
      <c r="M135" s="66"/>
      <c r="N135" s="67"/>
      <c r="O135" s="69"/>
      <c r="S135" s="52"/>
      <c r="T135" s="26">
        <v>4</v>
      </c>
    </row>
    <row r="136" spans="1:20" ht="85.5" customHeight="1" x14ac:dyDescent="0.5">
      <c r="A136" s="63"/>
      <c r="B136" s="64"/>
      <c r="C136" s="136"/>
      <c r="D136" s="45" t="s">
        <v>9</v>
      </c>
      <c r="E136" s="36">
        <v>670</v>
      </c>
      <c r="F136" s="36">
        <v>670</v>
      </c>
      <c r="G136" s="38">
        <v>153.6</v>
      </c>
      <c r="H136" s="38">
        <v>218.6</v>
      </c>
      <c r="I136" s="38">
        <v>153.6</v>
      </c>
      <c r="J136" s="39">
        <f t="shared" ref="J136:J138" si="34">IF(I136=0, ,I136/H136*100)</f>
        <v>70.265324794144561</v>
      </c>
      <c r="K136" s="39">
        <f t="shared" si="32"/>
        <v>100</v>
      </c>
      <c r="L136" s="39">
        <v>0</v>
      </c>
      <c r="M136" s="66"/>
      <c r="N136" s="67"/>
      <c r="O136" s="69"/>
      <c r="S136" s="52"/>
      <c r="T136" s="26"/>
    </row>
    <row r="137" spans="1:20" ht="85.5" customHeight="1" x14ac:dyDescent="0.5">
      <c r="A137" s="63"/>
      <c r="B137" s="64"/>
      <c r="C137" s="136"/>
      <c r="D137" s="46" t="s">
        <v>10</v>
      </c>
      <c r="E137" s="36">
        <v>80</v>
      </c>
      <c r="F137" s="36">
        <v>80</v>
      </c>
      <c r="G137" s="38">
        <v>0</v>
      </c>
      <c r="H137" s="38">
        <v>0</v>
      </c>
      <c r="I137" s="38">
        <v>0</v>
      </c>
      <c r="J137" s="39">
        <f t="shared" si="34"/>
        <v>0</v>
      </c>
      <c r="K137" s="39">
        <f t="shared" si="32"/>
        <v>0</v>
      </c>
      <c r="L137" s="39">
        <f t="shared" si="33"/>
        <v>0</v>
      </c>
      <c r="M137" s="66"/>
      <c r="N137" s="67"/>
      <c r="O137" s="69"/>
      <c r="S137" s="52"/>
      <c r="T137" s="26"/>
    </row>
    <row r="138" spans="1:20" ht="85.5" customHeight="1" x14ac:dyDescent="0.5">
      <c r="A138" s="63"/>
      <c r="B138" s="64"/>
      <c r="C138" s="136"/>
      <c r="D138" s="46" t="s">
        <v>11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9">
        <f t="shared" si="34"/>
        <v>0</v>
      </c>
      <c r="K138" s="39">
        <f t="shared" si="32"/>
        <v>0</v>
      </c>
      <c r="L138" s="39">
        <f t="shared" si="33"/>
        <v>0</v>
      </c>
      <c r="M138" s="66"/>
      <c r="N138" s="67"/>
      <c r="O138" s="69"/>
      <c r="S138" s="52"/>
      <c r="T138" s="26"/>
    </row>
    <row r="139" spans="1:20" ht="33.75" x14ac:dyDescent="0.5">
      <c r="S139" s="52"/>
      <c r="T139" s="26">
        <f>SUM(T15:T138)</f>
        <v>110</v>
      </c>
    </row>
    <row r="140" spans="1:20" x14ac:dyDescent="0.3">
      <c r="S140" s="52"/>
    </row>
    <row r="141" spans="1:20" x14ac:dyDescent="0.3">
      <c r="S141" s="52"/>
    </row>
  </sheetData>
  <mergeCells count="141"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O13:O18"/>
    <mergeCell ref="O4:O5"/>
    <mergeCell ref="A7:A12"/>
    <mergeCell ref="B7:B12"/>
    <mergeCell ref="C7:C12"/>
    <mergeCell ref="M7:M12"/>
    <mergeCell ref="N7:N12"/>
    <mergeCell ref="O7:O12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2:N2"/>
    <mergeCell ref="A4:A5"/>
    <mergeCell ref="B4:B5"/>
    <mergeCell ref="C4:C5"/>
    <mergeCell ref="D4:D5"/>
    <mergeCell ref="E4:L4"/>
    <mergeCell ref="M4:M5"/>
    <mergeCell ref="N4:N5"/>
    <mergeCell ref="A13:A18"/>
    <mergeCell ref="B13:B18"/>
    <mergeCell ref="C13:C18"/>
    <mergeCell ref="M13:M18"/>
    <mergeCell ref="N13:N18"/>
  </mergeCells>
  <pageMargins left="0" right="0" top="0" bottom="0" header="0" footer="0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МП 6</vt:lpstr>
      <vt:lpstr>СВОД(май)</vt:lpstr>
      <vt:lpstr>'СВОД(май)'!Заголовки_для_печати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2015-06-10T06:31:55Z</dcterms:modified>
</cp:coreProperties>
</file>