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СВОД(апрель)" sheetId="1" r:id="rId1"/>
  </sheets>
  <definedNames>
    <definedName name="_xlnm.Print_Titles" localSheetId="0">'СВОД(апрель)'!$4:$6</definedName>
  </definedNames>
  <calcPr calcId="144525"/>
</workbook>
</file>

<file path=xl/calcChain.xml><?xml version="1.0" encoding="utf-8"?>
<calcChain xmlns="http://schemas.openxmlformats.org/spreadsheetml/2006/main">
  <c r="U139" i="1" l="1"/>
  <c r="S139" i="1"/>
  <c r="L138" i="1"/>
  <c r="K138" i="1"/>
  <c r="J138" i="1"/>
  <c r="L137" i="1"/>
  <c r="K137" i="1"/>
  <c r="J137" i="1"/>
  <c r="K136" i="1"/>
  <c r="J136" i="1"/>
  <c r="L135" i="1"/>
  <c r="K135" i="1"/>
  <c r="J135" i="1"/>
  <c r="L134" i="1"/>
  <c r="K134" i="1"/>
  <c r="J134" i="1"/>
  <c r="I133" i="1"/>
  <c r="K133" i="1" s="1"/>
  <c r="H133" i="1"/>
  <c r="G133" i="1"/>
  <c r="F133" i="1"/>
  <c r="E133" i="1"/>
  <c r="L132" i="1"/>
  <c r="K132" i="1"/>
  <c r="J132" i="1"/>
  <c r="L131" i="1"/>
  <c r="K131" i="1"/>
  <c r="J131" i="1"/>
  <c r="L130" i="1"/>
  <c r="K130" i="1"/>
  <c r="J130" i="1"/>
  <c r="L129" i="1"/>
  <c r="K129" i="1"/>
  <c r="J129" i="1"/>
  <c r="L128" i="1"/>
  <c r="K128" i="1"/>
  <c r="J128" i="1"/>
  <c r="I127" i="1"/>
  <c r="K127" i="1" s="1"/>
  <c r="H127" i="1"/>
  <c r="J127" i="1" s="1"/>
  <c r="G127" i="1"/>
  <c r="F127" i="1"/>
  <c r="L127" i="1" s="1"/>
  <c r="E127" i="1"/>
  <c r="L126" i="1"/>
  <c r="K126" i="1"/>
  <c r="J126" i="1"/>
  <c r="L125" i="1"/>
  <c r="K125" i="1"/>
  <c r="J125" i="1"/>
  <c r="L124" i="1"/>
  <c r="K124" i="1"/>
  <c r="J124" i="1"/>
  <c r="L123" i="1"/>
  <c r="K123" i="1"/>
  <c r="J123" i="1"/>
  <c r="L122" i="1"/>
  <c r="K122" i="1"/>
  <c r="J122" i="1"/>
  <c r="I121" i="1"/>
  <c r="K121" i="1" s="1"/>
  <c r="H121" i="1"/>
  <c r="G121" i="1"/>
  <c r="F121" i="1"/>
  <c r="E121" i="1"/>
  <c r="L120" i="1"/>
  <c r="L119" i="1"/>
  <c r="K118" i="1"/>
  <c r="J118" i="1"/>
  <c r="K117" i="1"/>
  <c r="J117" i="1"/>
  <c r="L116" i="1"/>
  <c r="I115" i="1"/>
  <c r="K115" i="1" s="1"/>
  <c r="H115" i="1"/>
  <c r="G115" i="1"/>
  <c r="F115" i="1"/>
  <c r="E115" i="1"/>
  <c r="L114" i="1"/>
  <c r="K114" i="1"/>
  <c r="J114" i="1"/>
  <c r="L113" i="1"/>
  <c r="K113" i="1"/>
  <c r="J113" i="1"/>
  <c r="L112" i="1"/>
  <c r="K112" i="1"/>
  <c r="J112" i="1"/>
  <c r="L111" i="1"/>
  <c r="K111" i="1"/>
  <c r="J111" i="1"/>
  <c r="L110" i="1"/>
  <c r="K110" i="1"/>
  <c r="J110" i="1"/>
  <c r="I109" i="1"/>
  <c r="K109" i="1" s="1"/>
  <c r="H109" i="1"/>
  <c r="J109" i="1" s="1"/>
  <c r="G109" i="1"/>
  <c r="F109" i="1"/>
  <c r="L109" i="1" s="1"/>
  <c r="E109" i="1"/>
  <c r="L108" i="1"/>
  <c r="K108" i="1"/>
  <c r="J108" i="1"/>
  <c r="L107" i="1"/>
  <c r="L106" i="1"/>
  <c r="K106" i="1"/>
  <c r="J106" i="1"/>
  <c r="L105" i="1"/>
  <c r="K105" i="1"/>
  <c r="J105" i="1"/>
  <c r="L104" i="1"/>
  <c r="K104" i="1"/>
  <c r="I103" i="1"/>
  <c r="L103" i="1" s="1"/>
  <c r="H103" i="1"/>
  <c r="G103" i="1"/>
  <c r="F103" i="1"/>
  <c r="E103" i="1"/>
  <c r="L102" i="1"/>
  <c r="K102" i="1"/>
  <c r="J102" i="1"/>
  <c r="L101" i="1"/>
  <c r="K101" i="1"/>
  <c r="J101" i="1"/>
  <c r="K100" i="1"/>
  <c r="J100" i="1"/>
  <c r="L99" i="1"/>
  <c r="K99" i="1"/>
  <c r="J99" i="1"/>
  <c r="L98" i="1"/>
  <c r="K98" i="1"/>
  <c r="J98" i="1"/>
  <c r="I97" i="1"/>
  <c r="K97" i="1" s="1"/>
  <c r="H97" i="1"/>
  <c r="J97" i="1" s="1"/>
  <c r="G97" i="1"/>
  <c r="F97" i="1"/>
  <c r="E97" i="1"/>
  <c r="L96" i="1"/>
  <c r="K96" i="1"/>
  <c r="J96" i="1"/>
  <c r="L95" i="1"/>
  <c r="K95" i="1"/>
  <c r="J95" i="1"/>
  <c r="L94" i="1"/>
  <c r="K94" i="1"/>
  <c r="J94" i="1"/>
  <c r="L93" i="1"/>
  <c r="K93" i="1"/>
  <c r="J93" i="1"/>
  <c r="L92" i="1"/>
  <c r="K92" i="1"/>
  <c r="J92" i="1"/>
  <c r="I91" i="1"/>
  <c r="L91" i="1" s="1"/>
  <c r="H91" i="1"/>
  <c r="G91" i="1"/>
  <c r="F91" i="1"/>
  <c r="E91" i="1"/>
  <c r="L90" i="1"/>
  <c r="K90" i="1"/>
  <c r="J90" i="1"/>
  <c r="L89" i="1"/>
  <c r="K89" i="1"/>
  <c r="J89" i="1"/>
  <c r="K88" i="1"/>
  <c r="J88" i="1"/>
  <c r="L87" i="1"/>
  <c r="K87" i="1"/>
  <c r="J87" i="1"/>
  <c r="L86" i="1"/>
  <c r="K86" i="1"/>
  <c r="J86" i="1"/>
  <c r="I85" i="1"/>
  <c r="K85" i="1" s="1"/>
  <c r="H85" i="1"/>
  <c r="J85" i="1" s="1"/>
  <c r="G85" i="1"/>
  <c r="F85" i="1"/>
  <c r="E85" i="1"/>
  <c r="L84" i="1"/>
  <c r="K84" i="1"/>
  <c r="J84" i="1"/>
  <c r="L83" i="1"/>
  <c r="K83" i="1"/>
  <c r="J83" i="1"/>
  <c r="L82" i="1"/>
  <c r="K82" i="1"/>
  <c r="J82" i="1"/>
  <c r="L81" i="1"/>
  <c r="K81" i="1"/>
  <c r="J81" i="1"/>
  <c r="L80" i="1"/>
  <c r="K80" i="1"/>
  <c r="J80" i="1"/>
  <c r="I79" i="1"/>
  <c r="L79" i="1" s="1"/>
  <c r="H79" i="1"/>
  <c r="G79" i="1"/>
  <c r="F79" i="1"/>
  <c r="E79" i="1"/>
  <c r="L78" i="1"/>
  <c r="K78" i="1"/>
  <c r="J78" i="1"/>
  <c r="L77" i="1"/>
  <c r="K77" i="1"/>
  <c r="J77" i="1"/>
  <c r="K76" i="1"/>
  <c r="J76" i="1"/>
  <c r="L75" i="1"/>
  <c r="K75" i="1"/>
  <c r="J75" i="1"/>
  <c r="L74" i="1"/>
  <c r="K74" i="1"/>
  <c r="J74" i="1"/>
  <c r="I73" i="1"/>
  <c r="K73" i="1" s="1"/>
  <c r="H73" i="1"/>
  <c r="J73" i="1" s="1"/>
  <c r="G73" i="1"/>
  <c r="F73" i="1"/>
  <c r="E73" i="1"/>
  <c r="L72" i="1"/>
  <c r="K72" i="1"/>
  <c r="J72" i="1"/>
  <c r="L71" i="1"/>
  <c r="K71" i="1"/>
  <c r="J71" i="1"/>
  <c r="L70" i="1"/>
  <c r="K70" i="1"/>
  <c r="J70" i="1"/>
  <c r="L69" i="1"/>
  <c r="K69" i="1"/>
  <c r="J69" i="1"/>
  <c r="L68" i="1"/>
  <c r="K68" i="1"/>
  <c r="J68" i="1"/>
  <c r="I67" i="1"/>
  <c r="L67" i="1" s="1"/>
  <c r="H67" i="1"/>
  <c r="G67" i="1"/>
  <c r="F67" i="1"/>
  <c r="E67" i="1"/>
  <c r="L66" i="1"/>
  <c r="K66" i="1"/>
  <c r="J66" i="1"/>
  <c r="L65" i="1"/>
  <c r="K65" i="1"/>
  <c r="J65" i="1"/>
  <c r="I64" i="1"/>
  <c r="L64" i="1" s="1"/>
  <c r="H64" i="1"/>
  <c r="G64" i="1"/>
  <c r="G61" i="1" s="1"/>
  <c r="G7" i="1" s="1"/>
  <c r="F64" i="1"/>
  <c r="L63" i="1"/>
  <c r="K63" i="1"/>
  <c r="J63" i="1"/>
  <c r="L62" i="1"/>
  <c r="K62" i="1"/>
  <c r="J62" i="1"/>
  <c r="H61" i="1"/>
  <c r="F61" i="1"/>
  <c r="E61" i="1"/>
  <c r="L60" i="1"/>
  <c r="K60" i="1"/>
  <c r="J60" i="1"/>
  <c r="L59" i="1"/>
  <c r="K59" i="1"/>
  <c r="J59" i="1"/>
  <c r="L58" i="1"/>
  <c r="K58" i="1"/>
  <c r="J58" i="1"/>
  <c r="L57" i="1"/>
  <c r="K57" i="1"/>
  <c r="J57" i="1"/>
  <c r="L56" i="1"/>
  <c r="K56" i="1"/>
  <c r="J56" i="1"/>
  <c r="I55" i="1"/>
  <c r="L55" i="1" s="1"/>
  <c r="H55" i="1"/>
  <c r="G55" i="1"/>
  <c r="F55" i="1"/>
  <c r="E55" i="1"/>
  <c r="L54" i="1"/>
  <c r="K54" i="1"/>
  <c r="J54" i="1"/>
  <c r="L53" i="1"/>
  <c r="K53" i="1"/>
  <c r="J53" i="1"/>
  <c r="L52" i="1"/>
  <c r="K52" i="1"/>
  <c r="J52" i="1"/>
  <c r="L51" i="1"/>
  <c r="K51" i="1"/>
  <c r="J51" i="1"/>
  <c r="L50" i="1"/>
  <c r="K50" i="1"/>
  <c r="J50" i="1"/>
  <c r="I49" i="1"/>
  <c r="K49" i="1" s="1"/>
  <c r="H49" i="1"/>
  <c r="J49" i="1" s="1"/>
  <c r="G49" i="1"/>
  <c r="F49" i="1"/>
  <c r="L49" i="1" s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I43" i="1"/>
  <c r="K43" i="1" s="1"/>
  <c r="H43" i="1"/>
  <c r="J43" i="1" s="1"/>
  <c r="G43" i="1"/>
  <c r="F43" i="1"/>
  <c r="L43" i="1" s="1"/>
  <c r="E43" i="1"/>
  <c r="L42" i="1"/>
  <c r="K42" i="1"/>
  <c r="J42" i="1"/>
  <c r="L41" i="1"/>
  <c r="K40" i="1"/>
  <c r="J40" i="1"/>
  <c r="K39" i="1"/>
  <c r="J39" i="1"/>
  <c r="L38" i="1"/>
  <c r="K38" i="1"/>
  <c r="J38" i="1"/>
  <c r="I37" i="1"/>
  <c r="K37" i="1" s="1"/>
  <c r="H37" i="1"/>
  <c r="J37" i="1" s="1"/>
  <c r="G37" i="1"/>
  <c r="F37" i="1"/>
  <c r="E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I31" i="1"/>
  <c r="L31" i="1" s="1"/>
  <c r="H31" i="1"/>
  <c r="G31" i="1"/>
  <c r="F31" i="1"/>
  <c r="E31" i="1"/>
  <c r="L30" i="1"/>
  <c r="L29" i="1"/>
  <c r="K28" i="1"/>
  <c r="J28" i="1"/>
  <c r="K27" i="1"/>
  <c r="J27" i="1"/>
  <c r="L26" i="1"/>
  <c r="I25" i="1"/>
  <c r="J25" i="1" s="1"/>
  <c r="H25" i="1"/>
  <c r="G25" i="1"/>
  <c r="F25" i="1"/>
  <c r="E25" i="1"/>
  <c r="L24" i="1"/>
  <c r="K24" i="1"/>
  <c r="J24" i="1"/>
  <c r="L23" i="1"/>
  <c r="K23" i="1"/>
  <c r="J23" i="1"/>
  <c r="K22" i="1"/>
  <c r="J22" i="1"/>
  <c r="L21" i="1"/>
  <c r="K21" i="1"/>
  <c r="J21" i="1"/>
  <c r="L20" i="1"/>
  <c r="K20" i="1"/>
  <c r="J20" i="1"/>
  <c r="I19" i="1"/>
  <c r="K19" i="1" s="1"/>
  <c r="H19" i="1"/>
  <c r="J19" i="1" s="1"/>
  <c r="G19" i="1"/>
  <c r="F19" i="1"/>
  <c r="E19" i="1"/>
  <c r="L18" i="1"/>
  <c r="K18" i="1"/>
  <c r="J18" i="1"/>
  <c r="L17" i="1"/>
  <c r="L16" i="1"/>
  <c r="K16" i="1"/>
  <c r="J16" i="1"/>
  <c r="L15" i="1"/>
  <c r="K15" i="1"/>
  <c r="J15" i="1"/>
  <c r="L14" i="1"/>
  <c r="K14" i="1"/>
  <c r="J14" i="1"/>
  <c r="I13" i="1"/>
  <c r="L13" i="1" s="1"/>
  <c r="H13" i="1"/>
  <c r="G13" i="1"/>
  <c r="F13" i="1"/>
  <c r="E13" i="1"/>
  <c r="I12" i="1"/>
  <c r="L12" i="1" s="1"/>
  <c r="G12" i="1"/>
  <c r="F12" i="1"/>
  <c r="E12" i="1"/>
  <c r="I11" i="1"/>
  <c r="H11" i="1"/>
  <c r="G11" i="1"/>
  <c r="F11" i="1"/>
  <c r="L11" i="1" s="1"/>
  <c r="E11" i="1"/>
  <c r="I10" i="1"/>
  <c r="K10" i="1" s="1"/>
  <c r="H10" i="1"/>
  <c r="J10" i="1" s="1"/>
  <c r="G10" i="1"/>
  <c r="F10" i="1"/>
  <c r="L10" i="1" s="1"/>
  <c r="E10" i="1"/>
  <c r="I9" i="1"/>
  <c r="K9" i="1" s="1"/>
  <c r="H9" i="1"/>
  <c r="J9" i="1" s="1"/>
  <c r="G9" i="1"/>
  <c r="F9" i="1"/>
  <c r="E9" i="1"/>
  <c r="I8" i="1"/>
  <c r="K8" i="1" s="1"/>
  <c r="H8" i="1"/>
  <c r="G8" i="1"/>
  <c r="F8" i="1"/>
  <c r="E8" i="1"/>
  <c r="H7" i="1"/>
  <c r="F7" i="1"/>
  <c r="E7" i="1"/>
  <c r="C7" i="1"/>
  <c r="J8" i="1" l="1"/>
  <c r="L8" i="1"/>
  <c r="L9" i="1"/>
  <c r="K12" i="1"/>
  <c r="K13" i="1"/>
  <c r="K25" i="1"/>
  <c r="K31" i="1"/>
  <c r="K55" i="1"/>
  <c r="K64" i="1"/>
  <c r="K67" i="1"/>
  <c r="K79" i="1"/>
  <c r="K91" i="1"/>
  <c r="K103" i="1"/>
  <c r="J115" i="1"/>
  <c r="J121" i="1"/>
  <c r="L121" i="1"/>
  <c r="J133" i="1"/>
  <c r="J12" i="1"/>
  <c r="J13" i="1"/>
  <c r="J31" i="1"/>
  <c r="J55" i="1"/>
  <c r="I61" i="1"/>
  <c r="J64" i="1"/>
  <c r="J67" i="1"/>
  <c r="J79" i="1"/>
  <c r="J91" i="1"/>
  <c r="J103" i="1"/>
  <c r="K61" i="1" l="1"/>
  <c r="I7" i="1"/>
  <c r="L61" i="1"/>
  <c r="J61" i="1"/>
  <c r="K7" i="1" l="1"/>
  <c r="L7" i="1"/>
  <c r="J7" i="1"/>
</calcChain>
</file>

<file path=xl/sharedStrings.xml><?xml version="1.0" encoding="utf-8"?>
<sst xmlns="http://schemas.openxmlformats.org/spreadsheetml/2006/main" count="219" uniqueCount="83">
  <si>
    <t>Отчет о ходе реализации  муниципальных программ  и ведомственных  целевых программ   Нефтеюганского района.</t>
  </si>
  <si>
    <t>№ п/п</t>
  </si>
  <si>
    <t xml:space="preserve">Количество  муниципальных  программ </t>
  </si>
  <si>
    <t>Количество мероприятий  по программ</t>
  </si>
  <si>
    <t>Источники финансирования</t>
  </si>
  <si>
    <t>на "01" мая  2015</t>
  </si>
  <si>
    <t>Примечание</t>
  </si>
  <si>
    <t>Количество мероприятий</t>
  </si>
  <si>
    <t>Ответственные исполнители              (Ф.И.О.  телефон)</t>
  </si>
  <si>
    <t xml:space="preserve">План на 2015 год
</t>
  </si>
  <si>
    <t xml:space="preserve">Уточненный план на 2015 год
</t>
  </si>
  <si>
    <t>План (согласно сетевого графика)</t>
  </si>
  <si>
    <t xml:space="preserve">Лимит финансирования </t>
  </si>
  <si>
    <t>Кассовое исполнение</t>
  </si>
  <si>
    <t>% исполнения к  лимиту финансированию</t>
  </si>
  <si>
    <t>% исполнения к плану (согласно сетевого графика)</t>
  </si>
  <si>
    <t>% исполнения к уточненному плану</t>
  </si>
  <si>
    <t>10 
= гр.9/гр.8*100</t>
  </si>
  <si>
    <t>11
= гр.9/гр.7*100</t>
  </si>
  <si>
    <t>12
= гр.9/гр.6*100</t>
  </si>
  <si>
    <t>12</t>
  </si>
  <si>
    <t xml:space="preserve">Всего 21 </t>
  </si>
  <si>
    <t>всего:</t>
  </si>
  <si>
    <t>131 целевых показателей</t>
  </si>
  <si>
    <t>Федеральный бюджет</t>
  </si>
  <si>
    <t>бюджет автономного округа</t>
  </si>
  <si>
    <t>бюджет муниципального образования</t>
  </si>
  <si>
    <t>Привлеченные средства</t>
  </si>
  <si>
    <t>в т.ч.     КАПы</t>
  </si>
  <si>
    <t>"Образование 21 века на 2014 - 2020 годы"</t>
  </si>
  <si>
    <t>18 целевых показателей</t>
  </si>
  <si>
    <t>Заместитель директора департамента образования и молодежной политики
Пайвина С.Д.
223811
Заместитель начальника управления  экономики, анализа и целевых программ 
Кофанова О.А.
223279</t>
  </si>
  <si>
    <t>"Доступная среда муниципального образования Нефтеюганский район на 2014 - 2020 годы"</t>
  </si>
  <si>
    <t>7 целевых показателей</t>
  </si>
  <si>
    <t>Начальник отдела  социально-трудовых отношений
Захаров А.А.
250218
Главный специалист 
Рошка И.В.
238014</t>
  </si>
  <si>
    <t>"Развитие культуры Нефтеюганского района на 2014 -2020 годы"</t>
  </si>
  <si>
    <t>Директор МКУ "Управление по обеспечению деятельности учереждений культуры и спорта"
Елисеева Н.Н.
236907</t>
  </si>
  <si>
    <t>"Информационное  общество - Югра  на  2014 - 2020 годы на  территории  муниципального образования  Нефтеюганский район"</t>
  </si>
  <si>
    <t>4 целевых показателя</t>
  </si>
  <si>
    <t>Начальник  УИТиАР
Еременко М.В.
290003</t>
  </si>
  <si>
    <t>"Развитие физической  культуры  и  спорта в Нефтеюганском  районе на  2014 - 2020 годы"</t>
  </si>
  <si>
    <t>3 целевых показателя</t>
  </si>
  <si>
    <t>Председатель комитета по физической культуре и спорту
Абрамович В.В.
278107</t>
  </si>
  <si>
    <t>-</t>
  </si>
  <si>
    <t>"Развитие агропромышленного комплекса и рынков сельскохозяйственной продукции, сырья и продовольствия Нефтеюганского района в 2014-2020 годах"</t>
  </si>
  <si>
    <t>3 целевых показателей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</si>
  <si>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</si>
  <si>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2014–2020 годы"</t>
  </si>
  <si>
    <t>Заместитель председателя комитета по делам народов Севера, охраны окружающей среды и водных ресурсов,
Голдобин В. Г.
 250238</t>
  </si>
  <si>
    <t>"Доступное жилье - жителям Нефтеюганского района в 2014-2020 годах"</t>
  </si>
  <si>
    <t>10 целевых показателей</t>
  </si>
  <si>
    <r>
      <rPr>
        <sz val="16"/>
        <rFont val="Times New Roman"/>
        <family val="1"/>
        <charset val="204"/>
      </rPr>
      <t>Председатель комитета по жилищной политике
Мага А.В.
256-851</t>
    </r>
    <r>
      <rPr>
        <sz val="18"/>
        <rFont val="Times New Roman"/>
        <family val="1"/>
        <charset val="204"/>
      </rPr>
      <t xml:space="preserve">
</t>
    </r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</si>
  <si>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в 2014 - 2020 годы"</t>
  </si>
  <si>
    <t>23 целевых показателей</t>
  </si>
  <si>
    <t>Начальник ОРИМП 
Травкина В.М. 
250202</t>
  </si>
  <si>
    <t>"Обеспечение прав и законных интересов населения   Нефтеюганского  района Ханты-Мансийского автономного округа-Югры в отдельных сферах жизнедеятельности   в  2014 - 2020  годы"</t>
  </si>
  <si>
    <t xml:space="preserve">Секретарь административной комиссии
Хамитова С.А. 290001
</t>
  </si>
  <si>
    <t>"Защита населения и территорий от чрезвычайных ситуаций, обеспечение пожарной безопасности в  Нефтеюганском районе на 2014-2020 годы"</t>
  </si>
  <si>
    <t>6 целевых показателя</t>
  </si>
  <si>
    <t>Председатель комитета гражданской защиты населения Нефтеюганского района 
Сычёв А.М. 
250162</t>
  </si>
  <si>
    <t>"Обеспечение экологической безопасности Нефтеюганского района  на 2014-2020 годы"</t>
  </si>
  <si>
    <t>1 целевой показатель</t>
  </si>
  <si>
    <t>"Развитие гражданского общества Нефтеюганского   района  на  2014 – 2020 годы"</t>
  </si>
  <si>
    <t>Начальник управления по связям с общественностью
Котова Т.Г.
250164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</si>
  <si>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2014-2020 годы"</t>
  </si>
  <si>
    <t xml:space="preserve">Председатель комитета по экономической политике и предпринимательству
Шумейко И.М.
250179
</t>
  </si>
  <si>
    <t>"Развитие транспортной системы   Нефтеюганского   района на   2014 - 2020 годы"</t>
  </si>
  <si>
    <t>Заместитель директора ДСиЖКК
Любиев Н.А.
250144
Начальник отдела по транспорту и дорогам
Юношева К.В.
250194</t>
  </si>
  <si>
    <t>"Управление имуществом муниципального образования Нефтеюганский район на 2014 - 2020 годы"</t>
  </si>
  <si>
    <t>Директор департамента имущественных отношений
 Аладин Ю.Я.
250166</t>
  </si>
  <si>
    <t>"Управление  муниципальными финансами в   Нефтеюганском  районе  на 2014 - 2020 годы"</t>
  </si>
  <si>
    <t>6 целевых показателей</t>
  </si>
  <si>
    <t>Директор департамента финансов - Заместитель главы администрации района 
Бузунова М.Ф.
250167
Заместители директора департамента финансов:
Московкина Л.Д.
250146
Курова Н.В.
250196</t>
  </si>
  <si>
    <t>"Улучшение  условий и охраны  труда, развитие социального  партнёрства в муниципальном  образование  Нефтеюганский  район на 2014 - 2020 годы"</t>
  </si>
  <si>
    <t>5 целевых показателя</t>
  </si>
  <si>
    <t>Начальник отдела социально-трудовых отношений
Захаров А.А.
250218
Рошка И.В.
238014</t>
  </si>
  <si>
    <t>"Социальная поддержка жителей  Нефтеюганского района  на 2014-2020 годы"</t>
  </si>
  <si>
    <t xml:space="preserve">Председатель комитета по опеке и попечительству
Лобанкова В.В.
247606
</t>
  </si>
  <si>
    <t>"Совершенствование  муниципального  управления  Нефтеюганского  района на 2014  - 2020 годы"</t>
  </si>
  <si>
    <t>5 целевых показателей</t>
  </si>
  <si>
    <t xml:space="preserve">Начальник управления по учету и отчетности – главный бухгалтер АНР
Пятигор Т.А.
250152
</t>
  </si>
  <si>
    <t>"Профилактика экстремизма, гармонизация межэтнических и межкультурных отношений в Нефтеюганском районе  на  2014- 2020 годы"</t>
  </si>
  <si>
    <t>Начальник управления по связям с 
общественностью
Т.Г.Котова
250-164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</si>
</sst>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_р_._-;_-@_-"/>
    <numFmt numFmtId="165" formatCode="_-* #,##0.000_р_._-;\-* #,##0.000_р_._-;_-* &quot;-&quot;???_р_._-;_-@_-"/>
    <numFmt numFmtId="166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2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2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4"/>
      <name val="Times New Roman"/>
      <family val="1"/>
      <charset val="204"/>
    </font>
    <font>
      <sz val="18"/>
      <color rgb="FFFF0000"/>
      <name val="Calibri"/>
      <family val="2"/>
      <scheme val="minor"/>
    </font>
    <font>
      <sz val="18"/>
      <color theme="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26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name val="Times New Roman"/>
      <family val="1"/>
      <charset val="204"/>
    </font>
    <font>
      <sz val="18"/>
      <name val="Calibri"/>
      <family val="2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6"/>
      <name val="Calibri"/>
      <family val="2"/>
      <charset val="204"/>
    </font>
    <font>
      <sz val="20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1" xfId="1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1" fillId="0" borderId="0" xfId="1"/>
    <xf numFmtId="0" fontId="5" fillId="0" borderId="0" xfId="1" applyFont="1"/>
    <xf numFmtId="0" fontId="6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 wrapText="1"/>
    </xf>
    <xf numFmtId="49" fontId="10" fillId="3" borderId="1" xfId="1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41" fontId="12" fillId="0" borderId="1" xfId="1" applyNumberFormat="1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textRotation="90" wrapText="1"/>
    </xf>
    <xf numFmtId="164" fontId="14" fillId="4" borderId="1" xfId="3" applyNumberFormat="1" applyFont="1" applyFill="1" applyBorder="1" applyAlignment="1">
      <alignment horizontal="center" vertical="center" wrapText="1"/>
    </xf>
    <xf numFmtId="164" fontId="14" fillId="4" borderId="1" xfId="3" applyNumberFormat="1" applyFont="1" applyFill="1" applyBorder="1" applyAlignment="1">
      <alignment horizontal="right" vertical="center" wrapText="1"/>
    </xf>
    <xf numFmtId="49" fontId="14" fillId="3" borderId="1" xfId="3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5" fillId="0" borderId="0" xfId="1" applyFont="1"/>
    <xf numFmtId="16" fontId="16" fillId="5" borderId="1" xfId="1" applyNumberFormat="1" applyFont="1" applyFill="1" applyBorder="1" applyAlignment="1">
      <alignment horizontal="center" vertical="center" textRotation="90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textRotation="90" wrapText="1"/>
    </xf>
    <xf numFmtId="164" fontId="17" fillId="0" borderId="0" xfId="1" applyNumberFormat="1" applyFont="1"/>
    <xf numFmtId="0" fontId="9" fillId="5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 wrapText="1"/>
    </xf>
    <xf numFmtId="41" fontId="8" fillId="5" borderId="1" xfId="1" applyNumberFormat="1" applyFont="1" applyFill="1" applyBorder="1" applyAlignment="1">
      <alignment horizontal="left" vertical="center"/>
    </xf>
    <xf numFmtId="0" fontId="13" fillId="5" borderId="1" xfId="1" applyFont="1" applyFill="1" applyBorder="1" applyAlignment="1">
      <alignment horizontal="center" vertical="center" textRotation="90" wrapText="1"/>
    </xf>
    <xf numFmtId="49" fontId="8" fillId="3" borderId="1" xfId="3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0" xfId="0" applyFont="1"/>
    <xf numFmtId="164" fontId="8" fillId="5" borderId="1" xfId="3" applyNumberFormat="1" applyFont="1" applyFill="1" applyBorder="1" applyAlignment="1">
      <alignment horizontal="center" vertical="center" wrapText="1"/>
    </xf>
    <xf numFmtId="164" fontId="19" fillId="5" borderId="1" xfId="3" applyNumberFormat="1" applyFont="1" applyFill="1" applyBorder="1" applyAlignment="1">
      <alignment horizontal="center" vertical="center" wrapText="1"/>
    </xf>
    <xf numFmtId="164" fontId="20" fillId="0" borderId="1" xfId="3" applyNumberFormat="1" applyFont="1" applyFill="1" applyBorder="1" applyAlignment="1">
      <alignment horizontal="center" vertical="center" wrapText="1"/>
    </xf>
    <xf numFmtId="164" fontId="20" fillId="5" borderId="1" xfId="3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/>
    </xf>
    <xf numFmtId="164" fontId="14" fillId="0" borderId="1" xfId="3" applyNumberFormat="1" applyFont="1" applyFill="1" applyBorder="1" applyAlignment="1">
      <alignment horizontal="center" vertical="center" wrapText="1"/>
    </xf>
    <xf numFmtId="164" fontId="14" fillId="3" borderId="1" xfId="3" applyNumberFormat="1" applyFont="1" applyFill="1" applyBorder="1" applyAlignment="1">
      <alignment horizontal="right" vertical="center" wrapText="1"/>
    </xf>
    <xf numFmtId="0" fontId="21" fillId="0" borderId="0" xfId="0" applyFont="1"/>
    <xf numFmtId="0" fontId="22" fillId="0" borderId="0" xfId="0" applyFont="1"/>
    <xf numFmtId="164" fontId="14" fillId="5" borderId="1" xfId="3" applyNumberFormat="1" applyFont="1" applyFill="1" applyBorder="1" applyAlignment="1">
      <alignment horizontal="right" vertical="center" wrapText="1"/>
    </xf>
    <xf numFmtId="164" fontId="21" fillId="0" borderId="0" xfId="1" applyNumberFormat="1" applyFont="1"/>
    <xf numFmtId="0" fontId="23" fillId="0" borderId="1" xfId="4" applyFont="1" applyFill="1" applyBorder="1" applyAlignment="1">
      <alignment horizontal="center" vertical="center" wrapText="1"/>
    </xf>
    <xf numFmtId="0" fontId="24" fillId="0" borderId="1" xfId="4" applyFont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164" fontId="8" fillId="3" borderId="1" xfId="3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9" fontId="8" fillId="3" borderId="2" xfId="3" applyNumberFormat="1" applyFont="1" applyFill="1" applyBorder="1" applyAlignment="1">
      <alignment horizontal="left" vertical="center" wrapText="1"/>
    </xf>
    <xf numFmtId="49" fontId="8" fillId="3" borderId="3" xfId="3" applyNumberFormat="1" applyFont="1" applyFill="1" applyBorder="1" applyAlignment="1">
      <alignment horizontal="left" vertical="center" wrapText="1"/>
    </xf>
    <xf numFmtId="164" fontId="14" fillId="3" borderId="1" xfId="3" applyNumberFormat="1" applyFont="1" applyFill="1" applyBorder="1" applyAlignment="1">
      <alignment horizontal="center" vertical="center" wrapText="1"/>
    </xf>
    <xf numFmtId="49" fontId="8" fillId="3" borderId="4" xfId="3" applyNumberFormat="1" applyFont="1" applyFill="1" applyBorder="1" applyAlignment="1">
      <alignment horizontal="left" vertical="center" wrapText="1"/>
    </xf>
    <xf numFmtId="0" fontId="22" fillId="6" borderId="0" xfId="0" applyFont="1" applyFill="1"/>
    <xf numFmtId="0" fontId="26" fillId="0" borderId="1" xfId="5" applyFont="1" applyFill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164" fontId="8" fillId="5" borderId="1" xfId="1" applyNumberFormat="1" applyFont="1" applyFill="1" applyBorder="1" applyAlignment="1">
      <alignment horizontal="center" vertical="center" wrapText="1"/>
    </xf>
    <xf numFmtId="0" fontId="23" fillId="0" borderId="2" xfId="1" applyFont="1" applyFill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2" fontId="8" fillId="3" borderId="1" xfId="3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41" fontId="8" fillId="0" borderId="1" xfId="1" applyNumberFormat="1" applyFont="1" applyFill="1" applyBorder="1" applyAlignment="1">
      <alignment horizontal="left" vertical="center"/>
    </xf>
    <xf numFmtId="49" fontId="14" fillId="3" borderId="1" xfId="3" applyNumberFormat="1" applyFont="1" applyFill="1" applyBorder="1" applyAlignment="1">
      <alignment horizontal="left" vertical="center" wrapText="1"/>
    </xf>
    <xf numFmtId="16" fontId="16" fillId="0" borderId="1" xfId="1" applyNumberFormat="1" applyFont="1" applyFill="1" applyBorder="1" applyAlignment="1">
      <alignment horizontal="center" vertical="center" textRotation="90" wrapText="1"/>
    </xf>
    <xf numFmtId="0" fontId="16" fillId="0" borderId="1" xfId="1" applyFont="1" applyFill="1" applyBorder="1" applyAlignment="1">
      <alignment horizontal="center" vertical="center" textRotation="90" wrapText="1"/>
    </xf>
    <xf numFmtId="0" fontId="27" fillId="0" borderId="1" xfId="3" applyNumberFormat="1" applyFont="1" applyFill="1" applyBorder="1" applyAlignment="1">
      <alignment horizontal="left" vertical="center" wrapText="1"/>
    </xf>
    <xf numFmtId="165" fontId="26" fillId="0" borderId="1" xfId="2" applyNumberFormat="1" applyFont="1" applyFill="1" applyBorder="1" applyAlignment="1">
      <alignment horizontal="center" vertical="center" wrapText="1"/>
    </xf>
    <xf numFmtId="165" fontId="28" fillId="0" borderId="1" xfId="2" applyNumberFormat="1" applyFont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horizontal="left" vertical="center"/>
    </xf>
    <xf numFmtId="164" fontId="8" fillId="3" borderId="1" xfId="1" applyNumberFormat="1" applyFont="1" applyFill="1" applyBorder="1" applyAlignment="1">
      <alignment horizontal="center" vertical="center" wrapText="1"/>
    </xf>
    <xf numFmtId="2" fontId="8" fillId="3" borderId="1" xfId="3" applyNumberFormat="1" applyFont="1" applyFill="1" applyBorder="1" applyAlignment="1">
      <alignment horizontal="left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164" fontId="8" fillId="3" borderId="1" xfId="3" applyNumberFormat="1" applyFont="1" applyFill="1" applyBorder="1" applyAlignment="1">
      <alignment horizontal="left" vertical="center" wrapText="1"/>
    </xf>
    <xf numFmtId="164" fontId="8" fillId="3" borderId="1" xfId="3" applyNumberFormat="1" applyFont="1" applyFill="1" applyBorder="1" applyAlignment="1">
      <alignment horizontal="left" vertical="center"/>
    </xf>
    <xf numFmtId="164" fontId="14" fillId="3" borderId="1" xfId="3" applyNumberFormat="1" applyFont="1" applyFill="1" applyBorder="1" applyAlignment="1">
      <alignment horizontal="center" vertical="center"/>
    </xf>
    <xf numFmtId="165" fontId="23" fillId="0" borderId="1" xfId="2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165" fontId="23" fillId="0" borderId="1" xfId="2" applyNumberFormat="1" applyFont="1" applyBorder="1" applyAlignment="1">
      <alignment horizontal="center" vertical="center" wrapText="1"/>
    </xf>
    <xf numFmtId="0" fontId="30" fillId="0" borderId="0" xfId="0" applyFont="1"/>
  </cellXfs>
  <cellStyles count="113">
    <cellStyle name="Обычный" xfId="0" builtinId="0"/>
    <cellStyle name="Обычный 2" xfId="7"/>
    <cellStyle name="Обычный 2 2" xfId="1"/>
    <cellStyle name="Обычный 2 2 10" xfId="8"/>
    <cellStyle name="Обычный 2 2 11" xfId="5"/>
    <cellStyle name="Обычный 2 2 2" xfId="9"/>
    <cellStyle name="Обычный 2 2 2 2" xfId="10"/>
    <cellStyle name="Обычный 2 2 2 2 2" xfId="11"/>
    <cellStyle name="Обычный 2 2 2 2 3" xfId="12"/>
    <cellStyle name="Обычный 2 2 2 2 4" xfId="13"/>
    <cellStyle name="Обычный 2 2 2 2 5" xfId="14"/>
    <cellStyle name="Обычный 2 2 2 2 6" xfId="15"/>
    <cellStyle name="Обычный 2 2 2 3" xfId="16"/>
    <cellStyle name="Обычный 2 2 2 4" xfId="17"/>
    <cellStyle name="Обычный 2 2 2 5" xfId="18"/>
    <cellStyle name="Обычный 2 2 2 6" xfId="19"/>
    <cellStyle name="Обычный 2 2 2 7" xfId="20"/>
    <cellStyle name="Обычный 2 2 3" xfId="21"/>
    <cellStyle name="Обычный 2 2 3 2" xfId="22"/>
    <cellStyle name="Обычный 2 2 3 2 2" xfId="23"/>
    <cellStyle name="Обычный 2 2 3 2 3" xfId="24"/>
    <cellStyle name="Обычный 2 2 3 2 4" xfId="25"/>
    <cellStyle name="Обычный 2 2 3 2 5" xfId="26"/>
    <cellStyle name="Обычный 2 2 3 2 6" xfId="27"/>
    <cellStyle name="Обычный 2 2 3 3" xfId="28"/>
    <cellStyle name="Обычный 2 2 3 4" xfId="29"/>
    <cellStyle name="Обычный 2 2 3 5" xfId="30"/>
    <cellStyle name="Обычный 2 2 3 6" xfId="31"/>
    <cellStyle name="Обычный 2 2 3 7" xfId="32"/>
    <cellStyle name="Обычный 2 2 4" xfId="33"/>
    <cellStyle name="Обычный 2 2 4 2" xfId="34"/>
    <cellStyle name="Обычный 2 2 4 2 2" xfId="35"/>
    <cellStyle name="Обычный 2 2 4 2 3" xfId="36"/>
    <cellStyle name="Обычный 2 2 4 2 4" xfId="37"/>
    <cellStyle name="Обычный 2 2 4 2 5" xfId="38"/>
    <cellStyle name="Обычный 2 2 4 2 6" xfId="39"/>
    <cellStyle name="Обычный 2 2 4 3" xfId="40"/>
    <cellStyle name="Обычный 2 2 4 4" xfId="41"/>
    <cellStyle name="Обычный 2 2 4 5" xfId="42"/>
    <cellStyle name="Обычный 2 2 4 6" xfId="43"/>
    <cellStyle name="Обычный 2 2 4 7" xfId="44"/>
    <cellStyle name="Обычный 2 2 5" xfId="45"/>
    <cellStyle name="Обычный 2 2 5 2" xfId="46"/>
    <cellStyle name="Обычный 2 2 5 3" xfId="47"/>
    <cellStyle name="Обычный 2 2 5 4" xfId="48"/>
    <cellStyle name="Обычный 2 2 5 5" xfId="49"/>
    <cellStyle name="Обычный 2 2 5 6" xfId="50"/>
    <cellStyle name="Обычный 2 2 6" xfId="4"/>
    <cellStyle name="Обычный 2 2 6 2" xfId="51"/>
    <cellStyle name="Обычный 2 2 6 3" xfId="52"/>
    <cellStyle name="Обычный 2 2 6 4" xfId="53"/>
    <cellStyle name="Обычный 2 2 6 5" xfId="54"/>
    <cellStyle name="Обычный 2 2 6 6" xfId="55"/>
    <cellStyle name="Обычный 2 2 7" xfId="6"/>
    <cellStyle name="Обычный 2 2 7 2" xfId="56"/>
    <cellStyle name="Обычный 2 2 8" xfId="57"/>
    <cellStyle name="Обычный 2 2 8 4 3" xfId="58"/>
    <cellStyle name="Обычный 2 2 9" xfId="59"/>
    <cellStyle name="Обычный 2 2_30-ра" xfId="2"/>
    <cellStyle name="Обычный 3" xfId="60"/>
    <cellStyle name="Обычный 4" xfId="61"/>
    <cellStyle name="Обычный 4 10" xfId="62"/>
    <cellStyle name="Обычный 4 2" xfId="63"/>
    <cellStyle name="Обычный 4 2 2" xfId="64"/>
    <cellStyle name="Обычный 4 2 2 2" xfId="65"/>
    <cellStyle name="Обычный 4 2 2 3" xfId="66"/>
    <cellStyle name="Обычный 4 2 2 4" xfId="67"/>
    <cellStyle name="Обычный 4 2 2 5" xfId="68"/>
    <cellStyle name="Обычный 4 2 2 6" xfId="69"/>
    <cellStyle name="Обычный 4 2 3" xfId="70"/>
    <cellStyle name="Обычный 4 2 4" xfId="71"/>
    <cellStyle name="Обычный 4 2 5" xfId="72"/>
    <cellStyle name="Обычный 4 2 6" xfId="73"/>
    <cellStyle name="Обычный 4 2 7" xfId="74"/>
    <cellStyle name="Обычный 4 3" xfId="75"/>
    <cellStyle name="Обычный 4 3 2" xfId="76"/>
    <cellStyle name="Обычный 4 3 2 2" xfId="77"/>
    <cellStyle name="Обычный 4 3 2 3" xfId="78"/>
    <cellStyle name="Обычный 4 3 2 4" xfId="79"/>
    <cellStyle name="Обычный 4 3 2 5" xfId="80"/>
    <cellStyle name="Обычный 4 3 2 6" xfId="81"/>
    <cellStyle name="Обычный 4 3 3" xfId="82"/>
    <cellStyle name="Обычный 4 3 4" xfId="83"/>
    <cellStyle name="Обычный 4 3 5" xfId="84"/>
    <cellStyle name="Обычный 4 3 6" xfId="85"/>
    <cellStyle name="Обычный 4 3 7" xfId="86"/>
    <cellStyle name="Обычный 4 4" xfId="87"/>
    <cellStyle name="Обычный 4 4 2" xfId="88"/>
    <cellStyle name="Обычный 4 4 3" xfId="89"/>
    <cellStyle name="Обычный 4 4 4" xfId="90"/>
    <cellStyle name="Обычный 4 4 5" xfId="91"/>
    <cellStyle name="Обычный 4 4 6" xfId="92"/>
    <cellStyle name="Обычный 4 5" xfId="93"/>
    <cellStyle name="Обычный 4 5 2" xfId="94"/>
    <cellStyle name="Обычный 4 5 3" xfId="95"/>
    <cellStyle name="Обычный 4 5 4" xfId="96"/>
    <cellStyle name="Обычный 4 5 5" xfId="97"/>
    <cellStyle name="Обычный 4 5 6" xfId="98"/>
    <cellStyle name="Обычный 4 6" xfId="99"/>
    <cellStyle name="Обычный 4 7" xfId="100"/>
    <cellStyle name="Обычный 4 8" xfId="101"/>
    <cellStyle name="Обычный 4 9" xfId="102"/>
    <cellStyle name="Процентный 2" xfId="103"/>
    <cellStyle name="Процентный 2 2" xfId="104"/>
    <cellStyle name="Процентный 3" xfId="105"/>
    <cellStyle name="Процентный 4" xfId="106"/>
    <cellStyle name="Финансовый 2" xfId="107"/>
    <cellStyle name="Финансовый 2 2" xfId="3"/>
    <cellStyle name="Финансовый 3" xfId="108"/>
    <cellStyle name="Финансовый 3 2" xfId="109"/>
    <cellStyle name="Финансовый 4" xfId="110"/>
    <cellStyle name="Финансовый 5" xfId="111"/>
    <cellStyle name="Финансовый 6" xfId="1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41"/>
  <sheetViews>
    <sheetView tabSelected="1" topLeftCell="A4" zoomScale="42" zoomScaleNormal="42" workbookViewId="0">
      <pane xSplit="4" ySplit="3" topLeftCell="E7" activePane="bottomRight" state="frozen"/>
      <selection activeCell="A4" sqref="A4"/>
      <selection pane="topRight" activeCell="E4" sqref="E4"/>
      <selection pane="bottomLeft" activeCell="A7" sqref="A7"/>
      <selection pane="bottomRight" activeCell="I11" sqref="I11"/>
    </sheetView>
  </sheetViews>
  <sheetFormatPr defaultRowHeight="18.75" outlineLevelCol="1" x14ac:dyDescent="0.3"/>
  <cols>
    <col min="1" max="1" width="10.140625" style="1" customWidth="1"/>
    <col min="2" max="2" width="38.5703125" customWidth="1"/>
    <col min="3" max="3" width="24" customWidth="1"/>
    <col min="4" max="4" width="19.5703125" customWidth="1"/>
    <col min="5" max="5" width="26.5703125" customWidth="1"/>
    <col min="6" max="6" width="28.28515625" customWidth="1"/>
    <col min="7" max="7" width="32.140625" customWidth="1"/>
    <col min="8" max="8" width="29" customWidth="1"/>
    <col min="9" max="9" width="25.7109375" customWidth="1"/>
    <col min="10" max="10" width="28.42578125" customWidth="1"/>
    <col min="11" max="11" width="35.85546875" customWidth="1"/>
    <col min="12" max="12" width="30.85546875" customWidth="1"/>
    <col min="13" max="13" width="26.42578125" hidden="1" customWidth="1"/>
    <col min="14" max="14" width="34.85546875" customWidth="1"/>
    <col min="15" max="15" width="31" customWidth="1"/>
    <col min="16" max="16" width="13.42578125" customWidth="1"/>
    <col min="17" max="17" width="14.42578125" customWidth="1"/>
    <col min="18" max="18" width="12.85546875" customWidth="1"/>
    <col min="19" max="19" width="16.5703125" customWidth="1"/>
    <col min="21" max="21" width="9.5703125" hidden="1" customWidth="1" outlineLevel="1"/>
    <col min="22" max="22" width="9.140625" collapsed="1"/>
  </cols>
  <sheetData>
    <row r="1" spans="1:21" ht="23.45" customHeight="1" x14ac:dyDescent="0.3">
      <c r="O1" s="2"/>
    </row>
    <row r="2" spans="1:21" ht="40.5" customHeight="1" x14ac:dyDescent="0.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1" ht="23.45" customHeight="1" x14ac:dyDescent="0.3">
      <c r="S3" s="4"/>
      <c r="T3" s="4"/>
    </row>
    <row r="4" spans="1:21" s="9" customFormat="1" ht="45.6" customHeight="1" x14ac:dyDescent="0.2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6"/>
      <c r="G4" s="6"/>
      <c r="H4" s="6"/>
      <c r="I4" s="6"/>
      <c r="J4" s="6"/>
      <c r="K4" s="6"/>
      <c r="L4" s="6"/>
      <c r="M4" s="7" t="s">
        <v>6</v>
      </c>
      <c r="N4" s="8" t="s">
        <v>7</v>
      </c>
      <c r="O4" s="5" t="s">
        <v>8</v>
      </c>
      <c r="S4" s="10"/>
      <c r="T4" s="10"/>
    </row>
    <row r="5" spans="1:21" s="9" customFormat="1" ht="118.5" customHeight="1" x14ac:dyDescent="0.25">
      <c r="A5" s="5"/>
      <c r="B5" s="5"/>
      <c r="C5" s="5"/>
      <c r="D5" s="5"/>
      <c r="E5" s="11" t="s">
        <v>9</v>
      </c>
      <c r="F5" s="11" t="s">
        <v>10</v>
      </c>
      <c r="G5" s="12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7"/>
      <c r="N5" s="8"/>
      <c r="O5" s="5"/>
      <c r="S5" s="10"/>
      <c r="T5" s="10"/>
    </row>
    <row r="6" spans="1:21" s="9" customFormat="1" ht="44.25" customHeight="1" x14ac:dyDescent="0.25">
      <c r="A6" s="13">
        <v>1</v>
      </c>
      <c r="B6" s="14">
        <v>2</v>
      </c>
      <c r="C6" s="14">
        <v>3</v>
      </c>
      <c r="D6" s="14">
        <v>4</v>
      </c>
      <c r="E6" s="15">
        <v>5</v>
      </c>
      <c r="F6" s="15">
        <v>6</v>
      </c>
      <c r="G6" s="16">
        <v>7</v>
      </c>
      <c r="H6" s="15">
        <v>8</v>
      </c>
      <c r="I6" s="15">
        <v>9</v>
      </c>
      <c r="J6" s="17" t="s">
        <v>17</v>
      </c>
      <c r="K6" s="17" t="s">
        <v>18</v>
      </c>
      <c r="L6" s="17" t="s">
        <v>19</v>
      </c>
      <c r="M6" s="18" t="s">
        <v>20</v>
      </c>
      <c r="N6" s="19">
        <v>13</v>
      </c>
      <c r="O6" s="14">
        <v>14</v>
      </c>
      <c r="S6" s="10"/>
      <c r="T6" s="10"/>
    </row>
    <row r="7" spans="1:21" s="9" customFormat="1" ht="111.75" customHeight="1" x14ac:dyDescent="0.25">
      <c r="A7" s="20"/>
      <c r="B7" s="21" t="s">
        <v>21</v>
      </c>
      <c r="C7" s="22">
        <f>C13+C19+C25+C31+C37+C43+C49+C55+C61+C67+C73+C79+C85+C91+C97+C103+C109++C115+C121+C127+C133</f>
        <v>227</v>
      </c>
      <c r="D7" s="23" t="s">
        <v>22</v>
      </c>
      <c r="E7" s="24">
        <f t="shared" ref="E7:I11" si="0">E13+E19+E25+E31+E37+E43+E49+E55+E61+E67+E73+E79+E85+E91+E97+E103+E109+E115+E121+E127+E133</f>
        <v>5498706.6799100004</v>
      </c>
      <c r="F7" s="24">
        <f>F13+F19+F25+F31+F37+F43+F49+F55+F61+F67+F73+F79+F85+F91+F97+F103+F109+F115+F121+F127+F133</f>
        <v>4543017.5150000006</v>
      </c>
      <c r="G7" s="24">
        <f t="shared" si="0"/>
        <v>969434.05462999991</v>
      </c>
      <c r="H7" s="24">
        <f t="shared" si="0"/>
        <v>1075836.6353800003</v>
      </c>
      <c r="I7" s="24">
        <f t="shared" si="0"/>
        <v>877268.23562000005</v>
      </c>
      <c r="J7" s="24">
        <f>IF(I7=0, ,I7/H7*100)</f>
        <v>81.542885487454768</v>
      </c>
      <c r="K7" s="24">
        <f t="shared" ref="K7:K70" si="1">IF(I7=0,0,I7/G7*100)</f>
        <v>90.492822222427861</v>
      </c>
      <c r="L7" s="25">
        <f t="shared" ref="L7:L70" si="2">IF(I7=0,0,I7/F7*100)</f>
        <v>19.310254312765949</v>
      </c>
      <c r="M7" s="26"/>
      <c r="N7" s="8" t="s">
        <v>23</v>
      </c>
      <c r="O7" s="27"/>
      <c r="S7" s="28"/>
      <c r="T7" s="10"/>
    </row>
    <row r="8" spans="1:21" s="9" customFormat="1" ht="111.75" customHeight="1" x14ac:dyDescent="0.25">
      <c r="A8" s="20"/>
      <c r="B8" s="21"/>
      <c r="C8" s="21"/>
      <c r="D8" s="29" t="s">
        <v>24</v>
      </c>
      <c r="E8" s="30">
        <f t="shared" si="0"/>
        <v>28351.7</v>
      </c>
      <c r="F8" s="30">
        <f t="shared" si="0"/>
        <v>28439.7</v>
      </c>
      <c r="G8" s="30">
        <f t="shared" si="0"/>
        <v>2418</v>
      </c>
      <c r="H8" s="30">
        <f t="shared" si="0"/>
        <v>2310.8000000000002</v>
      </c>
      <c r="I8" s="30">
        <f t="shared" si="0"/>
        <v>1958.8472299999999</v>
      </c>
      <c r="J8" s="30">
        <f t="shared" ref="J8:J71" si="3">IF(I8=0, ,I8/H8*100)</f>
        <v>84.769224078241294</v>
      </c>
      <c r="K8" s="30">
        <f t="shared" si="1"/>
        <v>81.011051695616203</v>
      </c>
      <c r="L8" s="30">
        <f t="shared" si="2"/>
        <v>6.8877211433313281</v>
      </c>
      <c r="M8" s="26"/>
      <c r="N8" s="8"/>
      <c r="O8" s="27"/>
      <c r="S8" s="28"/>
      <c r="T8" s="10"/>
    </row>
    <row r="9" spans="1:21" s="9" customFormat="1" ht="111.75" customHeight="1" x14ac:dyDescent="0.25">
      <c r="A9" s="20"/>
      <c r="B9" s="21"/>
      <c r="C9" s="21"/>
      <c r="D9" s="29" t="s">
        <v>25</v>
      </c>
      <c r="E9" s="30">
        <f t="shared" si="0"/>
        <v>1636729.7000000002</v>
      </c>
      <c r="F9" s="30">
        <f t="shared" si="0"/>
        <v>1550227.7000000002</v>
      </c>
      <c r="G9" s="30">
        <f t="shared" si="0"/>
        <v>440734.13510000007</v>
      </c>
      <c r="H9" s="30">
        <f t="shared" si="0"/>
        <v>426018.47285000002</v>
      </c>
      <c r="I9" s="30">
        <f t="shared" si="0"/>
        <v>394635.16045999998</v>
      </c>
      <c r="J9" s="30">
        <f t="shared" si="3"/>
        <v>92.633344704502989</v>
      </c>
      <c r="K9" s="30">
        <f t="shared" si="1"/>
        <v>89.54041201516182</v>
      </c>
      <c r="L9" s="30">
        <f t="shared" si="2"/>
        <v>25.456593277232752</v>
      </c>
      <c r="M9" s="26"/>
      <c r="N9" s="8"/>
      <c r="O9" s="27"/>
      <c r="S9" s="28"/>
      <c r="T9" s="10"/>
    </row>
    <row r="10" spans="1:21" s="9" customFormat="1" ht="111.75" customHeight="1" x14ac:dyDescent="0.25">
      <c r="A10" s="20"/>
      <c r="B10" s="21"/>
      <c r="C10" s="21"/>
      <c r="D10" s="29" t="s">
        <v>26</v>
      </c>
      <c r="E10" s="30">
        <f t="shared" si="0"/>
        <v>1387655.6484400001</v>
      </c>
      <c r="F10" s="30">
        <f t="shared" si="0"/>
        <v>1247426.1950000001</v>
      </c>
      <c r="G10" s="30">
        <f t="shared" si="0"/>
        <v>526281.91952999996</v>
      </c>
      <c r="H10" s="30">
        <f t="shared" si="0"/>
        <v>647507.36252999993</v>
      </c>
      <c r="I10" s="30">
        <f t="shared" si="0"/>
        <v>478585.92792999995</v>
      </c>
      <c r="J10" s="30">
        <f t="shared" si="3"/>
        <v>73.912044190513186</v>
      </c>
      <c r="K10" s="30">
        <f t="shared" si="1"/>
        <v>90.937178377209833</v>
      </c>
      <c r="L10" s="30">
        <f t="shared" si="2"/>
        <v>38.365871251404968</v>
      </c>
      <c r="M10" s="26"/>
      <c r="N10" s="8"/>
      <c r="O10" s="27"/>
      <c r="S10" s="28"/>
      <c r="T10" s="10"/>
    </row>
    <row r="11" spans="1:21" s="9" customFormat="1" ht="111.75" customHeight="1" x14ac:dyDescent="0.35">
      <c r="A11" s="20"/>
      <c r="B11" s="21"/>
      <c r="C11" s="21"/>
      <c r="D11" s="31" t="s">
        <v>27</v>
      </c>
      <c r="E11" s="30">
        <f t="shared" si="0"/>
        <v>2445969.6314700008</v>
      </c>
      <c r="F11" s="30">
        <f t="shared" si="0"/>
        <v>1716923.92</v>
      </c>
      <c r="G11" s="30">
        <f t="shared" si="0"/>
        <v>0</v>
      </c>
      <c r="H11" s="30">
        <f t="shared" si="0"/>
        <v>0</v>
      </c>
      <c r="I11" s="30">
        <f t="shared" si="0"/>
        <v>2088.3000000000002</v>
      </c>
      <c r="J11" s="30">
        <v>0</v>
      </c>
      <c r="K11" s="30">
        <v>0</v>
      </c>
      <c r="L11" s="30">
        <f t="shared" si="2"/>
        <v>0.12163031661880511</v>
      </c>
      <c r="M11" s="26"/>
      <c r="N11" s="8"/>
      <c r="O11" s="27"/>
      <c r="S11" s="32"/>
      <c r="T11" s="10"/>
    </row>
    <row r="12" spans="1:21" s="9" customFormat="1" ht="111.75" customHeight="1" x14ac:dyDescent="0.25">
      <c r="A12" s="20"/>
      <c r="B12" s="21"/>
      <c r="C12" s="21"/>
      <c r="D12" s="31" t="s">
        <v>28</v>
      </c>
      <c r="E12" s="30">
        <f>E18+E24+E30+E36+E42+E48+E54+E60+E66+E72+E78+E84+E90+E96+E102+E108+E114+E120+E126+E132+E138</f>
        <v>17000</v>
      </c>
      <c r="F12" s="30">
        <f>F18+F24+F30+F36+F42+F48+F54+F60+F66+F72+F78+F84+F90+F96+F102+F108+F114+F120+F126+F132+F138</f>
        <v>17000</v>
      </c>
      <c r="G12" s="30">
        <f>G18+G24+G30+G36+G42+G48+G54+G60+G66+G72+G78+G84+G90+G96+G102+G108+G114+G120+G126+G132+G138</f>
        <v>0</v>
      </c>
      <c r="H12" s="30">
        <v>0</v>
      </c>
      <c r="I12" s="30">
        <f>I18+I24+I30+I36+I42+I48+I54+I60+I66+I72+I78+I84+I90+I96+I102+I108+I114+I120+I126+I132+I138</f>
        <v>0</v>
      </c>
      <c r="J12" s="30">
        <f t="shared" si="3"/>
        <v>0</v>
      </c>
      <c r="K12" s="30">
        <f t="shared" si="1"/>
        <v>0</v>
      </c>
      <c r="L12" s="30">
        <f t="shared" si="2"/>
        <v>0</v>
      </c>
      <c r="M12" s="26"/>
      <c r="N12" s="8"/>
      <c r="O12" s="27"/>
      <c r="S12" s="28"/>
      <c r="T12" s="10"/>
    </row>
    <row r="13" spans="1:21" ht="111.75" customHeight="1" x14ac:dyDescent="0.25">
      <c r="A13" s="33">
        <v>1</v>
      </c>
      <c r="B13" s="34" t="s">
        <v>29</v>
      </c>
      <c r="C13" s="35">
        <v>25</v>
      </c>
      <c r="D13" s="36" t="s">
        <v>22</v>
      </c>
      <c r="E13" s="24">
        <f>E14+E15+E16+E17</f>
        <v>1416227.8</v>
      </c>
      <c r="F13" s="24">
        <f t="shared" ref="F13:I13" si="4">F14+F15+F16+F17</f>
        <v>1426750.5</v>
      </c>
      <c r="G13" s="24">
        <f t="shared" si="4"/>
        <v>364739.1</v>
      </c>
      <c r="H13" s="24">
        <f t="shared" si="4"/>
        <v>369257.4</v>
      </c>
      <c r="I13" s="24">
        <f t="shared" si="4"/>
        <v>362164.49999999994</v>
      </c>
      <c r="J13" s="24">
        <f t="shared" si="3"/>
        <v>98.079144791681884</v>
      </c>
      <c r="K13" s="24">
        <f t="shared" si="1"/>
        <v>99.294125581819983</v>
      </c>
      <c r="L13" s="25">
        <f t="shared" si="2"/>
        <v>25.383870550597315</v>
      </c>
      <c r="M13" s="37"/>
      <c r="N13" s="8" t="s">
        <v>30</v>
      </c>
      <c r="O13" s="38" t="s">
        <v>31</v>
      </c>
      <c r="S13" s="39"/>
      <c r="T13" s="4"/>
    </row>
    <row r="14" spans="1:21" ht="111.75" customHeight="1" x14ac:dyDescent="0.25">
      <c r="A14" s="33"/>
      <c r="B14" s="34"/>
      <c r="C14" s="35"/>
      <c r="D14" s="29" t="s">
        <v>24</v>
      </c>
      <c r="E14" s="40">
        <v>0</v>
      </c>
      <c r="F14" s="41">
        <v>0</v>
      </c>
      <c r="G14" s="41">
        <v>0</v>
      </c>
      <c r="H14" s="41">
        <v>0</v>
      </c>
      <c r="I14" s="41">
        <v>0</v>
      </c>
      <c r="J14" s="42">
        <f t="shared" si="3"/>
        <v>0</v>
      </c>
      <c r="K14" s="42">
        <f t="shared" si="1"/>
        <v>0</v>
      </c>
      <c r="L14" s="43">
        <f t="shared" si="2"/>
        <v>0</v>
      </c>
      <c r="M14" s="37"/>
      <c r="N14" s="8"/>
      <c r="O14" s="44"/>
      <c r="S14" s="39"/>
      <c r="T14" s="4"/>
    </row>
    <row r="15" spans="1:21" ht="111.75" customHeight="1" x14ac:dyDescent="0.5">
      <c r="A15" s="33"/>
      <c r="B15" s="34"/>
      <c r="C15" s="35"/>
      <c r="D15" s="29" t="s">
        <v>25</v>
      </c>
      <c r="E15" s="40">
        <v>1171507.1000000001</v>
      </c>
      <c r="F15" s="40">
        <v>1172757.4000000001</v>
      </c>
      <c r="G15" s="40">
        <v>278673.2</v>
      </c>
      <c r="H15" s="40">
        <v>274938.7</v>
      </c>
      <c r="I15" s="40">
        <v>269687.3</v>
      </c>
      <c r="J15" s="45">
        <f t="shared" si="3"/>
        <v>98.089974237893756</v>
      </c>
      <c r="K15" s="45">
        <f t="shared" si="1"/>
        <v>96.775470335862934</v>
      </c>
      <c r="L15" s="46">
        <f t="shared" si="2"/>
        <v>22.996000707392675</v>
      </c>
      <c r="M15" s="37"/>
      <c r="N15" s="8"/>
      <c r="O15" s="44"/>
      <c r="S15" s="47">
        <v>18</v>
      </c>
      <c r="T15" s="4"/>
      <c r="U15" s="48">
        <v>18</v>
      </c>
    </row>
    <row r="16" spans="1:21" ht="111.75" customHeight="1" x14ac:dyDescent="0.5">
      <c r="A16" s="33"/>
      <c r="B16" s="34"/>
      <c r="C16" s="35"/>
      <c r="D16" s="29" t="s">
        <v>26</v>
      </c>
      <c r="E16" s="40">
        <v>231260.7</v>
      </c>
      <c r="F16" s="40">
        <v>231260.7</v>
      </c>
      <c r="G16" s="40">
        <v>86065.9</v>
      </c>
      <c r="H16" s="40">
        <v>94318.7</v>
      </c>
      <c r="I16" s="40">
        <v>90388.9</v>
      </c>
      <c r="J16" s="45">
        <f t="shared" si="3"/>
        <v>95.83348795095776</v>
      </c>
      <c r="K16" s="45">
        <f t="shared" si="1"/>
        <v>105.02289524654944</v>
      </c>
      <c r="L16" s="46">
        <f t="shared" si="2"/>
        <v>39.085283405265137</v>
      </c>
      <c r="M16" s="37"/>
      <c r="N16" s="8"/>
      <c r="O16" s="44"/>
      <c r="S16" s="47"/>
      <c r="T16" s="4"/>
      <c r="U16" s="48">
        <v>7</v>
      </c>
    </row>
    <row r="17" spans="1:21" ht="111.75" customHeight="1" x14ac:dyDescent="0.5">
      <c r="A17" s="33"/>
      <c r="B17" s="34"/>
      <c r="C17" s="35"/>
      <c r="D17" s="31" t="s">
        <v>27</v>
      </c>
      <c r="E17" s="40">
        <v>13460</v>
      </c>
      <c r="F17" s="40">
        <v>22732.400000000001</v>
      </c>
      <c r="G17" s="40">
        <v>0</v>
      </c>
      <c r="H17" s="40">
        <v>0</v>
      </c>
      <c r="I17" s="40">
        <v>2088.3000000000002</v>
      </c>
      <c r="J17" s="45">
        <v>0</v>
      </c>
      <c r="K17" s="45">
        <v>0</v>
      </c>
      <c r="L17" s="49">
        <f t="shared" si="2"/>
        <v>9.186447537435555</v>
      </c>
      <c r="M17" s="37"/>
      <c r="N17" s="8"/>
      <c r="O17" s="44"/>
      <c r="S17" s="50"/>
      <c r="T17" s="4"/>
      <c r="U17" s="48"/>
    </row>
    <row r="18" spans="1:21" ht="111.75" customHeight="1" x14ac:dyDescent="0.5">
      <c r="A18" s="33"/>
      <c r="B18" s="34"/>
      <c r="C18" s="35"/>
      <c r="D18" s="31" t="s">
        <v>28</v>
      </c>
      <c r="E18" s="40">
        <v>6000</v>
      </c>
      <c r="F18" s="40">
        <v>6000</v>
      </c>
      <c r="G18" s="40">
        <v>0</v>
      </c>
      <c r="H18" s="40">
        <v>0</v>
      </c>
      <c r="I18" s="40">
        <v>0</v>
      </c>
      <c r="J18" s="45">
        <f t="shared" si="3"/>
        <v>0</v>
      </c>
      <c r="K18" s="45">
        <f t="shared" si="1"/>
        <v>0</v>
      </c>
      <c r="L18" s="49">
        <f t="shared" si="2"/>
        <v>0</v>
      </c>
      <c r="M18" s="37"/>
      <c r="N18" s="8"/>
      <c r="O18" s="44"/>
      <c r="S18" s="47"/>
      <c r="T18" s="4"/>
      <c r="U18" s="48"/>
    </row>
    <row r="19" spans="1:21" ht="79.5" customHeight="1" x14ac:dyDescent="0.5">
      <c r="A19" s="33">
        <v>2</v>
      </c>
      <c r="B19" s="34" t="s">
        <v>32</v>
      </c>
      <c r="C19" s="35">
        <v>9</v>
      </c>
      <c r="D19" s="36" t="s">
        <v>22</v>
      </c>
      <c r="E19" s="24">
        <f>E20+E21+E22+E23</f>
        <v>5835.65</v>
      </c>
      <c r="F19" s="24">
        <f t="shared" ref="F19:I19" si="5">F20+F21+F22+F23</f>
        <v>0</v>
      </c>
      <c r="G19" s="24">
        <f t="shared" si="5"/>
        <v>411.1</v>
      </c>
      <c r="H19" s="24">
        <f t="shared" si="5"/>
        <v>275.39999999999998</v>
      </c>
      <c r="I19" s="24">
        <f t="shared" si="5"/>
        <v>249.9</v>
      </c>
      <c r="J19" s="24">
        <f t="shared" si="3"/>
        <v>90.740740740740762</v>
      </c>
      <c r="K19" s="24">
        <f t="shared" si="1"/>
        <v>60.788129408902947</v>
      </c>
      <c r="L19" s="24">
        <v>0</v>
      </c>
      <c r="M19" s="37"/>
      <c r="N19" s="8" t="s">
        <v>33</v>
      </c>
      <c r="O19" s="51" t="s">
        <v>34</v>
      </c>
      <c r="S19" s="47"/>
      <c r="T19" s="4"/>
      <c r="U19" s="48"/>
    </row>
    <row r="20" spans="1:21" ht="79.5" customHeight="1" x14ac:dyDescent="0.5">
      <c r="A20" s="33"/>
      <c r="B20" s="34"/>
      <c r="C20" s="35"/>
      <c r="D20" s="29" t="s">
        <v>24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5">
        <f t="shared" si="3"/>
        <v>0</v>
      </c>
      <c r="K20" s="45">
        <f t="shared" si="1"/>
        <v>0</v>
      </c>
      <c r="L20" s="45">
        <f t="shared" ref="L20" si="6">IF(I20=0,0,I20/F20*100)</f>
        <v>0</v>
      </c>
      <c r="M20" s="37"/>
      <c r="N20" s="8"/>
      <c r="O20" s="52"/>
      <c r="S20" s="47"/>
      <c r="T20" s="4"/>
      <c r="U20" s="48"/>
    </row>
    <row r="21" spans="1:21" ht="79.5" customHeight="1" x14ac:dyDescent="0.5">
      <c r="A21" s="33"/>
      <c r="B21" s="34"/>
      <c r="C21" s="35"/>
      <c r="D21" s="29" t="s">
        <v>25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5">
        <f t="shared" si="3"/>
        <v>0</v>
      </c>
      <c r="K21" s="45">
        <f t="shared" si="1"/>
        <v>0</v>
      </c>
      <c r="L21" s="45">
        <f t="shared" si="2"/>
        <v>0</v>
      </c>
      <c r="M21" s="37"/>
      <c r="N21" s="8"/>
      <c r="O21" s="52"/>
      <c r="S21" s="47"/>
      <c r="T21" s="4"/>
      <c r="U21" s="48">
        <v>7</v>
      </c>
    </row>
    <row r="22" spans="1:21" ht="79.5" customHeight="1" x14ac:dyDescent="0.5">
      <c r="A22" s="33"/>
      <c r="B22" s="34"/>
      <c r="C22" s="35"/>
      <c r="D22" s="29" t="s">
        <v>26</v>
      </c>
      <c r="E22" s="40">
        <v>610</v>
      </c>
      <c r="F22" s="40">
        <v>0</v>
      </c>
      <c r="G22" s="40">
        <v>411.1</v>
      </c>
      <c r="H22" s="40">
        <v>275.39999999999998</v>
      </c>
      <c r="I22" s="40">
        <v>249.9</v>
      </c>
      <c r="J22" s="45">
        <f t="shared" si="3"/>
        <v>90.740740740740762</v>
      </c>
      <c r="K22" s="45">
        <f t="shared" si="1"/>
        <v>60.788129408902947</v>
      </c>
      <c r="L22" s="45">
        <v>0</v>
      </c>
      <c r="M22" s="37"/>
      <c r="N22" s="8"/>
      <c r="O22" s="52"/>
      <c r="S22" s="47">
        <v>7</v>
      </c>
      <c r="T22" s="4"/>
      <c r="U22" s="48"/>
    </row>
    <row r="23" spans="1:21" ht="79.5" customHeight="1" x14ac:dyDescent="0.5">
      <c r="A23" s="33"/>
      <c r="B23" s="34"/>
      <c r="C23" s="35"/>
      <c r="D23" s="31" t="s">
        <v>27</v>
      </c>
      <c r="E23" s="40">
        <v>5225.6499999999996</v>
      </c>
      <c r="F23" s="40">
        <v>0</v>
      </c>
      <c r="G23" s="40">
        <v>0</v>
      </c>
      <c r="H23" s="40">
        <v>0</v>
      </c>
      <c r="I23" s="40">
        <v>0</v>
      </c>
      <c r="J23" s="45">
        <f t="shared" si="3"/>
        <v>0</v>
      </c>
      <c r="K23" s="45">
        <f t="shared" si="1"/>
        <v>0</v>
      </c>
      <c r="L23" s="45">
        <f t="shared" si="2"/>
        <v>0</v>
      </c>
      <c r="M23" s="37"/>
      <c r="N23" s="8"/>
      <c r="O23" s="52"/>
      <c r="S23" s="47"/>
      <c r="T23" s="4"/>
      <c r="U23" s="48"/>
    </row>
    <row r="24" spans="1:21" ht="79.5" customHeight="1" x14ac:dyDescent="0.5">
      <c r="A24" s="33"/>
      <c r="B24" s="34"/>
      <c r="C24" s="35"/>
      <c r="D24" s="31" t="s">
        <v>28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5">
        <f t="shared" si="3"/>
        <v>0</v>
      </c>
      <c r="K24" s="45">
        <f t="shared" si="1"/>
        <v>0</v>
      </c>
      <c r="L24" s="45">
        <f t="shared" si="2"/>
        <v>0</v>
      </c>
      <c r="M24" s="37"/>
      <c r="N24" s="8"/>
      <c r="O24" s="52"/>
      <c r="S24" s="47"/>
      <c r="T24" s="4"/>
      <c r="U24" s="48"/>
    </row>
    <row r="25" spans="1:21" ht="79.5" customHeight="1" x14ac:dyDescent="0.5">
      <c r="A25" s="33">
        <v>3</v>
      </c>
      <c r="B25" s="34" t="s">
        <v>35</v>
      </c>
      <c r="C25" s="35">
        <v>15</v>
      </c>
      <c r="D25" s="36" t="s">
        <v>22</v>
      </c>
      <c r="E25" s="24">
        <f>E26+E27+E28+E29</f>
        <v>381241.78419999999</v>
      </c>
      <c r="F25" s="24">
        <f>F26+F27+F28+F29</f>
        <v>0</v>
      </c>
      <c r="G25" s="24">
        <f t="shared" ref="G25:I25" si="7">G26+G27+G28+G29</f>
        <v>83704.700000000012</v>
      </c>
      <c r="H25" s="24">
        <f t="shared" si="7"/>
        <v>84833.5</v>
      </c>
      <c r="I25" s="24">
        <f t="shared" si="7"/>
        <v>67360.900000000009</v>
      </c>
      <c r="J25" s="24">
        <f t="shared" si="3"/>
        <v>79.403655395568975</v>
      </c>
      <c r="K25" s="24">
        <f t="shared" si="1"/>
        <v>80.474453644777412</v>
      </c>
      <c r="L25" s="24">
        <v>0</v>
      </c>
      <c r="M25" s="37"/>
      <c r="N25" s="8" t="s">
        <v>33</v>
      </c>
      <c r="O25" s="53" t="s">
        <v>36</v>
      </c>
      <c r="S25" s="47"/>
      <c r="T25" s="4"/>
      <c r="U25" s="48"/>
    </row>
    <row r="26" spans="1:21" ht="79.5" customHeight="1" x14ac:dyDescent="0.5">
      <c r="A26" s="33"/>
      <c r="B26" s="34"/>
      <c r="C26" s="35"/>
      <c r="D26" s="29" t="s">
        <v>24</v>
      </c>
      <c r="E26" s="40">
        <v>12</v>
      </c>
      <c r="F26" s="40">
        <v>0</v>
      </c>
      <c r="G26" s="40">
        <v>0</v>
      </c>
      <c r="H26" s="40">
        <v>0</v>
      </c>
      <c r="I26" s="40">
        <v>0</v>
      </c>
      <c r="J26" s="45">
        <v>0</v>
      </c>
      <c r="K26" s="45">
        <v>0</v>
      </c>
      <c r="L26" s="45">
        <f t="shared" si="2"/>
        <v>0</v>
      </c>
      <c r="M26" s="37"/>
      <c r="N26" s="8"/>
      <c r="O26" s="54"/>
      <c r="S26" s="47"/>
      <c r="T26" s="4"/>
      <c r="U26" s="48"/>
    </row>
    <row r="27" spans="1:21" ht="79.5" customHeight="1" x14ac:dyDescent="0.5">
      <c r="A27" s="33"/>
      <c r="B27" s="34"/>
      <c r="C27" s="35"/>
      <c r="D27" s="29" t="s">
        <v>25</v>
      </c>
      <c r="E27" s="40">
        <v>69037.100000000006</v>
      </c>
      <c r="F27" s="40">
        <v>0</v>
      </c>
      <c r="G27" s="40">
        <v>19009.400000000001</v>
      </c>
      <c r="H27" s="40">
        <v>18719.5</v>
      </c>
      <c r="I27" s="40">
        <v>13753.6</v>
      </c>
      <c r="J27" s="45">
        <f t="shared" si="3"/>
        <v>73.472047864526303</v>
      </c>
      <c r="K27" s="45">
        <f t="shared" si="1"/>
        <v>72.351573432091485</v>
      </c>
      <c r="L27" s="45">
        <v>0</v>
      </c>
      <c r="M27" s="37"/>
      <c r="N27" s="8"/>
      <c r="O27" s="54"/>
      <c r="S27" s="47"/>
      <c r="T27" s="4"/>
      <c r="U27" s="48"/>
    </row>
    <row r="28" spans="1:21" ht="79.5" customHeight="1" x14ac:dyDescent="0.5">
      <c r="A28" s="33"/>
      <c r="B28" s="34"/>
      <c r="C28" s="35"/>
      <c r="D28" s="29" t="s">
        <v>26</v>
      </c>
      <c r="E28" s="40">
        <v>150398.11061999999</v>
      </c>
      <c r="F28" s="40">
        <v>0</v>
      </c>
      <c r="G28" s="40">
        <v>64695.3</v>
      </c>
      <c r="H28" s="40">
        <v>66114</v>
      </c>
      <c r="I28" s="40">
        <v>53607.3</v>
      </c>
      <c r="J28" s="45">
        <f t="shared" si="3"/>
        <v>81.083129140575366</v>
      </c>
      <c r="K28" s="45">
        <f t="shared" si="1"/>
        <v>82.861197026677374</v>
      </c>
      <c r="L28" s="45">
        <v>0</v>
      </c>
      <c r="M28" s="37"/>
      <c r="N28" s="8"/>
      <c r="O28" s="54"/>
      <c r="S28" s="47">
        <v>7</v>
      </c>
      <c r="T28" s="4"/>
      <c r="U28" s="48"/>
    </row>
    <row r="29" spans="1:21" ht="79.5" customHeight="1" x14ac:dyDescent="0.5">
      <c r="A29" s="33"/>
      <c r="B29" s="34"/>
      <c r="C29" s="35"/>
      <c r="D29" s="31" t="s">
        <v>27</v>
      </c>
      <c r="E29" s="40">
        <v>161794.57358</v>
      </c>
      <c r="F29" s="40">
        <v>0</v>
      </c>
      <c r="G29" s="40">
        <v>0</v>
      </c>
      <c r="H29" s="40">
        <v>0</v>
      </c>
      <c r="I29" s="40">
        <v>0</v>
      </c>
      <c r="J29" s="45">
        <v>0</v>
      </c>
      <c r="K29" s="45">
        <v>0</v>
      </c>
      <c r="L29" s="45">
        <f t="shared" si="2"/>
        <v>0</v>
      </c>
      <c r="M29" s="37"/>
      <c r="N29" s="8"/>
      <c r="O29" s="54"/>
      <c r="S29" s="47"/>
      <c r="T29" s="4"/>
      <c r="U29" s="48"/>
    </row>
    <row r="30" spans="1:21" ht="79.5" customHeight="1" x14ac:dyDescent="0.5">
      <c r="A30" s="33"/>
      <c r="B30" s="34"/>
      <c r="C30" s="35"/>
      <c r="D30" s="31" t="s">
        <v>28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5">
        <v>0</v>
      </c>
      <c r="K30" s="45">
        <v>0</v>
      </c>
      <c r="L30" s="45">
        <f t="shared" si="2"/>
        <v>0</v>
      </c>
      <c r="M30" s="37"/>
      <c r="N30" s="8"/>
      <c r="O30" s="54"/>
      <c r="S30" s="47"/>
      <c r="T30" s="4"/>
      <c r="U30" s="48"/>
    </row>
    <row r="31" spans="1:21" ht="79.5" customHeight="1" x14ac:dyDescent="0.5">
      <c r="A31" s="55">
        <v>4</v>
      </c>
      <c r="B31" s="34" t="s">
        <v>37</v>
      </c>
      <c r="C31" s="35">
        <v>4</v>
      </c>
      <c r="D31" s="36" t="s">
        <v>22</v>
      </c>
      <c r="E31" s="24">
        <f>E32+E33+E34+E35</f>
        <v>22350</v>
      </c>
      <c r="F31" s="24">
        <f>F32+F33+F34+F35</f>
        <v>21020</v>
      </c>
      <c r="G31" s="24">
        <f t="shared" ref="G31:I31" si="8">G32+G33+G34+G35</f>
        <v>2048</v>
      </c>
      <c r="H31" s="24">
        <f t="shared" si="8"/>
        <v>2348</v>
      </c>
      <c r="I31" s="24">
        <f t="shared" si="8"/>
        <v>1648.8</v>
      </c>
      <c r="J31" s="24">
        <f t="shared" si="3"/>
        <v>70.221465076660976</v>
      </c>
      <c r="K31" s="24">
        <f t="shared" si="1"/>
        <v>80.5078125</v>
      </c>
      <c r="L31" s="24">
        <f t="shared" si="2"/>
        <v>7.8439581351094194</v>
      </c>
      <c r="M31" s="37"/>
      <c r="N31" s="8" t="s">
        <v>38</v>
      </c>
      <c r="O31" s="53" t="s">
        <v>39</v>
      </c>
      <c r="S31" s="47"/>
      <c r="T31" s="4"/>
      <c r="U31" s="48"/>
    </row>
    <row r="32" spans="1:21" ht="79.5" customHeight="1" x14ac:dyDescent="0.5">
      <c r="A32" s="55"/>
      <c r="B32" s="34"/>
      <c r="C32" s="35"/>
      <c r="D32" s="29" t="s">
        <v>24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5">
        <f t="shared" si="3"/>
        <v>0</v>
      </c>
      <c r="K32" s="45">
        <f t="shared" si="1"/>
        <v>0</v>
      </c>
      <c r="L32" s="45">
        <f t="shared" si="2"/>
        <v>0</v>
      </c>
      <c r="M32" s="37"/>
      <c r="N32" s="8"/>
      <c r="O32" s="56"/>
      <c r="S32" s="47"/>
      <c r="T32" s="4"/>
      <c r="U32" s="48"/>
    </row>
    <row r="33" spans="1:22" ht="79.5" customHeight="1" x14ac:dyDescent="0.5">
      <c r="A33" s="55"/>
      <c r="B33" s="34"/>
      <c r="C33" s="35"/>
      <c r="D33" s="29" t="s">
        <v>25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5">
        <f t="shared" si="3"/>
        <v>0</v>
      </c>
      <c r="K33" s="45">
        <f t="shared" si="1"/>
        <v>0</v>
      </c>
      <c r="L33" s="45">
        <f t="shared" si="2"/>
        <v>0</v>
      </c>
      <c r="M33" s="37"/>
      <c r="N33" s="8"/>
      <c r="O33" s="56"/>
      <c r="S33" s="47">
        <v>4</v>
      </c>
      <c r="T33" s="4"/>
      <c r="U33" s="48"/>
    </row>
    <row r="34" spans="1:22" ht="79.5" customHeight="1" x14ac:dyDescent="0.5">
      <c r="A34" s="55"/>
      <c r="B34" s="34"/>
      <c r="C34" s="35"/>
      <c r="D34" s="29" t="s">
        <v>26</v>
      </c>
      <c r="E34" s="40">
        <v>6558</v>
      </c>
      <c r="F34" s="40">
        <v>5228</v>
      </c>
      <c r="G34" s="40">
        <v>2048</v>
      </c>
      <c r="H34" s="40">
        <v>2348</v>
      </c>
      <c r="I34" s="40">
        <v>1648.8</v>
      </c>
      <c r="J34" s="45">
        <f t="shared" si="3"/>
        <v>70.221465076660976</v>
      </c>
      <c r="K34" s="45">
        <f t="shared" si="1"/>
        <v>80.5078125</v>
      </c>
      <c r="L34" s="45">
        <f t="shared" si="2"/>
        <v>31.537872991583775</v>
      </c>
      <c r="M34" s="37"/>
      <c r="N34" s="8"/>
      <c r="O34" s="56"/>
      <c r="S34" s="47"/>
      <c r="T34" s="4"/>
      <c r="U34" s="48">
        <v>4</v>
      </c>
    </row>
    <row r="35" spans="1:22" ht="79.5" customHeight="1" x14ac:dyDescent="0.5">
      <c r="A35" s="55"/>
      <c r="B35" s="34"/>
      <c r="C35" s="35"/>
      <c r="D35" s="31" t="s">
        <v>27</v>
      </c>
      <c r="E35" s="57">
        <v>15792</v>
      </c>
      <c r="F35" s="57">
        <v>15792</v>
      </c>
      <c r="G35" s="40">
        <v>0</v>
      </c>
      <c r="H35" s="40">
        <v>0</v>
      </c>
      <c r="I35" s="40">
        <v>0</v>
      </c>
      <c r="J35" s="45">
        <f t="shared" si="3"/>
        <v>0</v>
      </c>
      <c r="K35" s="45">
        <f t="shared" si="1"/>
        <v>0</v>
      </c>
      <c r="L35" s="45">
        <f t="shared" si="2"/>
        <v>0</v>
      </c>
      <c r="M35" s="37"/>
      <c r="N35" s="8"/>
      <c r="O35" s="56"/>
      <c r="S35" s="47"/>
      <c r="T35" s="4"/>
      <c r="U35" s="4"/>
      <c r="V35" s="4"/>
    </row>
    <row r="36" spans="1:22" ht="79.5" customHeight="1" x14ac:dyDescent="0.5">
      <c r="A36" s="55"/>
      <c r="B36" s="34"/>
      <c r="C36" s="35"/>
      <c r="D36" s="31" t="s">
        <v>28</v>
      </c>
      <c r="E36" s="40">
        <v>0</v>
      </c>
      <c r="F36" s="40">
        <v>0</v>
      </c>
      <c r="G36" s="40">
        <v>0</v>
      </c>
      <c r="H36" s="40">
        <v>0</v>
      </c>
      <c r="I36" s="40"/>
      <c r="J36" s="45">
        <f t="shared" si="3"/>
        <v>0</v>
      </c>
      <c r="K36" s="45">
        <f t="shared" si="1"/>
        <v>0</v>
      </c>
      <c r="L36" s="45">
        <f t="shared" si="2"/>
        <v>0</v>
      </c>
      <c r="M36" s="37"/>
      <c r="N36" s="8"/>
      <c r="O36" s="56"/>
      <c r="S36" s="47"/>
      <c r="T36" s="4"/>
      <c r="U36" s="4"/>
      <c r="V36" s="4"/>
    </row>
    <row r="37" spans="1:22" ht="119.25" customHeight="1" x14ac:dyDescent="0.5">
      <c r="A37" s="58">
        <v>5</v>
      </c>
      <c r="B37" s="34" t="s">
        <v>40</v>
      </c>
      <c r="C37" s="35">
        <v>7</v>
      </c>
      <c r="D37" s="36" t="s">
        <v>22</v>
      </c>
      <c r="E37" s="24">
        <f>E38+E39+E40+E41</f>
        <v>174084.6</v>
      </c>
      <c r="F37" s="24">
        <f>F38+F39+F40+F41</f>
        <v>0</v>
      </c>
      <c r="G37" s="24">
        <f>G38+G39+G40+G41</f>
        <v>29277.9</v>
      </c>
      <c r="H37" s="24">
        <f>H38+H39+H40+H41</f>
        <v>43896.600000000006</v>
      </c>
      <c r="I37" s="24">
        <f>I38+I39+I40+I41</f>
        <v>24966.6</v>
      </c>
      <c r="J37" s="24">
        <f t="shared" si="3"/>
        <v>56.875931165511673</v>
      </c>
      <c r="K37" s="24">
        <f t="shared" si="1"/>
        <v>85.274558626130954</v>
      </c>
      <c r="L37" s="24">
        <v>0</v>
      </c>
      <c r="M37" s="59"/>
      <c r="N37" s="8" t="s">
        <v>41</v>
      </c>
      <c r="O37" s="38" t="s">
        <v>42</v>
      </c>
      <c r="S37" s="47"/>
      <c r="T37" s="4"/>
      <c r="U37" s="48"/>
    </row>
    <row r="38" spans="1:22" ht="119.25" customHeight="1" x14ac:dyDescent="0.5">
      <c r="A38" s="58"/>
      <c r="B38" s="34"/>
      <c r="C38" s="35"/>
      <c r="D38" s="29" t="s">
        <v>24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5">
        <f t="shared" si="3"/>
        <v>0</v>
      </c>
      <c r="K38" s="45">
        <f t="shared" si="1"/>
        <v>0</v>
      </c>
      <c r="L38" s="45">
        <f t="shared" si="2"/>
        <v>0</v>
      </c>
      <c r="M38" s="60"/>
      <c r="N38" s="8"/>
      <c r="O38" s="44"/>
      <c r="S38" s="47"/>
      <c r="T38" s="4"/>
      <c r="U38" s="48"/>
    </row>
    <row r="39" spans="1:22" ht="119.25" customHeight="1" x14ac:dyDescent="0.5">
      <c r="A39" s="58"/>
      <c r="B39" s="34"/>
      <c r="C39" s="35"/>
      <c r="D39" s="29" t="s">
        <v>25</v>
      </c>
      <c r="E39" s="40">
        <v>1115.8</v>
      </c>
      <c r="F39" s="40">
        <v>0</v>
      </c>
      <c r="G39" s="40">
        <v>360.4</v>
      </c>
      <c r="H39" s="40">
        <v>720.3</v>
      </c>
      <c r="I39" s="40">
        <v>339.5</v>
      </c>
      <c r="J39" s="45">
        <f>IF(I39=0, ,I39/H39*100)</f>
        <v>47.13313896987367</v>
      </c>
      <c r="K39" s="45">
        <f>IF(I39=0,0,I39/G39*100)</f>
        <v>94.200887902330749</v>
      </c>
      <c r="L39" s="45">
        <v>0</v>
      </c>
      <c r="M39" s="60"/>
      <c r="N39" s="8"/>
      <c r="O39" s="44"/>
      <c r="S39" s="47">
        <v>3</v>
      </c>
      <c r="T39" s="4"/>
      <c r="U39" s="48">
        <v>3</v>
      </c>
    </row>
    <row r="40" spans="1:22" ht="119.25" customHeight="1" x14ac:dyDescent="0.5">
      <c r="A40" s="58"/>
      <c r="B40" s="34"/>
      <c r="C40" s="35"/>
      <c r="D40" s="29" t="s">
        <v>26</v>
      </c>
      <c r="E40" s="40">
        <v>69925</v>
      </c>
      <c r="F40" s="40">
        <v>0</v>
      </c>
      <c r="G40" s="40">
        <v>28917.5</v>
      </c>
      <c r="H40" s="40">
        <v>43176.3</v>
      </c>
      <c r="I40" s="40">
        <v>24627.1</v>
      </c>
      <c r="J40" s="45">
        <f>IF(I40=0, ,I40/H40*100)</f>
        <v>57.038467863156406</v>
      </c>
      <c r="K40" s="45">
        <f>IF(I40=0,0,I40/G40*100)</f>
        <v>85.163309414714277</v>
      </c>
      <c r="L40" s="45">
        <v>0</v>
      </c>
      <c r="M40" s="60"/>
      <c r="N40" s="8"/>
      <c r="O40" s="44"/>
      <c r="S40" s="47"/>
      <c r="T40" s="4"/>
      <c r="U40" s="48"/>
    </row>
    <row r="41" spans="1:22" ht="119.25" customHeight="1" x14ac:dyDescent="0.5">
      <c r="A41" s="58"/>
      <c r="B41" s="34"/>
      <c r="C41" s="35"/>
      <c r="D41" s="31" t="s">
        <v>27</v>
      </c>
      <c r="E41" s="40">
        <v>103043.8</v>
      </c>
      <c r="F41" s="40">
        <v>0</v>
      </c>
      <c r="G41" s="40">
        <v>0</v>
      </c>
      <c r="H41" s="57">
        <v>0</v>
      </c>
      <c r="I41" s="57">
        <v>0</v>
      </c>
      <c r="J41" s="61">
        <v>0</v>
      </c>
      <c r="K41" s="61">
        <v>0</v>
      </c>
      <c r="L41" s="45">
        <f t="shared" si="2"/>
        <v>0</v>
      </c>
      <c r="M41" s="60"/>
      <c r="N41" s="8"/>
      <c r="O41" s="44"/>
      <c r="S41" s="47"/>
      <c r="T41" s="4"/>
      <c r="U41" s="48"/>
    </row>
    <row r="42" spans="1:22" ht="119.25" customHeight="1" x14ac:dyDescent="0.5">
      <c r="A42" s="58"/>
      <c r="B42" s="34"/>
      <c r="C42" s="35"/>
      <c r="D42" s="31" t="s">
        <v>28</v>
      </c>
      <c r="E42" s="40">
        <v>0</v>
      </c>
      <c r="F42" s="40">
        <v>0</v>
      </c>
      <c r="G42" s="40">
        <v>0</v>
      </c>
      <c r="H42" s="40" t="s">
        <v>43</v>
      </c>
      <c r="I42" s="40">
        <v>0</v>
      </c>
      <c r="J42" s="45">
        <f t="shared" si="3"/>
        <v>0</v>
      </c>
      <c r="K42" s="45">
        <f t="shared" si="1"/>
        <v>0</v>
      </c>
      <c r="L42" s="45">
        <f t="shared" si="2"/>
        <v>0</v>
      </c>
      <c r="M42" s="62"/>
      <c r="N42" s="8"/>
      <c r="O42" s="44"/>
      <c r="S42" s="47"/>
      <c r="T42" s="4"/>
      <c r="U42" s="48"/>
    </row>
    <row r="43" spans="1:22" ht="119.25" customHeight="1" x14ac:dyDescent="0.5">
      <c r="A43" s="55">
        <v>6</v>
      </c>
      <c r="B43" s="34" t="s">
        <v>44</v>
      </c>
      <c r="C43" s="35">
        <v>13</v>
      </c>
      <c r="D43" s="36" t="s">
        <v>22</v>
      </c>
      <c r="E43" s="24">
        <f>E44+E45+E46+E47</f>
        <v>132872</v>
      </c>
      <c r="F43" s="24">
        <f t="shared" ref="F43:I43" si="9">F44+F45+F46+F47</f>
        <v>133372</v>
      </c>
      <c r="G43" s="24">
        <f t="shared" si="9"/>
        <v>27729.7</v>
      </c>
      <c r="H43" s="24">
        <f t="shared" si="9"/>
        <v>25997.399999999998</v>
      </c>
      <c r="I43" s="24">
        <f t="shared" si="9"/>
        <v>22944.799999999999</v>
      </c>
      <c r="J43" s="24">
        <f t="shared" si="3"/>
        <v>88.258056574888272</v>
      </c>
      <c r="K43" s="24">
        <f t="shared" si="1"/>
        <v>82.744494170510322</v>
      </c>
      <c r="L43" s="24">
        <f t="shared" si="2"/>
        <v>17.203610952823681</v>
      </c>
      <c r="M43" s="37"/>
      <c r="N43" s="8" t="s">
        <v>45</v>
      </c>
      <c r="O43" s="38" t="s">
        <v>46</v>
      </c>
      <c r="S43" s="47"/>
      <c r="T43" s="4"/>
      <c r="U43" s="48"/>
    </row>
    <row r="44" spans="1:22" ht="119.25" customHeight="1" x14ac:dyDescent="0.5">
      <c r="A44" s="55"/>
      <c r="B44" s="34"/>
      <c r="C44" s="35"/>
      <c r="D44" s="29" t="s">
        <v>24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5">
        <f t="shared" si="3"/>
        <v>0</v>
      </c>
      <c r="K44" s="45">
        <f t="shared" si="1"/>
        <v>0</v>
      </c>
      <c r="L44" s="45">
        <f t="shared" si="2"/>
        <v>0</v>
      </c>
      <c r="M44" s="37"/>
      <c r="N44" s="8"/>
      <c r="O44" s="44"/>
      <c r="S44" s="47"/>
      <c r="T44" s="4"/>
      <c r="U44" s="48"/>
    </row>
    <row r="45" spans="1:22" ht="119.25" customHeight="1" x14ac:dyDescent="0.5">
      <c r="A45" s="55"/>
      <c r="B45" s="34"/>
      <c r="C45" s="35"/>
      <c r="D45" s="29" t="s">
        <v>25</v>
      </c>
      <c r="E45" s="40">
        <v>33115.300000000003</v>
      </c>
      <c r="F45" s="40">
        <v>33115.300000000003</v>
      </c>
      <c r="G45" s="40">
        <v>25892.400000000001</v>
      </c>
      <c r="H45" s="40">
        <v>24160.1</v>
      </c>
      <c r="I45" s="40">
        <v>21120.1</v>
      </c>
      <c r="J45" s="45">
        <f>IF(I45=0, ,I45/H45*100)</f>
        <v>87.417270623879872</v>
      </c>
      <c r="K45" s="45">
        <f>IF(I45=0,0,I45/G45*100)</f>
        <v>81.568722868486503</v>
      </c>
      <c r="L45" s="45">
        <f t="shared" si="2"/>
        <v>63.777468420941361</v>
      </c>
      <c r="M45" s="37"/>
      <c r="N45" s="8"/>
      <c r="O45" s="44"/>
      <c r="S45" s="47">
        <v>3</v>
      </c>
      <c r="T45" s="4"/>
      <c r="U45" s="63">
        <v>3</v>
      </c>
    </row>
    <row r="46" spans="1:22" ht="119.25" customHeight="1" x14ac:dyDescent="0.5">
      <c r="A46" s="55"/>
      <c r="B46" s="34"/>
      <c r="C46" s="35"/>
      <c r="D46" s="29" t="s">
        <v>26</v>
      </c>
      <c r="E46" s="40">
        <v>10000</v>
      </c>
      <c r="F46" s="40">
        <v>10500</v>
      </c>
      <c r="G46" s="40">
        <v>1837.3</v>
      </c>
      <c r="H46" s="40">
        <v>1837.3</v>
      </c>
      <c r="I46" s="40">
        <v>1824.7</v>
      </c>
      <c r="J46" s="45">
        <f>IF(I46=0, ,I46/H46*100)</f>
        <v>99.314211070592719</v>
      </c>
      <c r="K46" s="45">
        <f>IF(I46=0,0,I46/G46*100)</f>
        <v>99.314211070592719</v>
      </c>
      <c r="L46" s="45">
        <f t="shared" si="2"/>
        <v>17.378095238095241</v>
      </c>
      <c r="M46" s="37"/>
      <c r="N46" s="8"/>
      <c r="O46" s="44"/>
      <c r="S46" s="47"/>
      <c r="T46" s="4"/>
      <c r="U46" s="48"/>
    </row>
    <row r="47" spans="1:22" ht="119.25" customHeight="1" x14ac:dyDescent="0.5">
      <c r="A47" s="55"/>
      <c r="B47" s="34"/>
      <c r="C47" s="35"/>
      <c r="D47" s="31" t="s">
        <v>27</v>
      </c>
      <c r="E47" s="40">
        <v>89756.7</v>
      </c>
      <c r="F47" s="40">
        <v>89756.7</v>
      </c>
      <c r="G47" s="40">
        <v>0</v>
      </c>
      <c r="H47" s="57">
        <v>0</v>
      </c>
      <c r="I47" s="57">
        <v>0</v>
      </c>
      <c r="J47" s="45">
        <f>IF(I47=0, ,I47/H47*100)</f>
        <v>0</v>
      </c>
      <c r="K47" s="45">
        <f>IF(I47=0,0,I47/G47*100)</f>
        <v>0</v>
      </c>
      <c r="L47" s="45">
        <f t="shared" si="2"/>
        <v>0</v>
      </c>
      <c r="M47" s="37"/>
      <c r="N47" s="8"/>
      <c r="O47" s="44"/>
      <c r="S47" s="47"/>
      <c r="T47" s="4"/>
      <c r="U47" s="48"/>
    </row>
    <row r="48" spans="1:22" ht="119.25" customHeight="1" x14ac:dyDescent="0.5">
      <c r="A48" s="55"/>
      <c r="B48" s="34"/>
      <c r="C48" s="35"/>
      <c r="D48" s="31" t="s">
        <v>28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5">
        <f t="shared" si="3"/>
        <v>0</v>
      </c>
      <c r="K48" s="45">
        <f t="shared" si="1"/>
        <v>0</v>
      </c>
      <c r="L48" s="45">
        <f t="shared" si="2"/>
        <v>0</v>
      </c>
      <c r="M48" s="37"/>
      <c r="N48" s="8"/>
      <c r="O48" s="44"/>
      <c r="S48" s="47"/>
      <c r="T48" s="4"/>
      <c r="U48" s="48"/>
    </row>
    <row r="49" spans="1:21" ht="117.75" customHeight="1" x14ac:dyDescent="0.5">
      <c r="A49" s="55">
        <v>7</v>
      </c>
      <c r="B49" s="34" t="s">
        <v>47</v>
      </c>
      <c r="C49" s="35">
        <v>14</v>
      </c>
      <c r="D49" s="36" t="s">
        <v>22</v>
      </c>
      <c r="E49" s="24">
        <v>7212.4</v>
      </c>
      <c r="F49" s="24">
        <f>F50+F51+F52+F53</f>
        <v>6171.4</v>
      </c>
      <c r="G49" s="24">
        <f t="shared" ref="G49:I49" si="10">G50+G51+G52+G53</f>
        <v>1079.5</v>
      </c>
      <c r="H49" s="24">
        <f t="shared" si="10"/>
        <v>1082.5</v>
      </c>
      <c r="I49" s="24">
        <f t="shared" si="10"/>
        <v>682.5</v>
      </c>
      <c r="J49" s="24">
        <f t="shared" si="3"/>
        <v>63.048498845265591</v>
      </c>
      <c r="K49" s="24">
        <f t="shared" si="1"/>
        <v>63.223714682723489</v>
      </c>
      <c r="L49" s="24">
        <f t="shared" si="2"/>
        <v>11.059078977217487</v>
      </c>
      <c r="M49" s="37"/>
      <c r="N49" s="8" t="s">
        <v>41</v>
      </c>
      <c r="O49" s="64" t="s">
        <v>48</v>
      </c>
      <c r="S49" s="47"/>
      <c r="T49" s="4"/>
      <c r="U49" s="48"/>
    </row>
    <row r="50" spans="1:21" ht="117.75" customHeight="1" x14ac:dyDescent="0.5">
      <c r="A50" s="55"/>
      <c r="B50" s="34"/>
      <c r="C50" s="35"/>
      <c r="D50" s="29" t="s">
        <v>24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5">
        <f t="shared" si="3"/>
        <v>0</v>
      </c>
      <c r="K50" s="45">
        <f t="shared" si="1"/>
        <v>0</v>
      </c>
      <c r="L50" s="45">
        <f t="shared" si="2"/>
        <v>0</v>
      </c>
      <c r="M50" s="37"/>
      <c r="N50" s="8"/>
      <c r="O50" s="65"/>
      <c r="S50" s="47"/>
      <c r="T50" s="4"/>
      <c r="U50" s="48"/>
    </row>
    <row r="51" spans="1:21" ht="117.75" customHeight="1" x14ac:dyDescent="0.5">
      <c r="A51" s="55"/>
      <c r="B51" s="34"/>
      <c r="C51" s="35"/>
      <c r="D51" s="29" t="s">
        <v>25</v>
      </c>
      <c r="E51" s="66">
        <v>781.5</v>
      </c>
      <c r="F51" s="66">
        <v>781.5</v>
      </c>
      <c r="G51" s="66">
        <v>671.5</v>
      </c>
      <c r="H51" s="66">
        <v>671.5</v>
      </c>
      <c r="I51" s="66">
        <v>671.5</v>
      </c>
      <c r="J51" s="45">
        <f t="shared" si="3"/>
        <v>100</v>
      </c>
      <c r="K51" s="45">
        <f t="shared" si="1"/>
        <v>100</v>
      </c>
      <c r="L51" s="45">
        <f t="shared" si="2"/>
        <v>85.924504158669222</v>
      </c>
      <c r="M51" s="37"/>
      <c r="N51" s="8"/>
      <c r="O51" s="65"/>
      <c r="S51" s="47">
        <v>3</v>
      </c>
      <c r="T51" s="4"/>
      <c r="U51" s="48"/>
    </row>
    <row r="52" spans="1:21" ht="117.75" customHeight="1" x14ac:dyDescent="0.5">
      <c r="A52" s="55"/>
      <c r="B52" s="34"/>
      <c r="C52" s="35"/>
      <c r="D52" s="29" t="s">
        <v>26</v>
      </c>
      <c r="E52" s="66">
        <v>3500</v>
      </c>
      <c r="F52" s="66">
        <v>2000</v>
      </c>
      <c r="G52" s="66">
        <v>408</v>
      </c>
      <c r="H52" s="66">
        <v>411</v>
      </c>
      <c r="I52" s="66">
        <v>11</v>
      </c>
      <c r="J52" s="45">
        <f t="shared" si="3"/>
        <v>2.6763990267639901</v>
      </c>
      <c r="K52" s="45">
        <f t="shared" si="1"/>
        <v>2.6960784313725492</v>
      </c>
      <c r="L52" s="45">
        <f t="shared" si="2"/>
        <v>0.54999999999999993</v>
      </c>
      <c r="M52" s="37"/>
      <c r="N52" s="8"/>
      <c r="O52" s="65"/>
      <c r="S52" s="47"/>
      <c r="T52" s="4"/>
      <c r="U52" s="48">
        <v>3</v>
      </c>
    </row>
    <row r="53" spans="1:21" ht="117.75" customHeight="1" x14ac:dyDescent="0.5">
      <c r="A53" s="55"/>
      <c r="B53" s="34"/>
      <c r="C53" s="35"/>
      <c r="D53" s="31" t="s">
        <v>27</v>
      </c>
      <c r="E53" s="66">
        <v>2930.9</v>
      </c>
      <c r="F53" s="40">
        <v>3389.9</v>
      </c>
      <c r="G53" s="40">
        <v>0</v>
      </c>
      <c r="H53" s="40">
        <v>0</v>
      </c>
      <c r="I53" s="40">
        <v>0</v>
      </c>
      <c r="J53" s="45">
        <f t="shared" si="3"/>
        <v>0</v>
      </c>
      <c r="K53" s="45">
        <f t="shared" si="1"/>
        <v>0</v>
      </c>
      <c r="L53" s="45">
        <f t="shared" si="2"/>
        <v>0</v>
      </c>
      <c r="M53" s="37"/>
      <c r="N53" s="8"/>
      <c r="O53" s="65"/>
      <c r="S53" s="47"/>
      <c r="T53" s="4"/>
      <c r="U53" s="48"/>
    </row>
    <row r="54" spans="1:21" ht="117.75" customHeight="1" x14ac:dyDescent="0.5">
      <c r="A54" s="55"/>
      <c r="B54" s="34"/>
      <c r="C54" s="35"/>
      <c r="D54" s="31" t="s">
        <v>28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5">
        <f t="shared" si="3"/>
        <v>0</v>
      </c>
      <c r="K54" s="45">
        <f t="shared" si="1"/>
        <v>0</v>
      </c>
      <c r="L54" s="45">
        <f t="shared" si="2"/>
        <v>0</v>
      </c>
      <c r="M54" s="37"/>
      <c r="N54" s="8"/>
      <c r="O54" s="65"/>
      <c r="S54" s="47"/>
      <c r="T54" s="4"/>
      <c r="U54" s="48"/>
    </row>
    <row r="55" spans="1:21" ht="117.75" customHeight="1" x14ac:dyDescent="0.5">
      <c r="A55" s="58">
        <v>8</v>
      </c>
      <c r="B55" s="34" t="s">
        <v>49</v>
      </c>
      <c r="C55" s="35">
        <v>24</v>
      </c>
      <c r="D55" s="36" t="s">
        <v>22</v>
      </c>
      <c r="E55" s="24">
        <f>E56+E57+E58+E59</f>
        <v>1284704.9000000001</v>
      </c>
      <c r="F55" s="24">
        <f>F56+F57+F58+F59</f>
        <v>1324007.1100000001</v>
      </c>
      <c r="G55" s="24">
        <f t="shared" ref="G55:I55" si="11">G56+G57+G58+G59</f>
        <v>7933.96</v>
      </c>
      <c r="H55" s="24">
        <f t="shared" si="11"/>
        <v>11872.970000000001</v>
      </c>
      <c r="I55" s="24">
        <f t="shared" si="11"/>
        <v>3333</v>
      </c>
      <c r="J55" s="24">
        <f t="shared" si="3"/>
        <v>28.072167284175737</v>
      </c>
      <c r="K55" s="24">
        <f t="shared" si="1"/>
        <v>42.009286661389773</v>
      </c>
      <c r="L55" s="24">
        <f t="shared" si="2"/>
        <v>0.25173580827673953</v>
      </c>
      <c r="M55" s="37"/>
      <c r="N55" s="8" t="s">
        <v>50</v>
      </c>
      <c r="O55" s="67" t="s">
        <v>51</v>
      </c>
      <c r="S55" s="47"/>
      <c r="T55" s="4"/>
      <c r="U55" s="48"/>
    </row>
    <row r="56" spans="1:21" ht="117.75" customHeight="1" x14ac:dyDescent="0.5">
      <c r="A56" s="58"/>
      <c r="B56" s="34"/>
      <c r="C56" s="35"/>
      <c r="D56" s="29" t="s">
        <v>24</v>
      </c>
      <c r="E56" s="66">
        <v>23500.799999999999</v>
      </c>
      <c r="F56" s="66">
        <v>23500.799999999999</v>
      </c>
      <c r="G56" s="66">
        <v>0</v>
      </c>
      <c r="H56" s="66">
        <v>0</v>
      </c>
      <c r="I56" s="66">
        <v>0</v>
      </c>
      <c r="J56" s="45">
        <f t="shared" si="3"/>
        <v>0</v>
      </c>
      <c r="K56" s="45">
        <f t="shared" si="1"/>
        <v>0</v>
      </c>
      <c r="L56" s="45">
        <f t="shared" si="2"/>
        <v>0</v>
      </c>
      <c r="M56" s="37"/>
      <c r="N56" s="8"/>
      <c r="O56" s="68"/>
      <c r="S56" s="47"/>
      <c r="T56" s="4"/>
      <c r="U56" s="48"/>
    </row>
    <row r="57" spans="1:21" ht="117.75" customHeight="1" x14ac:dyDescent="0.5">
      <c r="A57" s="58"/>
      <c r="B57" s="34"/>
      <c r="C57" s="35"/>
      <c r="D57" s="29" t="s">
        <v>25</v>
      </c>
      <c r="E57" s="66">
        <v>42096.800000000003</v>
      </c>
      <c r="F57" s="66">
        <v>32727.4</v>
      </c>
      <c r="G57" s="66">
        <v>2479</v>
      </c>
      <c r="H57" s="66">
        <v>0</v>
      </c>
      <c r="I57" s="66">
        <v>0</v>
      </c>
      <c r="J57" s="45">
        <f t="shared" si="3"/>
        <v>0</v>
      </c>
      <c r="K57" s="45">
        <f t="shared" si="1"/>
        <v>0</v>
      </c>
      <c r="L57" s="45">
        <f t="shared" si="2"/>
        <v>0</v>
      </c>
      <c r="M57" s="37"/>
      <c r="N57" s="8"/>
      <c r="O57" s="68"/>
      <c r="S57" s="47">
        <v>10</v>
      </c>
      <c r="T57" s="4"/>
      <c r="U57" s="48">
        <v>6</v>
      </c>
    </row>
    <row r="58" spans="1:21" ht="117.75" customHeight="1" x14ac:dyDescent="0.5">
      <c r="A58" s="58"/>
      <c r="B58" s="34"/>
      <c r="C58" s="35"/>
      <c r="D58" s="29" t="s">
        <v>26</v>
      </c>
      <c r="E58" s="66">
        <v>11097.5</v>
      </c>
      <c r="F58" s="66">
        <v>104253.29</v>
      </c>
      <c r="G58" s="66">
        <v>5454.96</v>
      </c>
      <c r="H58" s="66">
        <v>11872.970000000001</v>
      </c>
      <c r="I58" s="66">
        <v>3333</v>
      </c>
      <c r="J58" s="45">
        <f t="shared" si="3"/>
        <v>28.072167284175737</v>
      </c>
      <c r="K58" s="45">
        <f t="shared" si="1"/>
        <v>61.100356372915655</v>
      </c>
      <c r="L58" s="45">
        <f t="shared" si="2"/>
        <v>3.1970214081493262</v>
      </c>
      <c r="M58" s="37"/>
      <c r="N58" s="8"/>
      <c r="O58" s="68"/>
      <c r="S58" s="47"/>
      <c r="T58" s="4"/>
      <c r="U58" s="48"/>
    </row>
    <row r="59" spans="1:21" ht="117.75" customHeight="1" x14ac:dyDescent="0.5">
      <c r="A59" s="58"/>
      <c r="B59" s="34"/>
      <c r="C59" s="35"/>
      <c r="D59" s="31" t="s">
        <v>27</v>
      </c>
      <c r="E59" s="66">
        <v>1208009.8</v>
      </c>
      <c r="F59" s="40">
        <v>1163525.6200000001</v>
      </c>
      <c r="G59" s="40">
        <v>0</v>
      </c>
      <c r="H59" s="40">
        <v>0</v>
      </c>
      <c r="I59" s="40">
        <v>0</v>
      </c>
      <c r="J59" s="45">
        <f t="shared" si="3"/>
        <v>0</v>
      </c>
      <c r="K59" s="45">
        <f t="shared" si="1"/>
        <v>0</v>
      </c>
      <c r="L59" s="45">
        <f t="shared" si="2"/>
        <v>0</v>
      </c>
      <c r="M59" s="37"/>
      <c r="N59" s="8"/>
      <c r="O59" s="68"/>
      <c r="S59" s="47"/>
      <c r="T59" s="4"/>
      <c r="U59" s="48"/>
    </row>
    <row r="60" spans="1:21" ht="117.75" customHeight="1" x14ac:dyDescent="0.5">
      <c r="A60" s="58"/>
      <c r="B60" s="34"/>
      <c r="C60" s="35"/>
      <c r="D60" s="31" t="s">
        <v>28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5">
        <f t="shared" si="3"/>
        <v>0</v>
      </c>
      <c r="K60" s="45">
        <f t="shared" si="1"/>
        <v>0</v>
      </c>
      <c r="L60" s="45">
        <f t="shared" si="2"/>
        <v>0</v>
      </c>
      <c r="M60" s="37"/>
      <c r="N60" s="8"/>
      <c r="O60" s="69"/>
      <c r="S60" s="47"/>
      <c r="T60" s="4"/>
      <c r="U60" s="48"/>
    </row>
    <row r="61" spans="1:21" ht="117.75" customHeight="1" x14ac:dyDescent="0.5">
      <c r="A61" s="58">
        <v>9</v>
      </c>
      <c r="B61" s="34" t="s">
        <v>52</v>
      </c>
      <c r="C61" s="35">
        <v>16</v>
      </c>
      <c r="D61" s="36" t="s">
        <v>22</v>
      </c>
      <c r="E61" s="24">
        <f>E62+E63+E64+E65</f>
        <v>601360.5</v>
      </c>
      <c r="F61" s="24">
        <f>F62+F63+F64+F65</f>
        <v>433528.80500000005</v>
      </c>
      <c r="G61" s="24">
        <f>G62+G63+G64+G65</f>
        <v>33698.199999999997</v>
      </c>
      <c r="H61" s="24">
        <f>H62+H63+H64+H65</f>
        <v>48032.299999999996</v>
      </c>
      <c r="I61" s="24">
        <f>I62+I63+I64+I65</f>
        <v>28304.799999999999</v>
      </c>
      <c r="J61" s="24">
        <f t="shared" si="3"/>
        <v>58.928679242926115</v>
      </c>
      <c r="K61" s="24">
        <f t="shared" si="1"/>
        <v>83.994990830370767</v>
      </c>
      <c r="L61" s="24">
        <f t="shared" si="2"/>
        <v>6.5289317972769991</v>
      </c>
      <c r="M61" s="37"/>
      <c r="N61" s="70" t="s">
        <v>53</v>
      </c>
      <c r="O61" s="53" t="s">
        <v>54</v>
      </c>
      <c r="S61" s="47"/>
      <c r="T61" s="4"/>
      <c r="U61" s="48"/>
    </row>
    <row r="62" spans="1:21" ht="117.75" customHeight="1" x14ac:dyDescent="0.5">
      <c r="A62" s="58"/>
      <c r="B62" s="34"/>
      <c r="C62" s="35"/>
      <c r="D62" s="29" t="s">
        <v>24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5">
        <f t="shared" si="3"/>
        <v>0</v>
      </c>
      <c r="K62" s="45">
        <f t="shared" si="1"/>
        <v>0</v>
      </c>
      <c r="L62" s="45">
        <f t="shared" si="2"/>
        <v>0</v>
      </c>
      <c r="M62" s="37"/>
      <c r="N62" s="70"/>
      <c r="O62" s="56"/>
      <c r="S62" s="47"/>
      <c r="T62" s="4"/>
      <c r="U62" s="48"/>
    </row>
    <row r="63" spans="1:21" ht="117.75" customHeight="1" x14ac:dyDescent="0.5">
      <c r="A63" s="58"/>
      <c r="B63" s="34"/>
      <c r="C63" s="35"/>
      <c r="D63" s="29" t="s">
        <v>25</v>
      </c>
      <c r="E63" s="66">
        <v>21807.599999999999</v>
      </c>
      <c r="F63" s="66">
        <v>31177</v>
      </c>
      <c r="G63" s="66">
        <v>3016.2</v>
      </c>
      <c r="H63" s="66">
        <v>2859.2</v>
      </c>
      <c r="I63" s="66">
        <v>151.80000000000001</v>
      </c>
      <c r="J63" s="45">
        <f t="shared" si="3"/>
        <v>5.3091773922775607</v>
      </c>
      <c r="K63" s="45">
        <f t="shared" si="1"/>
        <v>5.0328227571115978</v>
      </c>
      <c r="L63" s="45">
        <f t="shared" si="2"/>
        <v>0.48689739230843254</v>
      </c>
      <c r="M63" s="37"/>
      <c r="N63" s="70"/>
      <c r="O63" s="56"/>
      <c r="S63" s="47">
        <v>23</v>
      </c>
      <c r="T63" s="4"/>
      <c r="U63" s="48">
        <v>6</v>
      </c>
    </row>
    <row r="64" spans="1:21" ht="117.75" customHeight="1" x14ac:dyDescent="0.5">
      <c r="A64" s="58"/>
      <c r="B64" s="34"/>
      <c r="C64" s="35"/>
      <c r="D64" s="29" t="s">
        <v>26</v>
      </c>
      <c r="E64" s="66">
        <v>100410.4</v>
      </c>
      <c r="F64" s="66">
        <f>74020.2+17020.8+18829.305+17632.1</f>
        <v>127502.405</v>
      </c>
      <c r="G64" s="66">
        <f>25570.5+5111.5</f>
        <v>30682</v>
      </c>
      <c r="H64" s="66">
        <f>39013.6+6159.5</f>
        <v>45173.1</v>
      </c>
      <c r="I64" s="66">
        <f>23652.9+4500.1</f>
        <v>28153</v>
      </c>
      <c r="J64" s="45">
        <f t="shared" si="3"/>
        <v>62.322488383573415</v>
      </c>
      <c r="K64" s="45">
        <f t="shared" si="1"/>
        <v>91.757382178475979</v>
      </c>
      <c r="L64" s="61">
        <f t="shared" si="2"/>
        <v>22.080367817375681</v>
      </c>
      <c r="M64" s="37"/>
      <c r="N64" s="70"/>
      <c r="O64" s="56"/>
      <c r="S64" s="47"/>
      <c r="T64" s="4"/>
      <c r="U64" s="48"/>
    </row>
    <row r="65" spans="1:21" ht="117.75" customHeight="1" x14ac:dyDescent="0.5">
      <c r="A65" s="58"/>
      <c r="B65" s="34"/>
      <c r="C65" s="35"/>
      <c r="D65" s="31" t="s">
        <v>27</v>
      </c>
      <c r="E65" s="66">
        <v>479142.5</v>
      </c>
      <c r="F65" s="40">
        <v>274849.40000000002</v>
      </c>
      <c r="G65" s="40">
        <v>0</v>
      </c>
      <c r="H65" s="40">
        <v>0</v>
      </c>
      <c r="I65" s="40">
        <v>0</v>
      </c>
      <c r="J65" s="45">
        <f t="shared" si="3"/>
        <v>0</v>
      </c>
      <c r="K65" s="45">
        <f t="shared" si="1"/>
        <v>0</v>
      </c>
      <c r="L65" s="45">
        <f t="shared" si="2"/>
        <v>0</v>
      </c>
      <c r="M65" s="37"/>
      <c r="N65" s="70"/>
      <c r="O65" s="56"/>
      <c r="S65" s="47"/>
      <c r="T65" s="4"/>
      <c r="U65" s="48"/>
    </row>
    <row r="66" spans="1:21" ht="117.75" customHeight="1" x14ac:dyDescent="0.5">
      <c r="A66" s="58"/>
      <c r="B66" s="34"/>
      <c r="C66" s="35"/>
      <c r="D66" s="31" t="s">
        <v>28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5">
        <f t="shared" si="3"/>
        <v>0</v>
      </c>
      <c r="K66" s="45">
        <f t="shared" si="1"/>
        <v>0</v>
      </c>
      <c r="L66" s="45">
        <f t="shared" si="2"/>
        <v>0</v>
      </c>
      <c r="M66" s="37"/>
      <c r="N66" s="70"/>
      <c r="O66" s="56"/>
      <c r="S66" s="47"/>
      <c r="T66" s="4"/>
      <c r="U66" s="48"/>
    </row>
    <row r="67" spans="1:21" ht="117.75" customHeight="1" x14ac:dyDescent="0.5">
      <c r="A67" s="58">
        <v>10</v>
      </c>
      <c r="B67" s="71" t="s">
        <v>55</v>
      </c>
      <c r="C67" s="72">
        <v>8</v>
      </c>
      <c r="D67" s="23" t="s">
        <v>22</v>
      </c>
      <c r="E67" s="24">
        <f>E68+E69+E70+E71</f>
        <v>42257</v>
      </c>
      <c r="F67" s="24">
        <f>F68+F69+F70+F71</f>
        <v>42284</v>
      </c>
      <c r="G67" s="24">
        <f t="shared" ref="G67:I67" si="12">G68+G69+G70+G71</f>
        <v>5661.7</v>
      </c>
      <c r="H67" s="24">
        <f t="shared" si="12"/>
        <v>1195.3</v>
      </c>
      <c r="I67" s="24">
        <f t="shared" si="12"/>
        <v>388.9</v>
      </c>
      <c r="J67" s="24">
        <f t="shared" si="3"/>
        <v>32.535765079896265</v>
      </c>
      <c r="K67" s="24">
        <f t="shared" si="1"/>
        <v>6.8689616193016239</v>
      </c>
      <c r="L67" s="24">
        <f t="shared" si="2"/>
        <v>0.91973323242834171</v>
      </c>
      <c r="M67" s="73"/>
      <c r="N67" s="70" t="s">
        <v>38</v>
      </c>
      <c r="O67" s="67" t="s">
        <v>56</v>
      </c>
      <c r="S67" s="47"/>
      <c r="T67" s="4"/>
      <c r="U67" s="48"/>
    </row>
    <row r="68" spans="1:21" ht="117.75" customHeight="1" x14ac:dyDescent="0.5">
      <c r="A68" s="58"/>
      <c r="B68" s="71"/>
      <c r="C68" s="72"/>
      <c r="D68" s="74" t="s">
        <v>24</v>
      </c>
      <c r="E68" s="66">
        <v>0</v>
      </c>
      <c r="F68" s="66">
        <v>0</v>
      </c>
      <c r="G68" s="40">
        <v>0</v>
      </c>
      <c r="H68" s="40">
        <v>0</v>
      </c>
      <c r="I68" s="40">
        <v>0</v>
      </c>
      <c r="J68" s="45">
        <f t="shared" si="3"/>
        <v>0</v>
      </c>
      <c r="K68" s="45">
        <f t="shared" si="1"/>
        <v>0</v>
      </c>
      <c r="L68" s="45">
        <f t="shared" si="2"/>
        <v>0</v>
      </c>
      <c r="M68" s="37"/>
      <c r="N68" s="70"/>
      <c r="O68" s="68"/>
      <c r="S68" s="47"/>
      <c r="T68" s="4"/>
      <c r="U68" s="48"/>
    </row>
    <row r="69" spans="1:21" ht="117.75" customHeight="1" x14ac:dyDescent="0.5">
      <c r="A69" s="58"/>
      <c r="B69" s="71"/>
      <c r="C69" s="72"/>
      <c r="D69" s="74" t="s">
        <v>25</v>
      </c>
      <c r="E69" s="66">
        <v>20722.3</v>
      </c>
      <c r="F69" s="66">
        <v>20722.3</v>
      </c>
      <c r="G69" s="66">
        <v>5408.8</v>
      </c>
      <c r="H69" s="66">
        <v>515.9</v>
      </c>
      <c r="I69" s="66">
        <v>388.9</v>
      </c>
      <c r="J69" s="45">
        <f t="shared" si="3"/>
        <v>75.382826129094781</v>
      </c>
      <c r="K69" s="45">
        <f t="shared" si="1"/>
        <v>7.1901345954740421</v>
      </c>
      <c r="L69" s="45">
        <f t="shared" si="2"/>
        <v>1.8767221785226544</v>
      </c>
      <c r="M69" s="37"/>
      <c r="N69" s="70"/>
      <c r="O69" s="68"/>
      <c r="S69" s="47">
        <v>4</v>
      </c>
      <c r="T69" s="4"/>
      <c r="U69" s="48">
        <v>4</v>
      </c>
    </row>
    <row r="70" spans="1:21" ht="117.75" customHeight="1" x14ac:dyDescent="0.5">
      <c r="A70" s="58"/>
      <c r="B70" s="71"/>
      <c r="C70" s="72"/>
      <c r="D70" s="74" t="s">
        <v>26</v>
      </c>
      <c r="E70" s="66">
        <v>1308.5</v>
      </c>
      <c r="F70" s="66">
        <v>1335.5</v>
      </c>
      <c r="G70" s="66">
        <v>252.9</v>
      </c>
      <c r="H70" s="66">
        <v>679.4</v>
      </c>
      <c r="I70" s="66">
        <v>0</v>
      </c>
      <c r="J70" s="45">
        <f t="shared" si="3"/>
        <v>0</v>
      </c>
      <c r="K70" s="45">
        <f t="shared" si="1"/>
        <v>0</v>
      </c>
      <c r="L70" s="45">
        <f t="shared" si="2"/>
        <v>0</v>
      </c>
      <c r="M70" s="37"/>
      <c r="N70" s="70"/>
      <c r="O70" s="68"/>
      <c r="S70" s="47"/>
      <c r="T70" s="4"/>
      <c r="U70" s="48"/>
    </row>
    <row r="71" spans="1:21" ht="117.75" customHeight="1" x14ac:dyDescent="0.5">
      <c r="A71" s="58"/>
      <c r="B71" s="71"/>
      <c r="C71" s="72"/>
      <c r="D71" s="75" t="s">
        <v>27</v>
      </c>
      <c r="E71" s="66">
        <v>20226.2</v>
      </c>
      <c r="F71" s="40">
        <v>20226.2</v>
      </c>
      <c r="G71" s="40">
        <v>0</v>
      </c>
      <c r="H71" s="40">
        <v>0</v>
      </c>
      <c r="I71" s="40">
        <v>0</v>
      </c>
      <c r="J71" s="45">
        <f t="shared" si="3"/>
        <v>0</v>
      </c>
      <c r="K71" s="45">
        <f t="shared" ref="K71:K134" si="13">IF(I71=0,0,I71/G71*100)</f>
        <v>0</v>
      </c>
      <c r="L71" s="45">
        <f t="shared" ref="L71:L134" si="14">IF(I71=0,0,I71/F71*100)</f>
        <v>0</v>
      </c>
      <c r="M71" s="37"/>
      <c r="N71" s="70"/>
      <c r="O71" s="68"/>
      <c r="S71" s="47"/>
      <c r="T71" s="4"/>
      <c r="U71" s="48"/>
    </row>
    <row r="72" spans="1:21" ht="117.75" customHeight="1" x14ac:dyDescent="0.5">
      <c r="A72" s="58"/>
      <c r="B72" s="71"/>
      <c r="C72" s="72"/>
      <c r="D72" s="75" t="s">
        <v>28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5">
        <f t="shared" ref="J72:J135" si="15">IF(I72=0, ,I72/H72*100)</f>
        <v>0</v>
      </c>
      <c r="K72" s="45">
        <f t="shared" si="13"/>
        <v>0</v>
      </c>
      <c r="L72" s="45">
        <f t="shared" si="14"/>
        <v>0</v>
      </c>
      <c r="M72" s="37"/>
      <c r="N72" s="70"/>
      <c r="O72" s="69"/>
      <c r="S72" s="47"/>
      <c r="T72" s="4"/>
      <c r="U72" s="48"/>
    </row>
    <row r="73" spans="1:21" ht="78" customHeight="1" x14ac:dyDescent="0.5">
      <c r="A73" s="58">
        <v>11</v>
      </c>
      <c r="B73" s="71" t="s">
        <v>57</v>
      </c>
      <c r="C73" s="72">
        <v>8</v>
      </c>
      <c r="D73" s="23" t="s">
        <v>22</v>
      </c>
      <c r="E73" s="24">
        <f>E74+E75+E76+E77</f>
        <v>42783.9</v>
      </c>
      <c r="F73" s="24">
        <f>F74+F75+F76+F77</f>
        <v>0</v>
      </c>
      <c r="G73" s="24">
        <f t="shared" ref="G73:I73" si="16">G74+G75+G76+G77</f>
        <v>5763.9</v>
      </c>
      <c r="H73" s="24">
        <f t="shared" si="16"/>
        <v>7478.6</v>
      </c>
      <c r="I73" s="24">
        <f t="shared" si="16"/>
        <v>4727.3999999999996</v>
      </c>
      <c r="J73" s="24">
        <f t="shared" si="15"/>
        <v>63.212365950846404</v>
      </c>
      <c r="K73" s="24">
        <f t="shared" si="13"/>
        <v>82.0173840628741</v>
      </c>
      <c r="L73" s="24">
        <v>0</v>
      </c>
      <c r="M73" s="76"/>
      <c r="N73" s="70" t="s">
        <v>58</v>
      </c>
      <c r="O73" s="77" t="s">
        <v>59</v>
      </c>
      <c r="S73" s="47"/>
      <c r="T73" s="4"/>
      <c r="U73" s="48"/>
    </row>
    <row r="74" spans="1:21" ht="78" customHeight="1" x14ac:dyDescent="0.5">
      <c r="A74" s="58"/>
      <c r="B74" s="71"/>
      <c r="C74" s="72"/>
      <c r="D74" s="74" t="s">
        <v>24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5">
        <f t="shared" si="15"/>
        <v>0</v>
      </c>
      <c r="K74" s="45">
        <f t="shared" si="13"/>
        <v>0</v>
      </c>
      <c r="L74" s="45">
        <f t="shared" si="14"/>
        <v>0</v>
      </c>
      <c r="M74" s="76"/>
      <c r="N74" s="70"/>
      <c r="O74" s="78"/>
      <c r="S74" s="47"/>
      <c r="T74" s="4"/>
      <c r="U74" s="48"/>
    </row>
    <row r="75" spans="1:21" ht="78" customHeight="1" x14ac:dyDescent="0.5">
      <c r="A75" s="58"/>
      <c r="B75" s="71"/>
      <c r="C75" s="72"/>
      <c r="D75" s="74" t="s">
        <v>25</v>
      </c>
      <c r="E75" s="66">
        <v>99.4</v>
      </c>
      <c r="F75" s="66">
        <v>0</v>
      </c>
      <c r="G75" s="66">
        <v>0</v>
      </c>
      <c r="H75" s="79">
        <v>0</v>
      </c>
      <c r="I75" s="40">
        <v>0</v>
      </c>
      <c r="J75" s="45">
        <f t="shared" si="15"/>
        <v>0</v>
      </c>
      <c r="K75" s="45">
        <f t="shared" si="13"/>
        <v>0</v>
      </c>
      <c r="L75" s="45">
        <f t="shared" si="14"/>
        <v>0</v>
      </c>
      <c r="M75" s="76"/>
      <c r="N75" s="70"/>
      <c r="O75" s="78"/>
      <c r="S75" s="47">
        <v>6</v>
      </c>
      <c r="T75" s="4"/>
      <c r="U75" s="48"/>
    </row>
    <row r="76" spans="1:21" ht="78" customHeight="1" x14ac:dyDescent="0.5">
      <c r="A76" s="58"/>
      <c r="B76" s="71"/>
      <c r="C76" s="72"/>
      <c r="D76" s="74" t="s">
        <v>26</v>
      </c>
      <c r="E76" s="66">
        <v>16448</v>
      </c>
      <c r="F76" s="66">
        <v>0</v>
      </c>
      <c r="G76" s="66">
        <v>5763.9</v>
      </c>
      <c r="H76" s="66">
        <v>7478.6</v>
      </c>
      <c r="I76" s="66">
        <v>4727.3999999999996</v>
      </c>
      <c r="J76" s="45">
        <f t="shared" si="15"/>
        <v>63.212365950846404</v>
      </c>
      <c r="K76" s="45">
        <f t="shared" si="13"/>
        <v>82.0173840628741</v>
      </c>
      <c r="L76" s="45">
        <v>0</v>
      </c>
      <c r="M76" s="76"/>
      <c r="N76" s="70"/>
      <c r="O76" s="78"/>
      <c r="S76" s="47"/>
      <c r="T76" s="4"/>
      <c r="U76" s="48">
        <v>7</v>
      </c>
    </row>
    <row r="77" spans="1:21" ht="78" customHeight="1" x14ac:dyDescent="0.5">
      <c r="A77" s="58"/>
      <c r="B77" s="71"/>
      <c r="C77" s="72"/>
      <c r="D77" s="75" t="s">
        <v>27</v>
      </c>
      <c r="E77" s="66">
        <v>26236.5</v>
      </c>
      <c r="F77" s="40">
        <v>0</v>
      </c>
      <c r="G77" s="40">
        <v>0</v>
      </c>
      <c r="H77" s="40">
        <v>0</v>
      </c>
      <c r="I77" s="40">
        <v>0</v>
      </c>
      <c r="J77" s="45">
        <f t="shared" si="15"/>
        <v>0</v>
      </c>
      <c r="K77" s="45">
        <f t="shared" si="13"/>
        <v>0</v>
      </c>
      <c r="L77" s="45">
        <f t="shared" si="14"/>
        <v>0</v>
      </c>
      <c r="M77" s="76"/>
      <c r="N77" s="70"/>
      <c r="O77" s="78"/>
      <c r="S77" s="47"/>
      <c r="T77" s="4"/>
      <c r="U77" s="48"/>
    </row>
    <row r="78" spans="1:21" ht="78" customHeight="1" x14ac:dyDescent="0.5">
      <c r="A78" s="58"/>
      <c r="B78" s="71"/>
      <c r="C78" s="72"/>
      <c r="D78" s="75" t="s">
        <v>28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5">
        <f t="shared" si="15"/>
        <v>0</v>
      </c>
      <c r="K78" s="45">
        <f t="shared" si="13"/>
        <v>0</v>
      </c>
      <c r="L78" s="45">
        <f t="shared" si="14"/>
        <v>0</v>
      </c>
      <c r="M78" s="76"/>
      <c r="N78" s="70"/>
      <c r="O78" s="78"/>
      <c r="S78" s="47"/>
      <c r="T78" s="4"/>
      <c r="U78" s="48"/>
    </row>
    <row r="79" spans="1:21" ht="78" customHeight="1" x14ac:dyDescent="0.5">
      <c r="A79" s="58">
        <v>12</v>
      </c>
      <c r="B79" s="34" t="s">
        <v>60</v>
      </c>
      <c r="C79" s="35">
        <v>8</v>
      </c>
      <c r="D79" s="36" t="s">
        <v>22</v>
      </c>
      <c r="E79" s="24">
        <f>E80+E81+E82+E83</f>
        <v>169941.6</v>
      </c>
      <c r="F79" s="24">
        <f>F80+F81+F82+F83</f>
        <v>156994.4</v>
      </c>
      <c r="G79" s="24">
        <f t="shared" ref="G79:I79" si="17">G80+G81+G82+G83</f>
        <v>15014.46</v>
      </c>
      <c r="H79" s="24">
        <f t="shared" si="17"/>
        <v>25927.381000000001</v>
      </c>
      <c r="I79" s="24">
        <f t="shared" si="17"/>
        <v>13960.230999999998</v>
      </c>
      <c r="J79" s="24">
        <f t="shared" si="15"/>
        <v>53.843583353058285</v>
      </c>
      <c r="K79" s="24">
        <f t="shared" si="13"/>
        <v>92.978575320058127</v>
      </c>
      <c r="L79" s="24">
        <f t="shared" si="14"/>
        <v>8.892184052424799</v>
      </c>
      <c r="M79" s="37"/>
      <c r="N79" s="70" t="s">
        <v>61</v>
      </c>
      <c r="O79" s="64" t="s">
        <v>48</v>
      </c>
      <c r="S79" s="47"/>
      <c r="T79" s="4"/>
      <c r="U79" s="48"/>
    </row>
    <row r="80" spans="1:21" ht="78" customHeight="1" x14ac:dyDescent="0.5">
      <c r="A80" s="58"/>
      <c r="B80" s="34"/>
      <c r="C80" s="35"/>
      <c r="D80" s="29" t="s">
        <v>24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5">
        <f t="shared" si="15"/>
        <v>0</v>
      </c>
      <c r="K80" s="45">
        <f t="shared" si="13"/>
        <v>0</v>
      </c>
      <c r="L80" s="61">
        <f t="shared" si="14"/>
        <v>0</v>
      </c>
      <c r="M80" s="37"/>
      <c r="N80" s="70"/>
      <c r="O80" s="65"/>
      <c r="S80" s="47">
        <v>1</v>
      </c>
      <c r="T80" s="4"/>
      <c r="U80" s="48"/>
    </row>
    <row r="81" spans="1:21" ht="78" customHeight="1" x14ac:dyDescent="0.5">
      <c r="A81" s="58"/>
      <c r="B81" s="34"/>
      <c r="C81" s="35"/>
      <c r="D81" s="29" t="s">
        <v>25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5">
        <f t="shared" si="15"/>
        <v>0</v>
      </c>
      <c r="K81" s="45">
        <f t="shared" si="13"/>
        <v>0</v>
      </c>
      <c r="L81" s="61">
        <f t="shared" si="14"/>
        <v>0</v>
      </c>
      <c r="M81" s="37"/>
      <c r="N81" s="70"/>
      <c r="O81" s="65"/>
      <c r="S81" s="47"/>
      <c r="T81" s="4"/>
      <c r="U81" s="48"/>
    </row>
    <row r="82" spans="1:21" ht="78" customHeight="1" x14ac:dyDescent="0.5">
      <c r="A82" s="58"/>
      <c r="B82" s="34"/>
      <c r="C82" s="35"/>
      <c r="D82" s="29" t="s">
        <v>26</v>
      </c>
      <c r="E82" s="66">
        <v>40600</v>
      </c>
      <c r="F82" s="66">
        <v>30342.7</v>
      </c>
      <c r="G82" s="66">
        <v>15014.46</v>
      </c>
      <c r="H82" s="66">
        <v>25927.381000000001</v>
      </c>
      <c r="I82" s="66">
        <v>13960.230999999998</v>
      </c>
      <c r="J82" s="45">
        <f t="shared" si="15"/>
        <v>53.843583353058285</v>
      </c>
      <c r="K82" s="45">
        <f t="shared" si="13"/>
        <v>92.978575320058127</v>
      </c>
      <c r="L82" s="61">
        <f t="shared" si="14"/>
        <v>46.008532530064883</v>
      </c>
      <c r="M82" s="37"/>
      <c r="N82" s="70"/>
      <c r="O82" s="65"/>
      <c r="S82" s="47"/>
      <c r="T82" s="4"/>
      <c r="U82" s="48">
        <v>1</v>
      </c>
    </row>
    <row r="83" spans="1:21" ht="78" customHeight="1" x14ac:dyDescent="0.5">
      <c r="A83" s="58"/>
      <c r="B83" s="34"/>
      <c r="C83" s="35"/>
      <c r="D83" s="31" t="s">
        <v>27</v>
      </c>
      <c r="E83" s="66">
        <v>129341.6</v>
      </c>
      <c r="F83" s="40">
        <v>126651.7</v>
      </c>
      <c r="G83" s="40">
        <v>0</v>
      </c>
      <c r="H83" s="40">
        <v>0</v>
      </c>
      <c r="I83" s="40">
        <v>0</v>
      </c>
      <c r="J83" s="45">
        <f t="shared" si="15"/>
        <v>0</v>
      </c>
      <c r="K83" s="45">
        <f t="shared" si="13"/>
        <v>0</v>
      </c>
      <c r="L83" s="61">
        <f t="shared" si="14"/>
        <v>0</v>
      </c>
      <c r="M83" s="37"/>
      <c r="N83" s="70"/>
      <c r="O83" s="65"/>
      <c r="S83" s="47"/>
      <c r="T83" s="4"/>
      <c r="U83" s="48"/>
    </row>
    <row r="84" spans="1:21" ht="78" customHeight="1" x14ac:dyDescent="0.5">
      <c r="A84" s="58"/>
      <c r="B84" s="34"/>
      <c r="C84" s="35"/>
      <c r="D84" s="31" t="s">
        <v>28</v>
      </c>
      <c r="E84" s="40">
        <v>11000</v>
      </c>
      <c r="F84" s="40">
        <v>11000</v>
      </c>
      <c r="G84" s="40">
        <v>0</v>
      </c>
      <c r="H84" s="40">
        <v>0</v>
      </c>
      <c r="I84" s="40">
        <v>0</v>
      </c>
      <c r="J84" s="45">
        <f t="shared" si="15"/>
        <v>0</v>
      </c>
      <c r="K84" s="45">
        <f t="shared" si="13"/>
        <v>0</v>
      </c>
      <c r="L84" s="61">
        <f t="shared" si="14"/>
        <v>0</v>
      </c>
      <c r="M84" s="37"/>
      <c r="N84" s="70"/>
      <c r="O84" s="65"/>
      <c r="S84" s="47"/>
      <c r="T84" s="4"/>
      <c r="U84" s="48"/>
    </row>
    <row r="85" spans="1:21" ht="78" customHeight="1" x14ac:dyDescent="0.5">
      <c r="A85" s="58">
        <v>13</v>
      </c>
      <c r="B85" s="34" t="s">
        <v>62</v>
      </c>
      <c r="C85" s="35">
        <v>7</v>
      </c>
      <c r="D85" s="36" t="s">
        <v>22</v>
      </c>
      <c r="E85" s="24">
        <f>E86+E87+E88+E89</f>
        <v>58588.94571</v>
      </c>
      <c r="F85" s="24">
        <f t="shared" ref="F85:I85" si="18">F86+F87+F88+F89</f>
        <v>0</v>
      </c>
      <c r="G85" s="24">
        <f t="shared" si="18"/>
        <v>10913.1</v>
      </c>
      <c r="H85" s="24">
        <f t="shared" si="18"/>
        <v>10913.1</v>
      </c>
      <c r="I85" s="24">
        <f t="shared" si="18"/>
        <v>10483.1</v>
      </c>
      <c r="J85" s="24">
        <f>IF(I85=0, ,I85/H85*100)</f>
        <v>96.059781363682191</v>
      </c>
      <c r="K85" s="24">
        <f t="shared" si="13"/>
        <v>96.059781363682191</v>
      </c>
      <c r="L85" s="24">
        <v>0</v>
      </c>
      <c r="M85" s="37"/>
      <c r="N85" s="70" t="s">
        <v>41</v>
      </c>
      <c r="O85" s="80" t="s">
        <v>63</v>
      </c>
      <c r="S85" s="47"/>
      <c r="T85" s="4"/>
      <c r="U85" s="48"/>
    </row>
    <row r="86" spans="1:21" ht="78" customHeight="1" x14ac:dyDescent="0.5">
      <c r="A86" s="58"/>
      <c r="B86" s="34"/>
      <c r="C86" s="35"/>
      <c r="D86" s="29" t="s">
        <v>24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  <c r="J86" s="45">
        <f t="shared" ref="J86:J90" si="19">IF(I86=0, ,I86/H86*100)</f>
        <v>0</v>
      </c>
      <c r="K86" s="45">
        <f t="shared" si="13"/>
        <v>0</v>
      </c>
      <c r="L86" s="45">
        <f t="shared" si="14"/>
        <v>0</v>
      </c>
      <c r="M86" s="81"/>
      <c r="N86" s="70"/>
      <c r="O86" s="80"/>
      <c r="S86" s="47"/>
      <c r="T86" s="4"/>
      <c r="U86" s="48"/>
    </row>
    <row r="87" spans="1:21" ht="78" customHeight="1" x14ac:dyDescent="0.5">
      <c r="A87" s="58"/>
      <c r="B87" s="34"/>
      <c r="C87" s="35"/>
      <c r="D87" s="29" t="s">
        <v>25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5">
        <f t="shared" si="19"/>
        <v>0</v>
      </c>
      <c r="K87" s="45">
        <f t="shared" si="13"/>
        <v>0</v>
      </c>
      <c r="L87" s="45">
        <f t="shared" si="14"/>
        <v>0</v>
      </c>
      <c r="M87" s="81"/>
      <c r="N87" s="70"/>
      <c r="O87" s="80"/>
      <c r="S87" s="47">
        <v>3</v>
      </c>
      <c r="T87" s="4"/>
      <c r="U87" s="48">
        <v>3</v>
      </c>
    </row>
    <row r="88" spans="1:21" ht="78" customHeight="1" x14ac:dyDescent="0.5">
      <c r="A88" s="58"/>
      <c r="B88" s="34"/>
      <c r="C88" s="35"/>
      <c r="D88" s="29" t="s">
        <v>26</v>
      </c>
      <c r="E88" s="82">
        <v>34360.737820000002</v>
      </c>
      <c r="F88" s="66">
        <v>0</v>
      </c>
      <c r="G88" s="66">
        <v>10913.1</v>
      </c>
      <c r="H88" s="66">
        <v>10913.1</v>
      </c>
      <c r="I88" s="66">
        <v>10483.1</v>
      </c>
      <c r="J88" s="45">
        <f t="shared" si="19"/>
        <v>96.059781363682191</v>
      </c>
      <c r="K88" s="45">
        <f t="shared" si="13"/>
        <v>96.059781363682191</v>
      </c>
      <c r="L88" s="45">
        <v>0</v>
      </c>
      <c r="M88" s="81"/>
      <c r="N88" s="70"/>
      <c r="O88" s="80"/>
      <c r="S88" s="47"/>
      <c r="T88" s="4"/>
      <c r="U88" s="48"/>
    </row>
    <row r="89" spans="1:21" ht="78" customHeight="1" x14ac:dyDescent="0.5">
      <c r="A89" s="58"/>
      <c r="B89" s="34"/>
      <c r="C89" s="35"/>
      <c r="D89" s="31" t="s">
        <v>27</v>
      </c>
      <c r="E89" s="66">
        <v>24228.207889999998</v>
      </c>
      <c r="F89" s="66">
        <v>0</v>
      </c>
      <c r="G89" s="40">
        <v>0</v>
      </c>
      <c r="H89" s="40">
        <v>0</v>
      </c>
      <c r="I89" s="40">
        <v>0</v>
      </c>
      <c r="J89" s="45">
        <f t="shared" si="19"/>
        <v>0</v>
      </c>
      <c r="K89" s="45">
        <f t="shared" si="13"/>
        <v>0</v>
      </c>
      <c r="L89" s="45">
        <f t="shared" si="14"/>
        <v>0</v>
      </c>
      <c r="M89" s="81"/>
      <c r="N89" s="70"/>
      <c r="O89" s="80"/>
      <c r="S89" s="47"/>
      <c r="T89" s="4"/>
      <c r="U89" s="48"/>
    </row>
    <row r="90" spans="1:21" ht="78" customHeight="1" x14ac:dyDescent="0.5">
      <c r="A90" s="58"/>
      <c r="B90" s="34"/>
      <c r="C90" s="35"/>
      <c r="D90" s="31" t="s">
        <v>28</v>
      </c>
      <c r="E90" s="40">
        <v>0</v>
      </c>
      <c r="F90" s="40">
        <v>0</v>
      </c>
      <c r="G90" s="40">
        <v>0</v>
      </c>
      <c r="H90" s="40">
        <v>0</v>
      </c>
      <c r="I90" s="40">
        <v>0</v>
      </c>
      <c r="J90" s="45">
        <f t="shared" si="19"/>
        <v>0</v>
      </c>
      <c r="K90" s="45">
        <f t="shared" si="13"/>
        <v>0</v>
      </c>
      <c r="L90" s="45">
        <f t="shared" si="14"/>
        <v>0</v>
      </c>
      <c r="M90" s="81"/>
      <c r="N90" s="70"/>
      <c r="O90" s="80"/>
      <c r="S90" s="47"/>
      <c r="T90" s="4"/>
      <c r="U90" s="48"/>
    </row>
    <row r="91" spans="1:21" ht="80.25" customHeight="1" x14ac:dyDescent="0.5">
      <c r="A91" s="58">
        <v>14</v>
      </c>
      <c r="B91" s="34" t="s">
        <v>64</v>
      </c>
      <c r="C91" s="35">
        <v>13</v>
      </c>
      <c r="D91" s="36" t="s">
        <v>22</v>
      </c>
      <c r="E91" s="24">
        <f>E92+E93+E94+E95</f>
        <v>4565</v>
      </c>
      <c r="F91" s="24">
        <f>F92+F93+F94+F95</f>
        <v>4024.2</v>
      </c>
      <c r="G91" s="24">
        <f t="shared" ref="G91:I91" si="20">G92+G93+G94+G95</f>
        <v>991</v>
      </c>
      <c r="H91" s="24">
        <f t="shared" si="20"/>
        <v>1040</v>
      </c>
      <c r="I91" s="24">
        <f t="shared" si="20"/>
        <v>9</v>
      </c>
      <c r="J91" s="24">
        <f t="shared" si="15"/>
        <v>0.86538461538461542</v>
      </c>
      <c r="K91" s="24">
        <f t="shared" si="13"/>
        <v>0.90817356205852673</v>
      </c>
      <c r="L91" s="24">
        <f t="shared" si="14"/>
        <v>0.22364693603697633</v>
      </c>
      <c r="M91" s="83"/>
      <c r="N91" s="70" t="s">
        <v>41</v>
      </c>
      <c r="O91" s="84" t="s">
        <v>65</v>
      </c>
      <c r="S91" s="47"/>
      <c r="T91" s="4"/>
      <c r="U91" s="48"/>
    </row>
    <row r="92" spans="1:21" ht="80.25" customHeight="1" x14ac:dyDescent="0.5">
      <c r="A92" s="58"/>
      <c r="B92" s="34"/>
      <c r="C92" s="35"/>
      <c r="D92" s="29" t="s">
        <v>24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5">
        <f t="shared" si="15"/>
        <v>0</v>
      </c>
      <c r="K92" s="45">
        <f t="shared" si="13"/>
        <v>0</v>
      </c>
      <c r="L92" s="45">
        <f t="shared" si="14"/>
        <v>0</v>
      </c>
      <c r="M92" s="83"/>
      <c r="N92" s="70"/>
      <c r="O92" s="85"/>
      <c r="S92" s="47"/>
      <c r="T92" s="4"/>
      <c r="U92" s="48"/>
    </row>
    <row r="93" spans="1:21" ht="80.25" customHeight="1" x14ac:dyDescent="0.5">
      <c r="A93" s="58"/>
      <c r="B93" s="34"/>
      <c r="C93" s="35"/>
      <c r="D93" s="29" t="s">
        <v>25</v>
      </c>
      <c r="E93" s="66">
        <v>0</v>
      </c>
      <c r="F93" s="66">
        <v>2918.2</v>
      </c>
      <c r="G93" s="66">
        <v>809</v>
      </c>
      <c r="H93" s="66">
        <v>0</v>
      </c>
      <c r="I93" s="66"/>
      <c r="J93" s="45">
        <f t="shared" si="15"/>
        <v>0</v>
      </c>
      <c r="K93" s="45">
        <f t="shared" si="13"/>
        <v>0</v>
      </c>
      <c r="L93" s="45">
        <f t="shared" si="14"/>
        <v>0</v>
      </c>
      <c r="M93" s="83"/>
      <c r="N93" s="70"/>
      <c r="O93" s="85"/>
      <c r="S93" s="47">
        <v>3</v>
      </c>
      <c r="T93" s="4"/>
      <c r="U93" s="48"/>
    </row>
    <row r="94" spans="1:21" ht="80.25" customHeight="1" x14ac:dyDescent="0.5">
      <c r="A94" s="58"/>
      <c r="B94" s="34"/>
      <c r="C94" s="35"/>
      <c r="D94" s="29" t="s">
        <v>26</v>
      </c>
      <c r="E94" s="66">
        <v>1106</v>
      </c>
      <c r="F94" s="66">
        <v>1106</v>
      </c>
      <c r="G94" s="66">
        <v>182</v>
      </c>
      <c r="H94" s="66">
        <v>1040</v>
      </c>
      <c r="I94" s="66">
        <v>9</v>
      </c>
      <c r="J94" s="45">
        <f t="shared" si="15"/>
        <v>0.86538461538461542</v>
      </c>
      <c r="K94" s="45">
        <f t="shared" si="13"/>
        <v>4.9450549450549453</v>
      </c>
      <c r="L94" s="45">
        <f t="shared" si="14"/>
        <v>0.81374321880651002</v>
      </c>
      <c r="M94" s="83"/>
      <c r="N94" s="70"/>
      <c r="O94" s="85"/>
      <c r="S94" s="47"/>
      <c r="T94" s="4"/>
      <c r="U94" s="48">
        <v>3</v>
      </c>
    </row>
    <row r="95" spans="1:21" ht="80.25" customHeight="1" x14ac:dyDescent="0.5">
      <c r="A95" s="58"/>
      <c r="B95" s="34"/>
      <c r="C95" s="35"/>
      <c r="D95" s="31" t="s">
        <v>27</v>
      </c>
      <c r="E95" s="40">
        <v>3459</v>
      </c>
      <c r="F95" s="40">
        <v>0</v>
      </c>
      <c r="G95" s="40">
        <v>0</v>
      </c>
      <c r="H95" s="40">
        <v>0</v>
      </c>
      <c r="I95" s="40">
        <v>0</v>
      </c>
      <c r="J95" s="45">
        <f t="shared" si="15"/>
        <v>0</v>
      </c>
      <c r="K95" s="45">
        <f t="shared" si="13"/>
        <v>0</v>
      </c>
      <c r="L95" s="45">
        <f t="shared" si="14"/>
        <v>0</v>
      </c>
      <c r="M95" s="83"/>
      <c r="N95" s="70"/>
      <c r="O95" s="85"/>
      <c r="S95" s="47"/>
      <c r="T95" s="4"/>
      <c r="U95" s="48"/>
    </row>
    <row r="96" spans="1:21" ht="80.25" customHeight="1" x14ac:dyDescent="0.5">
      <c r="A96" s="58"/>
      <c r="B96" s="34"/>
      <c r="C96" s="35"/>
      <c r="D96" s="31" t="s">
        <v>28</v>
      </c>
      <c r="E96" s="40">
        <v>0</v>
      </c>
      <c r="F96" s="40">
        <v>0</v>
      </c>
      <c r="G96" s="40">
        <v>0</v>
      </c>
      <c r="H96" s="40">
        <v>0</v>
      </c>
      <c r="I96" s="40">
        <v>0</v>
      </c>
      <c r="J96" s="45">
        <f t="shared" si="15"/>
        <v>0</v>
      </c>
      <c r="K96" s="45">
        <f t="shared" si="13"/>
        <v>0</v>
      </c>
      <c r="L96" s="45">
        <f t="shared" si="14"/>
        <v>0</v>
      </c>
      <c r="M96" s="83"/>
      <c r="N96" s="70"/>
      <c r="O96" s="85"/>
      <c r="S96" s="47"/>
      <c r="T96" s="4"/>
      <c r="U96" s="48"/>
    </row>
    <row r="97" spans="1:21" ht="80.25" customHeight="1" x14ac:dyDescent="0.5">
      <c r="A97" s="58">
        <v>15</v>
      </c>
      <c r="B97" s="34" t="s">
        <v>66</v>
      </c>
      <c r="C97" s="35">
        <v>7</v>
      </c>
      <c r="D97" s="36" t="s">
        <v>22</v>
      </c>
      <c r="E97" s="24">
        <f>E98+E99+E100+E101</f>
        <v>145343.79999999999</v>
      </c>
      <c r="F97" s="24">
        <f>F98+F99+F100+F101</f>
        <v>0</v>
      </c>
      <c r="G97" s="24">
        <f t="shared" ref="G97:I97" si="21">G98+G99+G100+G101</f>
        <v>3696.9</v>
      </c>
      <c r="H97" s="24">
        <f t="shared" si="21"/>
        <v>3696.9</v>
      </c>
      <c r="I97" s="24">
        <f t="shared" si="21"/>
        <v>1775.1</v>
      </c>
      <c r="J97" s="24">
        <f t="shared" si="15"/>
        <v>48.015905217885255</v>
      </c>
      <c r="K97" s="24">
        <f t="shared" si="13"/>
        <v>48.015905217885255</v>
      </c>
      <c r="L97" s="24">
        <v>0</v>
      </c>
      <c r="M97" s="37"/>
      <c r="N97" s="70" t="s">
        <v>38</v>
      </c>
      <c r="O97" s="77" t="s">
        <v>67</v>
      </c>
      <c r="S97" s="47"/>
      <c r="T97" s="4"/>
      <c r="U97" s="48"/>
    </row>
    <row r="98" spans="1:21" ht="80.25" customHeight="1" x14ac:dyDescent="0.5">
      <c r="A98" s="58"/>
      <c r="B98" s="34"/>
      <c r="C98" s="35"/>
      <c r="D98" s="29" t="s">
        <v>24</v>
      </c>
      <c r="E98" s="40">
        <v>0</v>
      </c>
      <c r="F98" s="40">
        <v>0</v>
      </c>
      <c r="G98" s="40">
        <v>0</v>
      </c>
      <c r="H98" s="40">
        <v>0</v>
      </c>
      <c r="I98" s="40">
        <v>0</v>
      </c>
      <c r="J98" s="45">
        <f t="shared" si="15"/>
        <v>0</v>
      </c>
      <c r="K98" s="45">
        <f t="shared" si="13"/>
        <v>0</v>
      </c>
      <c r="L98" s="45">
        <f t="shared" si="14"/>
        <v>0</v>
      </c>
      <c r="M98" s="37"/>
      <c r="N98" s="70"/>
      <c r="O98" s="78"/>
      <c r="S98" s="47"/>
      <c r="T98" s="4"/>
      <c r="U98" s="48"/>
    </row>
    <row r="99" spans="1:21" ht="80.25" customHeight="1" x14ac:dyDescent="0.5">
      <c r="A99" s="58"/>
      <c r="B99" s="34"/>
      <c r="C99" s="35"/>
      <c r="D99" s="29" t="s">
        <v>25</v>
      </c>
      <c r="E99" s="66">
        <v>44597.8</v>
      </c>
      <c r="F99" s="66">
        <v>0</v>
      </c>
      <c r="G99" s="66">
        <v>0</v>
      </c>
      <c r="H99" s="66">
        <v>0</v>
      </c>
      <c r="I99" s="66">
        <v>0</v>
      </c>
      <c r="J99" s="45">
        <f t="shared" si="15"/>
        <v>0</v>
      </c>
      <c r="K99" s="45">
        <f t="shared" si="13"/>
        <v>0</v>
      </c>
      <c r="L99" s="45">
        <f t="shared" si="14"/>
        <v>0</v>
      </c>
      <c r="M99" s="37"/>
      <c r="N99" s="70"/>
      <c r="O99" s="78"/>
      <c r="S99" s="47">
        <v>4</v>
      </c>
      <c r="T99" s="4"/>
      <c r="U99" s="48"/>
    </row>
    <row r="100" spans="1:21" ht="80.25" customHeight="1" x14ac:dyDescent="0.5">
      <c r="A100" s="58"/>
      <c r="B100" s="34"/>
      <c r="C100" s="35"/>
      <c r="D100" s="29" t="s">
        <v>26</v>
      </c>
      <c r="E100" s="66">
        <v>13660</v>
      </c>
      <c r="F100" s="66">
        <v>0</v>
      </c>
      <c r="G100" s="66">
        <v>3696.9</v>
      </c>
      <c r="H100" s="66">
        <v>3696.9</v>
      </c>
      <c r="I100" s="66">
        <v>1775.1</v>
      </c>
      <c r="J100" s="45">
        <f t="shared" si="15"/>
        <v>48.015905217885255</v>
      </c>
      <c r="K100" s="45">
        <f t="shared" si="13"/>
        <v>48.015905217885255</v>
      </c>
      <c r="L100" s="45">
        <v>0</v>
      </c>
      <c r="M100" s="37"/>
      <c r="N100" s="70"/>
      <c r="O100" s="78"/>
      <c r="S100" s="47"/>
      <c r="T100" s="4"/>
      <c r="U100" s="48">
        <v>4</v>
      </c>
    </row>
    <row r="101" spans="1:21" ht="80.25" customHeight="1" x14ac:dyDescent="0.5">
      <c r="A101" s="58"/>
      <c r="B101" s="34"/>
      <c r="C101" s="35"/>
      <c r="D101" s="31" t="s">
        <v>27</v>
      </c>
      <c r="E101" s="66">
        <v>87086</v>
      </c>
      <c r="F101" s="40">
        <v>0</v>
      </c>
      <c r="G101" s="40">
        <v>0</v>
      </c>
      <c r="H101" s="40">
        <v>0</v>
      </c>
      <c r="I101" s="40">
        <v>0</v>
      </c>
      <c r="J101" s="45">
        <f t="shared" si="15"/>
        <v>0</v>
      </c>
      <c r="K101" s="45">
        <f t="shared" si="13"/>
        <v>0</v>
      </c>
      <c r="L101" s="45">
        <f t="shared" si="14"/>
        <v>0</v>
      </c>
      <c r="M101" s="37"/>
      <c r="N101" s="70"/>
      <c r="O101" s="78"/>
      <c r="S101" s="47"/>
      <c r="T101" s="4"/>
      <c r="U101" s="48"/>
    </row>
    <row r="102" spans="1:21" ht="80.25" customHeight="1" x14ac:dyDescent="0.5">
      <c r="A102" s="58"/>
      <c r="B102" s="34"/>
      <c r="C102" s="35"/>
      <c r="D102" s="31" t="s">
        <v>28</v>
      </c>
      <c r="E102" s="40">
        <v>0</v>
      </c>
      <c r="F102" s="40">
        <v>0</v>
      </c>
      <c r="G102" s="40">
        <v>0</v>
      </c>
      <c r="H102" s="40">
        <v>0</v>
      </c>
      <c r="I102" s="40">
        <v>0</v>
      </c>
      <c r="J102" s="45">
        <f t="shared" si="15"/>
        <v>0</v>
      </c>
      <c r="K102" s="45">
        <f t="shared" si="13"/>
        <v>0</v>
      </c>
      <c r="L102" s="45">
        <f t="shared" si="14"/>
        <v>0</v>
      </c>
      <c r="M102" s="37"/>
      <c r="N102" s="70"/>
      <c r="O102" s="78"/>
      <c r="S102" s="47"/>
      <c r="T102" s="4"/>
      <c r="U102" s="48"/>
    </row>
    <row r="103" spans="1:21" ht="80.25" customHeight="1" x14ac:dyDescent="0.5">
      <c r="A103" s="58">
        <v>16</v>
      </c>
      <c r="B103" s="34" t="s">
        <v>68</v>
      </c>
      <c r="C103" s="35">
        <v>5</v>
      </c>
      <c r="D103" s="36" t="s">
        <v>22</v>
      </c>
      <c r="E103" s="24">
        <f>E104+E105+E106+E107</f>
        <v>31033.9</v>
      </c>
      <c r="F103" s="24">
        <f>F104+F105+F106+F107</f>
        <v>28175.899999999998</v>
      </c>
      <c r="G103" s="24">
        <f t="shared" ref="G103:I103" si="22">G104+G105+G106+G107</f>
        <v>12032.6</v>
      </c>
      <c r="H103" s="24">
        <f t="shared" si="22"/>
        <v>15910.3</v>
      </c>
      <c r="I103" s="24">
        <f t="shared" si="22"/>
        <v>11936.62</v>
      </c>
      <c r="J103" s="24">
        <f t="shared" si="15"/>
        <v>75.02448099658713</v>
      </c>
      <c r="K103" s="24">
        <f t="shared" si="13"/>
        <v>99.202333660223061</v>
      </c>
      <c r="L103" s="24">
        <f t="shared" si="14"/>
        <v>42.364644962538911</v>
      </c>
      <c r="M103" s="86"/>
      <c r="N103" s="70" t="s">
        <v>33</v>
      </c>
      <c r="O103" s="84" t="s">
        <v>69</v>
      </c>
      <c r="S103" s="47"/>
      <c r="T103" s="4"/>
      <c r="U103" s="48"/>
    </row>
    <row r="104" spans="1:21" ht="80.25" customHeight="1" x14ac:dyDescent="0.5">
      <c r="A104" s="58"/>
      <c r="B104" s="34"/>
      <c r="C104" s="35"/>
      <c r="D104" s="29" t="s">
        <v>24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5">
        <v>0</v>
      </c>
      <c r="K104" s="45">
        <f t="shared" si="13"/>
        <v>0</v>
      </c>
      <c r="L104" s="45">
        <f t="shared" si="14"/>
        <v>0</v>
      </c>
      <c r="M104" s="87"/>
      <c r="N104" s="70"/>
      <c r="O104" s="85"/>
      <c r="S104" s="47"/>
      <c r="T104" s="4"/>
      <c r="U104" s="48"/>
    </row>
    <row r="105" spans="1:21" ht="80.25" customHeight="1" x14ac:dyDescent="0.5">
      <c r="A105" s="58"/>
      <c r="B105" s="34"/>
      <c r="C105" s="35"/>
      <c r="D105" s="29" t="s">
        <v>25</v>
      </c>
      <c r="E105" s="66">
        <v>0</v>
      </c>
      <c r="F105" s="66">
        <v>0</v>
      </c>
      <c r="G105" s="66">
        <v>0</v>
      </c>
      <c r="H105" s="66">
        <v>0</v>
      </c>
      <c r="I105" s="66">
        <v>0</v>
      </c>
      <c r="J105" s="45">
        <f t="shared" si="15"/>
        <v>0</v>
      </c>
      <c r="K105" s="45">
        <f t="shared" si="13"/>
        <v>0</v>
      </c>
      <c r="L105" s="45">
        <f t="shared" si="14"/>
        <v>0</v>
      </c>
      <c r="M105" s="87"/>
      <c r="N105" s="70"/>
      <c r="O105" s="85"/>
      <c r="S105" s="47">
        <v>7</v>
      </c>
      <c r="T105" s="4"/>
      <c r="U105" s="48">
        <v>7</v>
      </c>
    </row>
    <row r="106" spans="1:21" ht="80.25" customHeight="1" x14ac:dyDescent="0.5">
      <c r="A106" s="58"/>
      <c r="B106" s="34"/>
      <c r="C106" s="35"/>
      <c r="D106" s="29" t="s">
        <v>26</v>
      </c>
      <c r="E106" s="66">
        <v>31033.9</v>
      </c>
      <c r="F106" s="66">
        <v>28175.899999999998</v>
      </c>
      <c r="G106" s="82">
        <v>12032.6</v>
      </c>
      <c r="H106" s="82">
        <v>15910.3</v>
      </c>
      <c r="I106" s="82">
        <v>11936.62</v>
      </c>
      <c r="J106" s="45">
        <f t="shared" si="15"/>
        <v>75.02448099658713</v>
      </c>
      <c r="K106" s="45">
        <f>IF(I106=0,0,I106/G106*100)</f>
        <v>99.202333660223061</v>
      </c>
      <c r="L106" s="45">
        <f t="shared" si="14"/>
        <v>42.364644962538911</v>
      </c>
      <c r="M106" s="87"/>
      <c r="N106" s="70"/>
      <c r="O106" s="85"/>
      <c r="S106" s="47"/>
      <c r="T106" s="4"/>
      <c r="U106" s="48"/>
    </row>
    <row r="107" spans="1:21" ht="80.25" customHeight="1" x14ac:dyDescent="0.5">
      <c r="A107" s="58"/>
      <c r="B107" s="34"/>
      <c r="C107" s="35"/>
      <c r="D107" s="31" t="s">
        <v>27</v>
      </c>
      <c r="E107" s="66">
        <v>0</v>
      </c>
      <c r="F107" s="40">
        <v>0</v>
      </c>
      <c r="G107" s="40">
        <v>0</v>
      </c>
      <c r="H107" s="40">
        <v>0</v>
      </c>
      <c r="I107" s="40">
        <v>0</v>
      </c>
      <c r="J107" s="45">
        <v>0</v>
      </c>
      <c r="K107" s="45"/>
      <c r="L107" s="45">
        <f t="shared" si="14"/>
        <v>0</v>
      </c>
      <c r="M107" s="87"/>
      <c r="N107" s="70"/>
      <c r="O107" s="85"/>
      <c r="S107" s="47"/>
      <c r="T107" s="4"/>
      <c r="U107" s="48"/>
    </row>
    <row r="108" spans="1:21" ht="80.25" customHeight="1" x14ac:dyDescent="0.5">
      <c r="A108" s="58"/>
      <c r="B108" s="34"/>
      <c r="C108" s="35"/>
      <c r="D108" s="31" t="s">
        <v>28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5">
        <f t="shared" si="15"/>
        <v>0</v>
      </c>
      <c r="K108" s="45">
        <f t="shared" si="13"/>
        <v>0</v>
      </c>
      <c r="L108" s="45">
        <f t="shared" si="14"/>
        <v>0</v>
      </c>
      <c r="M108" s="87"/>
      <c r="N108" s="70"/>
      <c r="O108" s="85"/>
      <c r="S108" s="47"/>
      <c r="T108" s="4"/>
      <c r="U108" s="48"/>
    </row>
    <row r="109" spans="1:21" ht="80.25" customHeight="1" x14ac:dyDescent="0.5">
      <c r="A109" s="58">
        <v>17</v>
      </c>
      <c r="B109" s="8" t="s">
        <v>70</v>
      </c>
      <c r="C109" s="35">
        <v>7</v>
      </c>
      <c r="D109" s="36" t="s">
        <v>22</v>
      </c>
      <c r="E109" s="24">
        <f>E110+E111+E112+E113</f>
        <v>396874</v>
      </c>
      <c r="F109" s="24">
        <f>F110+F111+F112+F113</f>
        <v>389172.7</v>
      </c>
      <c r="G109" s="24">
        <f>G110+G111+G112+G113</f>
        <v>117968.1</v>
      </c>
      <c r="H109" s="24">
        <f>H110+H111+H112+H113</f>
        <v>142237.20000000001</v>
      </c>
      <c r="I109" s="24">
        <f>I110+I111+I112+I113</f>
        <v>142237.20000000001</v>
      </c>
      <c r="J109" s="24">
        <f>IF(I109=0, ,I109/H109*100)</f>
        <v>100</v>
      </c>
      <c r="K109" s="24">
        <f t="shared" si="13"/>
        <v>120.57259547284393</v>
      </c>
      <c r="L109" s="24">
        <f t="shared" si="14"/>
        <v>36.548606826737853</v>
      </c>
      <c r="M109" s="86"/>
      <c r="N109" s="70" t="s">
        <v>71</v>
      </c>
      <c r="O109" s="84" t="s">
        <v>72</v>
      </c>
      <c r="S109" s="47"/>
      <c r="T109" s="4"/>
      <c r="U109" s="48"/>
    </row>
    <row r="110" spans="1:21" ht="80.25" customHeight="1" x14ac:dyDescent="0.5">
      <c r="A110" s="58"/>
      <c r="B110" s="8"/>
      <c r="C110" s="35"/>
      <c r="D110" s="29" t="s">
        <v>24</v>
      </c>
      <c r="E110" s="40">
        <v>0</v>
      </c>
      <c r="F110" s="40">
        <v>0</v>
      </c>
      <c r="G110" s="40">
        <v>0</v>
      </c>
      <c r="H110" s="40">
        <v>0</v>
      </c>
      <c r="I110" s="40">
        <v>0</v>
      </c>
      <c r="J110" s="45">
        <f t="shared" si="15"/>
        <v>0</v>
      </c>
      <c r="K110" s="45">
        <f t="shared" si="13"/>
        <v>0</v>
      </c>
      <c r="L110" s="45">
        <f t="shared" si="14"/>
        <v>0</v>
      </c>
      <c r="M110" s="86"/>
      <c r="N110" s="70"/>
      <c r="O110" s="85"/>
      <c r="S110" s="47"/>
      <c r="T110" s="4"/>
      <c r="U110" s="48"/>
    </row>
    <row r="111" spans="1:21" ht="80.25" customHeight="1" x14ac:dyDescent="0.5">
      <c r="A111" s="58"/>
      <c r="B111" s="8"/>
      <c r="C111" s="35"/>
      <c r="D111" s="29" t="s">
        <v>25</v>
      </c>
      <c r="E111" s="66">
        <v>90386.2</v>
      </c>
      <c r="F111" s="66">
        <v>92896.2</v>
      </c>
      <c r="G111" s="66">
        <v>26876</v>
      </c>
      <c r="H111" s="66">
        <v>29775.9</v>
      </c>
      <c r="I111" s="66">
        <v>29775.9</v>
      </c>
      <c r="J111" s="45">
        <f>IF(I111=0, ,I111/H111*100)</f>
        <v>100</v>
      </c>
      <c r="K111" s="45">
        <f>IF(I111=0,0,I111/G111*100)</f>
        <v>110.7899240958476</v>
      </c>
      <c r="L111" s="45">
        <f t="shared" si="14"/>
        <v>32.05287191510525</v>
      </c>
      <c r="M111" s="86"/>
      <c r="N111" s="70"/>
      <c r="O111" s="85"/>
      <c r="S111" s="47">
        <v>6</v>
      </c>
      <c r="T111" s="4"/>
      <c r="U111" s="48"/>
    </row>
    <row r="112" spans="1:21" ht="80.25" customHeight="1" x14ac:dyDescent="0.5">
      <c r="A112" s="58"/>
      <c r="B112" s="8"/>
      <c r="C112" s="35"/>
      <c r="D112" s="29" t="s">
        <v>26</v>
      </c>
      <c r="E112" s="66">
        <v>305487.8</v>
      </c>
      <c r="F112" s="66">
        <v>296276.5</v>
      </c>
      <c r="G112" s="40">
        <v>91092.1</v>
      </c>
      <c r="H112" s="40">
        <v>112461.3</v>
      </c>
      <c r="I112" s="40">
        <v>112461.3</v>
      </c>
      <c r="J112" s="45">
        <f>IF(I112=0, ,I112/H112*100)</f>
        <v>100</v>
      </c>
      <c r="K112" s="45">
        <f>IF(I112=0,0,I112/G112*100)</f>
        <v>123.45889489867947</v>
      </c>
      <c r="L112" s="45">
        <f t="shared" si="14"/>
        <v>37.958224833896715</v>
      </c>
      <c r="M112" s="86"/>
      <c r="N112" s="70"/>
      <c r="O112" s="85"/>
      <c r="S112" s="47"/>
      <c r="T112" s="4"/>
      <c r="U112" s="48">
        <v>7</v>
      </c>
    </row>
    <row r="113" spans="1:21" ht="80.25" customHeight="1" x14ac:dyDescent="0.5">
      <c r="A113" s="58"/>
      <c r="B113" s="8"/>
      <c r="C113" s="35"/>
      <c r="D113" s="31" t="s">
        <v>27</v>
      </c>
      <c r="E113" s="40">
        <v>1000</v>
      </c>
      <c r="F113" s="40">
        <v>0</v>
      </c>
      <c r="G113" s="40">
        <v>0</v>
      </c>
      <c r="H113" s="40">
        <v>0</v>
      </c>
      <c r="I113" s="40">
        <v>0</v>
      </c>
      <c r="J113" s="45">
        <f>IF(I113=0, ,I113/H113*100)</f>
        <v>0</v>
      </c>
      <c r="K113" s="45">
        <f>IF(I113=0,0,I113/G113*100)</f>
        <v>0</v>
      </c>
      <c r="L113" s="45">
        <f t="shared" si="14"/>
        <v>0</v>
      </c>
      <c r="M113" s="86"/>
      <c r="N113" s="70"/>
      <c r="O113" s="85"/>
      <c r="S113" s="47"/>
      <c r="T113" s="4"/>
      <c r="U113" s="48"/>
    </row>
    <row r="114" spans="1:21" ht="80.25" customHeight="1" x14ac:dyDescent="0.5">
      <c r="A114" s="58"/>
      <c r="B114" s="8"/>
      <c r="C114" s="35"/>
      <c r="D114" s="31" t="s">
        <v>28</v>
      </c>
      <c r="E114" s="40">
        <v>0</v>
      </c>
      <c r="F114" s="40">
        <v>0</v>
      </c>
      <c r="G114" s="40">
        <v>0</v>
      </c>
      <c r="H114" s="40">
        <v>0</v>
      </c>
      <c r="I114" s="40">
        <v>0</v>
      </c>
      <c r="J114" s="45">
        <f t="shared" si="15"/>
        <v>0</v>
      </c>
      <c r="K114" s="45">
        <f t="shared" si="13"/>
        <v>0</v>
      </c>
      <c r="L114" s="45">
        <f t="shared" si="14"/>
        <v>0</v>
      </c>
      <c r="M114" s="86"/>
      <c r="N114" s="70"/>
      <c r="O114" s="85"/>
      <c r="S114" s="47"/>
      <c r="T114" s="4"/>
      <c r="U114" s="48"/>
    </row>
    <row r="115" spans="1:21" ht="80.25" customHeight="1" x14ac:dyDescent="0.5">
      <c r="A115" s="58">
        <v>18</v>
      </c>
      <c r="B115" s="34" t="s">
        <v>73</v>
      </c>
      <c r="C115" s="35">
        <v>9</v>
      </c>
      <c r="D115" s="36" t="s">
        <v>22</v>
      </c>
      <c r="E115" s="24">
        <f>E116+E117+E118+E119</f>
        <v>3607.4</v>
      </c>
      <c r="F115" s="24">
        <f t="shared" ref="F115:I115" si="23">F116+F117+F118+F119</f>
        <v>0</v>
      </c>
      <c r="G115" s="24">
        <f t="shared" si="23"/>
        <v>980.8</v>
      </c>
      <c r="H115" s="24">
        <f t="shared" si="23"/>
        <v>980.8</v>
      </c>
      <c r="I115" s="24">
        <f t="shared" si="23"/>
        <v>652.9</v>
      </c>
      <c r="J115" s="24">
        <f t="shared" si="15"/>
        <v>66.568107667210441</v>
      </c>
      <c r="K115" s="24">
        <f t="shared" si="13"/>
        <v>66.568107667210441</v>
      </c>
      <c r="L115" s="24">
        <v>0</v>
      </c>
      <c r="M115" s="37"/>
      <c r="N115" s="70" t="s">
        <v>74</v>
      </c>
      <c r="O115" s="51" t="s">
        <v>75</v>
      </c>
      <c r="S115" s="47"/>
      <c r="T115" s="4"/>
      <c r="U115" s="48"/>
    </row>
    <row r="116" spans="1:21" ht="80.25" customHeight="1" x14ac:dyDescent="0.5">
      <c r="A116" s="58"/>
      <c r="B116" s="34"/>
      <c r="C116" s="35"/>
      <c r="D116" s="29" t="s">
        <v>24</v>
      </c>
      <c r="E116" s="40">
        <v>0</v>
      </c>
      <c r="F116" s="40">
        <v>0</v>
      </c>
      <c r="G116" s="40">
        <v>0</v>
      </c>
      <c r="H116" s="40">
        <v>0</v>
      </c>
      <c r="I116" s="40">
        <v>0</v>
      </c>
      <c r="J116" s="45">
        <v>0</v>
      </c>
      <c r="K116" s="45">
        <v>0</v>
      </c>
      <c r="L116" s="45">
        <f t="shared" si="14"/>
        <v>0</v>
      </c>
      <c r="M116" s="37"/>
      <c r="N116" s="70"/>
      <c r="O116" s="52"/>
      <c r="S116" s="47"/>
      <c r="T116" s="4"/>
      <c r="U116" s="48"/>
    </row>
    <row r="117" spans="1:21" ht="80.25" customHeight="1" x14ac:dyDescent="0.5">
      <c r="A117" s="58"/>
      <c r="B117" s="34"/>
      <c r="C117" s="35"/>
      <c r="D117" s="29" t="s">
        <v>25</v>
      </c>
      <c r="E117" s="66">
        <v>3547.4</v>
      </c>
      <c r="F117" s="66">
        <v>0</v>
      </c>
      <c r="G117" s="66">
        <v>920.8</v>
      </c>
      <c r="H117" s="66">
        <v>920.8</v>
      </c>
      <c r="I117" s="66">
        <v>649.4</v>
      </c>
      <c r="J117" s="45">
        <f t="shared" ref="J117:J118" si="24">IF(I117=0, ,I117/H117*100)</f>
        <v>70.525629887054748</v>
      </c>
      <c r="K117" s="45">
        <f t="shared" ref="K117:K118" si="25">IF(I117=0,0,I117/G117*100)</f>
        <v>70.525629887054748</v>
      </c>
      <c r="L117" s="45">
        <v>0</v>
      </c>
      <c r="M117" s="37"/>
      <c r="N117" s="70"/>
      <c r="O117" s="52"/>
      <c r="S117" s="47">
        <v>5</v>
      </c>
      <c r="T117" s="4"/>
      <c r="U117" s="48">
        <v>4</v>
      </c>
    </row>
    <row r="118" spans="1:21" ht="80.25" customHeight="1" x14ac:dyDescent="0.5">
      <c r="A118" s="58"/>
      <c r="B118" s="34"/>
      <c r="C118" s="35"/>
      <c r="D118" s="29" t="s">
        <v>26</v>
      </c>
      <c r="E118" s="66">
        <v>60</v>
      </c>
      <c r="F118" s="66">
        <v>0</v>
      </c>
      <c r="G118" s="66">
        <v>60</v>
      </c>
      <c r="H118" s="66">
        <v>60</v>
      </c>
      <c r="I118" s="66">
        <v>3.5</v>
      </c>
      <c r="J118" s="45">
        <f t="shared" si="24"/>
        <v>5.833333333333333</v>
      </c>
      <c r="K118" s="45">
        <f t="shared" si="25"/>
        <v>5.833333333333333</v>
      </c>
      <c r="L118" s="45">
        <v>0</v>
      </c>
      <c r="M118" s="37"/>
      <c r="N118" s="70"/>
      <c r="O118" s="52"/>
      <c r="S118" s="47"/>
      <c r="T118" s="4"/>
      <c r="U118" s="48"/>
    </row>
    <row r="119" spans="1:21" ht="80.25" customHeight="1" x14ac:dyDescent="0.5">
      <c r="A119" s="58"/>
      <c r="B119" s="34"/>
      <c r="C119" s="35"/>
      <c r="D119" s="31" t="s">
        <v>27</v>
      </c>
      <c r="E119" s="40">
        <v>0</v>
      </c>
      <c r="F119" s="40">
        <v>0</v>
      </c>
      <c r="G119" s="40">
        <v>0</v>
      </c>
      <c r="H119" s="40">
        <v>0</v>
      </c>
      <c r="I119" s="40">
        <v>0</v>
      </c>
      <c r="J119" s="45">
        <v>0</v>
      </c>
      <c r="K119" s="45">
        <v>0</v>
      </c>
      <c r="L119" s="45">
        <f t="shared" si="14"/>
        <v>0</v>
      </c>
      <c r="M119" s="37"/>
      <c r="N119" s="70"/>
      <c r="O119" s="52"/>
      <c r="S119" s="47"/>
      <c r="T119" s="4"/>
      <c r="U119" s="48"/>
    </row>
    <row r="120" spans="1:21" ht="80.25" customHeight="1" x14ac:dyDescent="0.5">
      <c r="A120" s="58"/>
      <c r="B120" s="34"/>
      <c r="C120" s="35"/>
      <c r="D120" s="31" t="s">
        <v>28</v>
      </c>
      <c r="E120" s="40">
        <v>0</v>
      </c>
      <c r="F120" s="40">
        <v>0</v>
      </c>
      <c r="G120" s="40">
        <v>0</v>
      </c>
      <c r="H120" s="40">
        <v>0</v>
      </c>
      <c r="I120" s="40">
        <v>0</v>
      </c>
      <c r="J120" s="45">
        <v>0</v>
      </c>
      <c r="K120" s="45">
        <v>0</v>
      </c>
      <c r="L120" s="45">
        <f t="shared" si="14"/>
        <v>0</v>
      </c>
      <c r="M120" s="37"/>
      <c r="N120" s="70"/>
      <c r="O120" s="52"/>
      <c r="S120" s="47"/>
      <c r="T120" s="4"/>
      <c r="U120" s="48"/>
    </row>
    <row r="121" spans="1:21" ht="80.25" customHeight="1" x14ac:dyDescent="0.5">
      <c r="A121" s="58">
        <v>19</v>
      </c>
      <c r="B121" s="34" t="s">
        <v>76</v>
      </c>
      <c r="C121" s="35">
        <v>6</v>
      </c>
      <c r="D121" s="36" t="s">
        <v>22</v>
      </c>
      <c r="E121" s="24">
        <f>E122+E123+E124+E125</f>
        <v>142453</v>
      </c>
      <c r="F121" s="24">
        <f t="shared" ref="F121:I121" si="26">F122+F123+F124+F125</f>
        <v>143997.20000000001</v>
      </c>
      <c r="G121" s="24">
        <f t="shared" si="26"/>
        <v>53458.500000000007</v>
      </c>
      <c r="H121" s="24">
        <f t="shared" si="26"/>
        <v>51965.399999999994</v>
      </c>
      <c r="I121" s="24">
        <f t="shared" si="26"/>
        <v>50464.19999999999</v>
      </c>
      <c r="J121" s="24">
        <f t="shared" si="15"/>
        <v>97.111154729877953</v>
      </c>
      <c r="K121" s="24">
        <f t="shared" si="13"/>
        <v>94.398832739414644</v>
      </c>
      <c r="L121" s="24">
        <f t="shared" si="14"/>
        <v>35.045264769037168</v>
      </c>
      <c r="M121" s="88"/>
      <c r="N121" s="70" t="s">
        <v>38</v>
      </c>
      <c r="O121" s="53" t="s">
        <v>77</v>
      </c>
      <c r="S121" s="47"/>
      <c r="T121" s="4"/>
      <c r="U121" s="48"/>
    </row>
    <row r="122" spans="1:21" ht="80.25" customHeight="1" x14ac:dyDescent="0.5">
      <c r="A122" s="58"/>
      <c r="B122" s="34"/>
      <c r="C122" s="35"/>
      <c r="D122" s="29" t="s">
        <v>24</v>
      </c>
      <c r="E122" s="66">
        <v>1018.5</v>
      </c>
      <c r="F122" s="66">
        <v>1018.5</v>
      </c>
      <c r="G122" s="66">
        <v>509.3</v>
      </c>
      <c r="H122" s="66">
        <v>350.6</v>
      </c>
      <c r="I122" s="66">
        <v>350.6</v>
      </c>
      <c r="J122" s="45">
        <f t="shared" si="15"/>
        <v>100</v>
      </c>
      <c r="K122" s="45">
        <f t="shared" si="13"/>
        <v>68.839583742391525</v>
      </c>
      <c r="L122" s="45">
        <f t="shared" si="14"/>
        <v>34.423171330387824</v>
      </c>
      <c r="M122" s="88"/>
      <c r="N122" s="70"/>
      <c r="O122" s="56"/>
      <c r="S122" s="47"/>
      <c r="T122" s="4"/>
      <c r="U122" s="48"/>
    </row>
    <row r="123" spans="1:21" ht="80.25" customHeight="1" x14ac:dyDescent="0.5">
      <c r="A123" s="58"/>
      <c r="B123" s="34"/>
      <c r="C123" s="35"/>
      <c r="D123" s="29" t="s">
        <v>25</v>
      </c>
      <c r="E123" s="66">
        <v>136134.5</v>
      </c>
      <c r="F123" s="66">
        <v>136024.40000000002</v>
      </c>
      <c r="G123" s="66">
        <v>49872.800000000003</v>
      </c>
      <c r="H123" s="66">
        <v>48558.7</v>
      </c>
      <c r="I123" s="66">
        <v>47137.499999999993</v>
      </c>
      <c r="J123" s="45">
        <f t="shared" si="15"/>
        <v>97.073233014887123</v>
      </c>
      <c r="K123" s="45">
        <f t="shared" si="13"/>
        <v>94.515447297925903</v>
      </c>
      <c r="L123" s="45">
        <f t="shared" si="14"/>
        <v>34.653709187469296</v>
      </c>
      <c r="M123" s="88"/>
      <c r="N123" s="70"/>
      <c r="O123" s="56"/>
      <c r="S123" s="47">
        <v>4</v>
      </c>
      <c r="T123" s="4"/>
      <c r="U123" s="48">
        <v>4</v>
      </c>
    </row>
    <row r="124" spans="1:21" ht="80.25" customHeight="1" x14ac:dyDescent="0.5">
      <c r="A124" s="58"/>
      <c r="B124" s="34"/>
      <c r="C124" s="35"/>
      <c r="D124" s="29" t="s">
        <v>26</v>
      </c>
      <c r="E124" s="66">
        <v>5300</v>
      </c>
      <c r="F124" s="66">
        <v>6954.3</v>
      </c>
      <c r="G124" s="66">
        <v>3076.4</v>
      </c>
      <c r="H124" s="66">
        <v>3056.1000000000004</v>
      </c>
      <c r="I124" s="66">
        <v>2976.1000000000004</v>
      </c>
      <c r="J124" s="45">
        <f t="shared" si="15"/>
        <v>97.382284611105661</v>
      </c>
      <c r="K124" s="45">
        <f t="shared" si="13"/>
        <v>96.739695748277228</v>
      </c>
      <c r="L124" s="45">
        <f t="shared" si="14"/>
        <v>42.795105186719013</v>
      </c>
      <c r="M124" s="88"/>
      <c r="N124" s="70"/>
      <c r="O124" s="56"/>
      <c r="S124" s="47"/>
      <c r="T124" s="4"/>
      <c r="U124" s="48"/>
    </row>
    <row r="125" spans="1:21" ht="80.25" customHeight="1" x14ac:dyDescent="0.5">
      <c r="A125" s="58"/>
      <c r="B125" s="34"/>
      <c r="C125" s="35"/>
      <c r="D125" s="31" t="s">
        <v>27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5">
        <f t="shared" si="15"/>
        <v>0</v>
      </c>
      <c r="K125" s="45">
        <f t="shared" si="13"/>
        <v>0</v>
      </c>
      <c r="L125" s="45">
        <f t="shared" si="14"/>
        <v>0</v>
      </c>
      <c r="M125" s="88"/>
      <c r="N125" s="70"/>
      <c r="O125" s="56"/>
      <c r="S125" s="47"/>
      <c r="T125" s="4"/>
      <c r="U125" s="48"/>
    </row>
    <row r="126" spans="1:21" ht="80.25" customHeight="1" x14ac:dyDescent="0.5">
      <c r="A126" s="58"/>
      <c r="B126" s="34"/>
      <c r="C126" s="35"/>
      <c r="D126" s="31" t="s">
        <v>28</v>
      </c>
      <c r="E126" s="40">
        <v>0</v>
      </c>
      <c r="F126" s="40">
        <v>0</v>
      </c>
      <c r="G126" s="40">
        <v>0</v>
      </c>
      <c r="H126" s="40">
        <v>0</v>
      </c>
      <c r="I126" s="40">
        <v>0</v>
      </c>
      <c r="J126" s="45">
        <f t="shared" si="15"/>
        <v>0</v>
      </c>
      <c r="K126" s="45">
        <f t="shared" si="13"/>
        <v>0</v>
      </c>
      <c r="L126" s="45">
        <f t="shared" si="14"/>
        <v>0</v>
      </c>
      <c r="M126" s="88"/>
      <c r="N126" s="70"/>
      <c r="O126" s="56"/>
      <c r="S126" s="47"/>
      <c r="T126" s="4"/>
      <c r="U126" s="48"/>
    </row>
    <row r="127" spans="1:21" ht="85.5" customHeight="1" x14ac:dyDescent="0.5">
      <c r="A127" s="58">
        <v>20</v>
      </c>
      <c r="B127" s="34" t="s">
        <v>78</v>
      </c>
      <c r="C127" s="35">
        <v>10</v>
      </c>
      <c r="D127" s="36" t="s">
        <v>22</v>
      </c>
      <c r="E127" s="24">
        <f>E128+E129+E130+E131</f>
        <v>434618.5</v>
      </c>
      <c r="F127" s="24">
        <f t="shared" ref="F127:I127" si="27">F128+F129+F130+F131</f>
        <v>433519.30000000005</v>
      </c>
      <c r="G127" s="24">
        <f t="shared" si="27"/>
        <v>192177.23462999999</v>
      </c>
      <c r="H127" s="24">
        <f t="shared" si="27"/>
        <v>226676.98438000001</v>
      </c>
      <c r="I127" s="24">
        <f t="shared" si="27"/>
        <v>128824.18462000001</v>
      </c>
      <c r="J127" s="24">
        <f t="shared" si="15"/>
        <v>56.831612160518198</v>
      </c>
      <c r="K127" s="24">
        <f t="shared" si="13"/>
        <v>67.034050556521947</v>
      </c>
      <c r="L127" s="24">
        <f t="shared" si="14"/>
        <v>29.715905294181827</v>
      </c>
      <c r="M127" s="59"/>
      <c r="N127" s="70" t="s">
        <v>79</v>
      </c>
      <c r="O127" s="84" t="s">
        <v>80</v>
      </c>
      <c r="S127" s="47"/>
      <c r="T127" s="4"/>
      <c r="U127" s="48"/>
    </row>
    <row r="128" spans="1:21" ht="85.5" customHeight="1" x14ac:dyDescent="0.5">
      <c r="A128" s="58"/>
      <c r="B128" s="34"/>
      <c r="C128" s="35"/>
      <c r="D128" s="29" t="s">
        <v>24</v>
      </c>
      <c r="E128" s="66">
        <v>3820.4</v>
      </c>
      <c r="F128" s="66">
        <v>3920.4</v>
      </c>
      <c r="G128" s="66">
        <v>1908.7</v>
      </c>
      <c r="H128" s="66">
        <v>1960.2</v>
      </c>
      <c r="I128" s="66">
        <v>1608.2472299999999</v>
      </c>
      <c r="J128" s="45">
        <f t="shared" si="15"/>
        <v>82.045058157330871</v>
      </c>
      <c r="K128" s="45">
        <f t="shared" si="13"/>
        <v>84.258774558600095</v>
      </c>
      <c r="L128" s="45">
        <f t="shared" si="14"/>
        <v>41.022529078665436</v>
      </c>
      <c r="M128" s="60"/>
      <c r="N128" s="70"/>
      <c r="O128" s="85"/>
      <c r="S128" s="47"/>
      <c r="T128" s="4"/>
      <c r="U128" s="48"/>
    </row>
    <row r="129" spans="1:21" ht="85.5" customHeight="1" x14ac:dyDescent="0.5">
      <c r="A129" s="58"/>
      <c r="B129" s="34"/>
      <c r="C129" s="35"/>
      <c r="D129" s="29" t="s">
        <v>25</v>
      </c>
      <c r="E129" s="66">
        <v>1780.9</v>
      </c>
      <c r="F129" s="66">
        <v>27108</v>
      </c>
      <c r="G129" s="66">
        <v>26744.6351</v>
      </c>
      <c r="H129" s="66">
        <v>24177.87285</v>
      </c>
      <c r="I129" s="66">
        <v>10959.660459999999</v>
      </c>
      <c r="J129" s="45">
        <f t="shared" si="15"/>
        <v>45.329299760958911</v>
      </c>
      <c r="K129" s="45">
        <f t="shared" si="13"/>
        <v>40.978911916431414</v>
      </c>
      <c r="L129" s="45">
        <f t="shared" si="14"/>
        <v>40.429616570754021</v>
      </c>
      <c r="M129" s="60"/>
      <c r="N129" s="70"/>
      <c r="O129" s="85"/>
      <c r="S129" s="47">
        <v>5</v>
      </c>
      <c r="T129" s="4"/>
      <c r="U129" s="48">
        <v>5</v>
      </c>
    </row>
    <row r="130" spans="1:21" ht="85.5" customHeight="1" x14ac:dyDescent="0.5">
      <c r="A130" s="58"/>
      <c r="B130" s="34"/>
      <c r="C130" s="35"/>
      <c r="D130" s="29" t="s">
        <v>26</v>
      </c>
      <c r="E130" s="66">
        <v>353861</v>
      </c>
      <c r="F130" s="66">
        <v>402490.9</v>
      </c>
      <c r="G130" s="66">
        <v>163523.89953</v>
      </c>
      <c r="H130" s="66">
        <v>200538.91153000001</v>
      </c>
      <c r="I130" s="66">
        <v>116256.27693000001</v>
      </c>
      <c r="J130" s="45">
        <f t="shared" si="15"/>
        <v>57.971929758184828</v>
      </c>
      <c r="K130" s="45">
        <f t="shared" si="13"/>
        <v>71.094364349274642</v>
      </c>
      <c r="L130" s="45">
        <f t="shared" si="14"/>
        <v>28.884200097443198</v>
      </c>
      <c r="M130" s="60"/>
      <c r="N130" s="70"/>
      <c r="O130" s="85"/>
      <c r="S130" s="47"/>
      <c r="T130" s="4"/>
      <c r="U130" s="48"/>
    </row>
    <row r="131" spans="1:21" ht="85.5" customHeight="1" x14ac:dyDescent="0.5">
      <c r="A131" s="58"/>
      <c r="B131" s="34"/>
      <c r="C131" s="35"/>
      <c r="D131" s="31" t="s">
        <v>27</v>
      </c>
      <c r="E131" s="66">
        <v>75156.2</v>
      </c>
      <c r="F131" s="66">
        <v>0</v>
      </c>
      <c r="G131" s="66">
        <v>0</v>
      </c>
      <c r="H131" s="66">
        <v>0</v>
      </c>
      <c r="I131" s="66">
        <v>0</v>
      </c>
      <c r="J131" s="45">
        <f t="shared" si="15"/>
        <v>0</v>
      </c>
      <c r="K131" s="45">
        <f t="shared" si="13"/>
        <v>0</v>
      </c>
      <c r="L131" s="45">
        <f t="shared" si="14"/>
        <v>0</v>
      </c>
      <c r="M131" s="60"/>
      <c r="N131" s="70"/>
      <c r="O131" s="85"/>
      <c r="S131" s="47"/>
      <c r="T131" s="4"/>
      <c r="U131" s="48"/>
    </row>
    <row r="132" spans="1:21" ht="85.5" customHeight="1" x14ac:dyDescent="0.5">
      <c r="A132" s="58"/>
      <c r="B132" s="34"/>
      <c r="C132" s="35"/>
      <c r="D132" s="31" t="s">
        <v>28</v>
      </c>
      <c r="E132" s="40">
        <v>0</v>
      </c>
      <c r="F132" s="66">
        <v>0</v>
      </c>
      <c r="G132" s="66">
        <v>0</v>
      </c>
      <c r="H132" s="66">
        <v>0</v>
      </c>
      <c r="I132" s="66">
        <v>0</v>
      </c>
      <c r="J132" s="45">
        <f t="shared" si="15"/>
        <v>0</v>
      </c>
      <c r="K132" s="45">
        <f t="shared" si="13"/>
        <v>0</v>
      </c>
      <c r="L132" s="45">
        <f t="shared" si="14"/>
        <v>0</v>
      </c>
      <c r="M132" s="62"/>
      <c r="N132" s="70"/>
      <c r="O132" s="85"/>
      <c r="S132" s="47"/>
      <c r="T132" s="4"/>
      <c r="U132" s="48"/>
    </row>
    <row r="133" spans="1:21" ht="85.5" customHeight="1" x14ac:dyDescent="0.5">
      <c r="A133" s="58">
        <v>21</v>
      </c>
      <c r="B133" s="34" t="s">
        <v>81</v>
      </c>
      <c r="C133" s="35">
        <v>12</v>
      </c>
      <c r="D133" s="36" t="s">
        <v>22</v>
      </c>
      <c r="E133" s="24">
        <f>E134+E135+E136+E137</f>
        <v>750</v>
      </c>
      <c r="F133" s="24">
        <f>F134+F135+F136+F137</f>
        <v>0</v>
      </c>
      <c r="G133" s="24">
        <f t="shared" ref="G133:I133" si="28">G134+G135+G136+G137</f>
        <v>153.6</v>
      </c>
      <c r="H133" s="24">
        <f t="shared" si="28"/>
        <v>218.6</v>
      </c>
      <c r="I133" s="24">
        <f t="shared" si="28"/>
        <v>153.6</v>
      </c>
      <c r="J133" s="24">
        <f t="shared" si="15"/>
        <v>70.265324794144561</v>
      </c>
      <c r="K133" s="24">
        <f t="shared" si="13"/>
        <v>100</v>
      </c>
      <c r="L133" s="24">
        <v>0</v>
      </c>
      <c r="M133" s="86"/>
      <c r="N133" s="70" t="s">
        <v>79</v>
      </c>
      <c r="O133" s="89" t="s">
        <v>82</v>
      </c>
      <c r="S133" s="47"/>
      <c r="T133" s="4"/>
      <c r="U133" s="48"/>
    </row>
    <row r="134" spans="1:21" ht="85.5" customHeight="1" x14ac:dyDescent="0.5">
      <c r="A134" s="58"/>
      <c r="B134" s="34"/>
      <c r="C134" s="35"/>
      <c r="D134" s="29" t="s">
        <v>24</v>
      </c>
      <c r="E134" s="40">
        <v>0</v>
      </c>
      <c r="F134" s="40">
        <v>0</v>
      </c>
      <c r="G134" s="40">
        <v>0</v>
      </c>
      <c r="H134" s="40">
        <v>0</v>
      </c>
      <c r="I134" s="40">
        <v>0</v>
      </c>
      <c r="J134" s="45">
        <f t="shared" si="15"/>
        <v>0</v>
      </c>
      <c r="K134" s="45">
        <f t="shared" si="13"/>
        <v>0</v>
      </c>
      <c r="L134" s="45">
        <f t="shared" si="14"/>
        <v>0</v>
      </c>
      <c r="M134" s="90"/>
      <c r="N134" s="70"/>
      <c r="O134" s="91"/>
      <c r="S134" s="47"/>
      <c r="T134" s="4"/>
      <c r="U134" s="48"/>
    </row>
    <row r="135" spans="1:21" ht="85.5" customHeight="1" x14ac:dyDescent="0.5">
      <c r="A135" s="58"/>
      <c r="B135" s="34"/>
      <c r="C135" s="35"/>
      <c r="D135" s="29" t="s">
        <v>25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5">
        <f t="shared" si="15"/>
        <v>0</v>
      </c>
      <c r="K135" s="45">
        <f t="shared" ref="K135:K138" si="29">IF(I135=0,0,I135/G135*100)</f>
        <v>0</v>
      </c>
      <c r="L135" s="45">
        <f t="shared" ref="L135:L138" si="30">IF(I135=0,0,I135/F135*100)</f>
        <v>0</v>
      </c>
      <c r="M135" s="90"/>
      <c r="N135" s="70"/>
      <c r="O135" s="91"/>
      <c r="S135" s="47">
        <v>5</v>
      </c>
      <c r="T135" s="4"/>
      <c r="U135" s="48">
        <v>4</v>
      </c>
    </row>
    <row r="136" spans="1:21" ht="85.5" customHeight="1" x14ac:dyDescent="0.5">
      <c r="A136" s="58"/>
      <c r="B136" s="34"/>
      <c r="C136" s="35"/>
      <c r="D136" s="29" t="s">
        <v>26</v>
      </c>
      <c r="E136" s="66">
        <v>670</v>
      </c>
      <c r="F136" s="66">
        <v>0</v>
      </c>
      <c r="G136" s="40">
        <v>153.6</v>
      </c>
      <c r="H136" s="40">
        <v>218.6</v>
      </c>
      <c r="I136" s="40">
        <v>153.6</v>
      </c>
      <c r="J136" s="45">
        <f t="shared" ref="J136:J138" si="31">IF(I136=0, ,I136/H136*100)</f>
        <v>70.265324794144561</v>
      </c>
      <c r="K136" s="45">
        <f t="shared" si="29"/>
        <v>100</v>
      </c>
      <c r="L136" s="45">
        <v>0</v>
      </c>
      <c r="M136" s="90"/>
      <c r="N136" s="70"/>
      <c r="O136" s="91"/>
      <c r="S136" s="47"/>
      <c r="T136" s="4"/>
      <c r="U136" s="48"/>
    </row>
    <row r="137" spans="1:21" ht="85.5" customHeight="1" x14ac:dyDescent="0.5">
      <c r="A137" s="58"/>
      <c r="B137" s="34"/>
      <c r="C137" s="35"/>
      <c r="D137" s="31" t="s">
        <v>27</v>
      </c>
      <c r="E137" s="66">
        <v>80</v>
      </c>
      <c r="F137" s="66">
        <v>0</v>
      </c>
      <c r="G137" s="40">
        <v>0</v>
      </c>
      <c r="H137" s="40">
        <v>0</v>
      </c>
      <c r="I137" s="40">
        <v>0</v>
      </c>
      <c r="J137" s="45">
        <f t="shared" si="31"/>
        <v>0</v>
      </c>
      <c r="K137" s="45">
        <f t="shared" si="29"/>
        <v>0</v>
      </c>
      <c r="L137" s="45">
        <f t="shared" si="30"/>
        <v>0</v>
      </c>
      <c r="M137" s="90"/>
      <c r="N137" s="70"/>
      <c r="O137" s="91"/>
      <c r="S137" s="47"/>
      <c r="T137" s="4"/>
      <c r="U137" s="48"/>
    </row>
    <row r="138" spans="1:21" ht="85.5" customHeight="1" x14ac:dyDescent="0.5">
      <c r="A138" s="58"/>
      <c r="B138" s="34"/>
      <c r="C138" s="35"/>
      <c r="D138" s="31" t="s">
        <v>28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5">
        <f t="shared" si="31"/>
        <v>0</v>
      </c>
      <c r="K138" s="45">
        <f t="shared" si="29"/>
        <v>0</v>
      </c>
      <c r="L138" s="45">
        <f t="shared" si="30"/>
        <v>0</v>
      </c>
      <c r="M138" s="90"/>
      <c r="N138" s="70"/>
      <c r="O138" s="91"/>
      <c r="S138" s="47"/>
      <c r="T138" s="4"/>
      <c r="U138" s="48"/>
    </row>
    <row r="139" spans="1:21" ht="33.75" x14ac:dyDescent="0.5">
      <c r="S139" s="92">
        <f>SUM(S15:S138)</f>
        <v>131</v>
      </c>
      <c r="T139" s="4"/>
      <c r="U139" s="48">
        <f>SUM(U15:U138)</f>
        <v>110</v>
      </c>
    </row>
    <row r="140" spans="1:21" x14ac:dyDescent="0.3">
      <c r="S140" s="39"/>
      <c r="T140" s="4"/>
    </row>
    <row r="141" spans="1:21" x14ac:dyDescent="0.3">
      <c r="S141" s="4"/>
      <c r="T141" s="4"/>
    </row>
  </sheetData>
  <mergeCells count="141">
    <mergeCell ref="A133:A138"/>
    <mergeCell ref="B133:B138"/>
    <mergeCell ref="C133:C138"/>
    <mergeCell ref="M133:M138"/>
    <mergeCell ref="N133:N138"/>
    <mergeCell ref="O133:O138"/>
    <mergeCell ref="A127:A132"/>
    <mergeCell ref="B127:B132"/>
    <mergeCell ref="C127:C132"/>
    <mergeCell ref="M127:M132"/>
    <mergeCell ref="N127:N132"/>
    <mergeCell ref="O127:O132"/>
    <mergeCell ref="A121:A126"/>
    <mergeCell ref="B121:B126"/>
    <mergeCell ref="C121:C126"/>
    <mergeCell ref="M121:M126"/>
    <mergeCell ref="N121:N126"/>
    <mergeCell ref="O121:O126"/>
    <mergeCell ref="A115:A120"/>
    <mergeCell ref="B115:B120"/>
    <mergeCell ref="C115:C120"/>
    <mergeCell ref="M115:M120"/>
    <mergeCell ref="N115:N120"/>
    <mergeCell ref="O115:O120"/>
    <mergeCell ref="A109:A114"/>
    <mergeCell ref="B109:B114"/>
    <mergeCell ref="C109:C114"/>
    <mergeCell ref="M109:M114"/>
    <mergeCell ref="N109:N114"/>
    <mergeCell ref="O109:O114"/>
    <mergeCell ref="A103:A108"/>
    <mergeCell ref="B103:B108"/>
    <mergeCell ref="C103:C108"/>
    <mergeCell ref="M103:M108"/>
    <mergeCell ref="N103:N108"/>
    <mergeCell ref="O103:O108"/>
    <mergeCell ref="A97:A102"/>
    <mergeCell ref="B97:B102"/>
    <mergeCell ref="C97:C102"/>
    <mergeCell ref="M97:M102"/>
    <mergeCell ref="N97:N102"/>
    <mergeCell ref="O97:O102"/>
    <mergeCell ref="A91:A96"/>
    <mergeCell ref="B91:B96"/>
    <mergeCell ref="C91:C96"/>
    <mergeCell ref="M91:M96"/>
    <mergeCell ref="N91:N96"/>
    <mergeCell ref="O91:O96"/>
    <mergeCell ref="A85:A90"/>
    <mergeCell ref="B85:B90"/>
    <mergeCell ref="C85:C90"/>
    <mergeCell ref="M85:M90"/>
    <mergeCell ref="N85:N90"/>
    <mergeCell ref="O85:O90"/>
    <mergeCell ref="A79:A84"/>
    <mergeCell ref="B79:B84"/>
    <mergeCell ref="C79:C84"/>
    <mergeCell ref="M79:M84"/>
    <mergeCell ref="N79:N84"/>
    <mergeCell ref="O79:O84"/>
    <mergeCell ref="A73:A78"/>
    <mergeCell ref="B73:B78"/>
    <mergeCell ref="C73:C78"/>
    <mergeCell ref="M73:M78"/>
    <mergeCell ref="N73:N78"/>
    <mergeCell ref="O73:O78"/>
    <mergeCell ref="A67:A72"/>
    <mergeCell ref="B67:B72"/>
    <mergeCell ref="C67:C72"/>
    <mergeCell ref="M67:M72"/>
    <mergeCell ref="N67:N72"/>
    <mergeCell ref="O67:O72"/>
    <mergeCell ref="A61:A66"/>
    <mergeCell ref="B61:B66"/>
    <mergeCell ref="C61:C66"/>
    <mergeCell ref="M61:M66"/>
    <mergeCell ref="N61:N66"/>
    <mergeCell ref="O61:O66"/>
    <mergeCell ref="A55:A60"/>
    <mergeCell ref="B55:B60"/>
    <mergeCell ref="C55:C60"/>
    <mergeCell ref="M55:M60"/>
    <mergeCell ref="N55:N60"/>
    <mergeCell ref="O55:O60"/>
    <mergeCell ref="A49:A54"/>
    <mergeCell ref="B49:B54"/>
    <mergeCell ref="C49:C54"/>
    <mergeCell ref="M49:M54"/>
    <mergeCell ref="N49:N54"/>
    <mergeCell ref="O49:O54"/>
    <mergeCell ref="A43:A48"/>
    <mergeCell ref="B43:B48"/>
    <mergeCell ref="C43:C48"/>
    <mergeCell ref="M43:M48"/>
    <mergeCell ref="N43:N48"/>
    <mergeCell ref="O43:O48"/>
    <mergeCell ref="A37:A42"/>
    <mergeCell ref="B37:B42"/>
    <mergeCell ref="C37:C42"/>
    <mergeCell ref="M37:M42"/>
    <mergeCell ref="N37:N42"/>
    <mergeCell ref="O37:O42"/>
    <mergeCell ref="A31:A36"/>
    <mergeCell ref="B31:B36"/>
    <mergeCell ref="C31:C36"/>
    <mergeCell ref="M31:M36"/>
    <mergeCell ref="N31:N36"/>
    <mergeCell ref="O31:O36"/>
    <mergeCell ref="A25:A30"/>
    <mergeCell ref="B25:B30"/>
    <mergeCell ref="C25:C30"/>
    <mergeCell ref="M25:M30"/>
    <mergeCell ref="N25:N30"/>
    <mergeCell ref="O25:O30"/>
    <mergeCell ref="A19:A24"/>
    <mergeCell ref="B19:B24"/>
    <mergeCell ref="C19:C24"/>
    <mergeCell ref="M19:M24"/>
    <mergeCell ref="N19:N24"/>
    <mergeCell ref="O19:O24"/>
    <mergeCell ref="A13:A18"/>
    <mergeCell ref="B13:B18"/>
    <mergeCell ref="C13:C18"/>
    <mergeCell ref="M13:M18"/>
    <mergeCell ref="N13:N18"/>
    <mergeCell ref="O13:O18"/>
    <mergeCell ref="O4:O5"/>
    <mergeCell ref="A7:A12"/>
    <mergeCell ref="B7:B12"/>
    <mergeCell ref="C7:C12"/>
    <mergeCell ref="M7:M12"/>
    <mergeCell ref="N7:N12"/>
    <mergeCell ref="O7:O12"/>
    <mergeCell ref="A2:N2"/>
    <mergeCell ref="A4:A5"/>
    <mergeCell ref="B4:B5"/>
    <mergeCell ref="C4:C5"/>
    <mergeCell ref="D4:D5"/>
    <mergeCell ref="E4:L4"/>
    <mergeCell ref="M4:M5"/>
    <mergeCell ref="N4:N5"/>
  </mergeCells>
  <pageMargins left="0" right="0" top="0" bottom="0" header="0" footer="0"/>
  <pageSetup paperSize="9" scale="3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СВОД(апрель)</vt:lpstr>
      <vt:lpstr>'СВОД(апрель)'!Заголовки_для_печати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Кушнер Ляйсан Ягфаровна</dc:creator>
  <cp:lastModifiedBy>Кушнер Ляйсан Ягфаровна</cp:lastModifiedBy>
  <dcterms:created xsi:type="dcterms:W3CDTF">2015-05-19T05:45:07Z</dcterms:created>
  <dcterms:modified xsi:type="dcterms:W3CDTF">2015-05-19T05:45:46Z</dcterms:modified>
</cp:coreProperties>
</file>