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655" windowHeight="5610"/>
  </bookViews>
  <sheets>
    <sheet name="таблица 1" sheetId="6" r:id="rId1"/>
  </sheets>
  <definedNames>
    <definedName name="_xlnm._FilterDatabase" localSheetId="0" hidden="1">'таблица 1'!$E$1:$Q$478</definedName>
    <definedName name="_xlnm.Print_Titles" localSheetId="0">'таблица 1'!$A:$B,'таблица 1'!$12:$13</definedName>
    <definedName name="_xlnm.Print_Area" localSheetId="0">'таблица 1'!$A$1:$Q$478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6" i="6" l="1"/>
  <c r="E109" i="6"/>
  <c r="E102" i="6"/>
  <c r="E95" i="6"/>
  <c r="E88" i="6"/>
  <c r="E87" i="6"/>
  <c r="E74" i="6"/>
  <c r="E67" i="6"/>
  <c r="E60" i="6"/>
  <c r="E53" i="6"/>
  <c r="E46" i="6"/>
  <c r="E39" i="6"/>
  <c r="E32" i="6"/>
  <c r="E100" i="6"/>
  <c r="E101" i="6"/>
  <c r="E103" i="6"/>
  <c r="E104" i="6"/>
  <c r="E105" i="6"/>
  <c r="F99" i="6"/>
  <c r="G99" i="6"/>
  <c r="H99" i="6"/>
  <c r="I99" i="6"/>
  <c r="J99" i="6"/>
  <c r="K99" i="6"/>
  <c r="L99" i="6"/>
  <c r="M99" i="6"/>
  <c r="N99" i="6"/>
  <c r="O99" i="6"/>
  <c r="P99" i="6"/>
  <c r="Q99" i="6"/>
  <c r="F106" i="6"/>
  <c r="E112" i="6"/>
  <c r="E111" i="6"/>
  <c r="E108" i="6"/>
  <c r="E107" i="6"/>
  <c r="E99" i="6" l="1"/>
  <c r="Q385" i="6" l="1"/>
  <c r="P385" i="6" s="1"/>
  <c r="O385" i="6" s="1"/>
  <c r="N385" i="6" s="1"/>
  <c r="M385" i="6" s="1"/>
  <c r="L385" i="6" s="1"/>
  <c r="K385" i="6" s="1"/>
  <c r="J385" i="6" s="1"/>
  <c r="I385" i="6" s="1"/>
  <c r="F387" i="6"/>
  <c r="F381" i="6" s="1"/>
  <c r="G387" i="6"/>
  <c r="H387" i="6"/>
  <c r="I387" i="6"/>
  <c r="I381" i="6" s="1"/>
  <c r="J387" i="6"/>
  <c r="J381" i="6" s="1"/>
  <c r="K387" i="6"/>
  <c r="K381" i="6" s="1"/>
  <c r="L387" i="6"/>
  <c r="L381" i="6" s="1"/>
  <c r="M387" i="6"/>
  <c r="N387" i="6"/>
  <c r="O387" i="6"/>
  <c r="P387" i="6"/>
  <c r="P381" i="6" s="1"/>
  <c r="Q387" i="6"/>
  <c r="Q381" i="6" s="1"/>
  <c r="F388" i="6"/>
  <c r="F382" i="6" s="1"/>
  <c r="G388" i="6"/>
  <c r="G382" i="6" s="1"/>
  <c r="H388" i="6"/>
  <c r="H382" i="6" s="1"/>
  <c r="I388" i="6"/>
  <c r="I382" i="6" s="1"/>
  <c r="J388" i="6"/>
  <c r="J382" i="6" s="1"/>
  <c r="K388" i="6"/>
  <c r="K382" i="6" s="1"/>
  <c r="L388" i="6"/>
  <c r="L382" i="6" s="1"/>
  <c r="M388" i="6"/>
  <c r="M382" i="6" s="1"/>
  <c r="N388" i="6"/>
  <c r="N382" i="6" s="1"/>
  <c r="O388" i="6"/>
  <c r="O382" i="6" s="1"/>
  <c r="P388" i="6"/>
  <c r="P382" i="6" s="1"/>
  <c r="Q388" i="6"/>
  <c r="Q382" i="6" s="1"/>
  <c r="F389" i="6"/>
  <c r="F383" i="6" s="1"/>
  <c r="G389" i="6"/>
  <c r="G383" i="6" s="1"/>
  <c r="H389" i="6"/>
  <c r="H383" i="6" s="1"/>
  <c r="I389" i="6"/>
  <c r="I383" i="6" s="1"/>
  <c r="J389" i="6"/>
  <c r="J383" i="6" s="1"/>
  <c r="K389" i="6"/>
  <c r="L389" i="6"/>
  <c r="M389" i="6"/>
  <c r="N389" i="6"/>
  <c r="O389" i="6"/>
  <c r="O383" i="6" s="1"/>
  <c r="P389" i="6"/>
  <c r="P383" i="6" s="1"/>
  <c r="Q389" i="6"/>
  <c r="Q383" i="6" s="1"/>
  <c r="F390" i="6"/>
  <c r="F384" i="6" s="1"/>
  <c r="G390" i="6"/>
  <c r="G384" i="6" s="1"/>
  <c r="H390" i="6"/>
  <c r="H384" i="6" s="1"/>
  <c r="I390" i="6"/>
  <c r="I384" i="6" s="1"/>
  <c r="J390" i="6"/>
  <c r="J384" i="6" s="1"/>
  <c r="K390" i="6"/>
  <c r="K384" i="6" s="1"/>
  <c r="L390" i="6"/>
  <c r="L384" i="6" s="1"/>
  <c r="M390" i="6"/>
  <c r="M384" i="6" s="1"/>
  <c r="N390" i="6"/>
  <c r="N384" i="6" s="1"/>
  <c r="O390" i="6"/>
  <c r="O384" i="6" s="1"/>
  <c r="P390" i="6"/>
  <c r="Q390" i="6"/>
  <c r="Q384" i="6" s="1"/>
  <c r="F391" i="6"/>
  <c r="G391" i="6"/>
  <c r="H391" i="6"/>
  <c r="I391" i="6"/>
  <c r="J391" i="6"/>
  <c r="K391" i="6"/>
  <c r="L391" i="6"/>
  <c r="M391" i="6"/>
  <c r="N391" i="6"/>
  <c r="O391" i="6"/>
  <c r="P391" i="6"/>
  <c r="Q391" i="6"/>
  <c r="F324" i="6"/>
  <c r="E335" i="6"/>
  <c r="E342" i="6"/>
  <c r="E349" i="6"/>
  <c r="E356" i="6"/>
  <c r="E363" i="6"/>
  <c r="P328" i="6"/>
  <c r="N254" i="6"/>
  <c r="E254" i="6"/>
  <c r="E391" i="6" l="1"/>
  <c r="E389" i="6"/>
  <c r="E382" i="6"/>
  <c r="G381" i="6"/>
  <c r="E388" i="6"/>
  <c r="E390" i="6"/>
  <c r="P384" i="6"/>
  <c r="E384" i="6" s="1"/>
  <c r="M381" i="6"/>
  <c r="H381" i="6"/>
  <c r="N381" i="6"/>
  <c r="N379" i="6" s="1"/>
  <c r="H385" i="6"/>
  <c r="E383" i="6"/>
  <c r="E387" i="6"/>
  <c r="E381" i="6" l="1"/>
  <c r="G385" i="6"/>
  <c r="F385" i="6" l="1"/>
  <c r="E385" i="6" l="1"/>
  <c r="E265" i="6" l="1"/>
  <c r="E264" i="6"/>
  <c r="E262" i="6"/>
  <c r="E261" i="6"/>
  <c r="Q260" i="6"/>
  <c r="P260" i="6"/>
  <c r="O260" i="6"/>
  <c r="N260" i="6"/>
  <c r="M260" i="6"/>
  <c r="L260" i="6"/>
  <c r="K260" i="6"/>
  <c r="J260" i="6"/>
  <c r="I260" i="6"/>
  <c r="H260" i="6"/>
  <c r="G260" i="6"/>
  <c r="F260" i="6"/>
  <c r="E258" i="6"/>
  <c r="E257" i="6"/>
  <c r="E255" i="6"/>
  <c r="Q253" i="6"/>
  <c r="P253" i="6"/>
  <c r="O253" i="6"/>
  <c r="N253" i="6"/>
  <c r="M253" i="6"/>
  <c r="L253" i="6"/>
  <c r="K253" i="6"/>
  <c r="J253" i="6"/>
  <c r="I253" i="6"/>
  <c r="H253" i="6"/>
  <c r="G253" i="6"/>
  <c r="F253" i="6"/>
  <c r="E224" i="6"/>
  <c r="E223" i="6"/>
  <c r="E222" i="6"/>
  <c r="M221" i="6"/>
  <c r="E221" i="6" s="1"/>
  <c r="E220" i="6"/>
  <c r="E219" i="6"/>
  <c r="Q218" i="6"/>
  <c r="P218" i="6"/>
  <c r="O218" i="6"/>
  <c r="N218" i="6"/>
  <c r="L218" i="6"/>
  <c r="K218" i="6"/>
  <c r="J218" i="6"/>
  <c r="I218" i="6"/>
  <c r="H218" i="6"/>
  <c r="G218" i="6"/>
  <c r="F218" i="6"/>
  <c r="E217" i="6"/>
  <c r="E216" i="6"/>
  <c r="E215" i="6"/>
  <c r="L214" i="6"/>
  <c r="L211" i="6" s="1"/>
  <c r="E213" i="6"/>
  <c r="E212" i="6"/>
  <c r="Q211" i="6"/>
  <c r="P211" i="6"/>
  <c r="O211" i="6"/>
  <c r="N211" i="6"/>
  <c r="M211" i="6"/>
  <c r="K211" i="6"/>
  <c r="J211" i="6"/>
  <c r="I211" i="6"/>
  <c r="H211" i="6"/>
  <c r="G211" i="6"/>
  <c r="F211" i="6"/>
  <c r="E210" i="6"/>
  <c r="E209" i="6"/>
  <c r="E208" i="6"/>
  <c r="M207" i="6"/>
  <c r="M204" i="6" s="1"/>
  <c r="E206" i="6"/>
  <c r="E205" i="6"/>
  <c r="Q204" i="6"/>
  <c r="P204" i="6"/>
  <c r="O204" i="6"/>
  <c r="N204" i="6"/>
  <c r="L204" i="6"/>
  <c r="K204" i="6"/>
  <c r="J204" i="6"/>
  <c r="I204" i="6"/>
  <c r="H204" i="6"/>
  <c r="G204" i="6"/>
  <c r="F204" i="6"/>
  <c r="E203" i="6"/>
  <c r="E202" i="6"/>
  <c r="E201" i="6"/>
  <c r="M200" i="6"/>
  <c r="E200" i="6" s="1"/>
  <c r="E199" i="6"/>
  <c r="E198" i="6"/>
  <c r="Q197" i="6"/>
  <c r="P197" i="6"/>
  <c r="O197" i="6"/>
  <c r="N197" i="6"/>
  <c r="L197" i="6"/>
  <c r="K197" i="6"/>
  <c r="J197" i="6"/>
  <c r="I197" i="6"/>
  <c r="H197" i="6"/>
  <c r="G197" i="6"/>
  <c r="F197" i="6"/>
  <c r="E196" i="6"/>
  <c r="E195" i="6"/>
  <c r="E194" i="6"/>
  <c r="N193" i="6"/>
  <c r="E193" i="6" s="1"/>
  <c r="E192" i="6"/>
  <c r="E191" i="6"/>
  <c r="Q190" i="6"/>
  <c r="P190" i="6"/>
  <c r="O190" i="6"/>
  <c r="M190" i="6"/>
  <c r="L190" i="6"/>
  <c r="K190" i="6"/>
  <c r="J190" i="6"/>
  <c r="I190" i="6"/>
  <c r="H190" i="6"/>
  <c r="G190" i="6"/>
  <c r="F190" i="6"/>
  <c r="E189" i="6"/>
  <c r="E188" i="6"/>
  <c r="E187" i="6"/>
  <c r="E186" i="6"/>
  <c r="E185" i="6"/>
  <c r="E184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2" i="6"/>
  <c r="E181" i="6"/>
  <c r="E180" i="6"/>
  <c r="E179" i="6"/>
  <c r="E178" i="6"/>
  <c r="E177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5" i="6"/>
  <c r="E174" i="6"/>
  <c r="E173" i="6"/>
  <c r="N172" i="6"/>
  <c r="E171" i="6"/>
  <c r="E170" i="6"/>
  <c r="Q169" i="6"/>
  <c r="P169" i="6"/>
  <c r="O169" i="6"/>
  <c r="M169" i="6"/>
  <c r="L169" i="6"/>
  <c r="K169" i="6"/>
  <c r="J169" i="6"/>
  <c r="I169" i="6"/>
  <c r="H169" i="6"/>
  <c r="G169" i="6"/>
  <c r="F169" i="6"/>
  <c r="E168" i="6"/>
  <c r="E167" i="6"/>
  <c r="E166" i="6"/>
  <c r="E165" i="6"/>
  <c r="E164" i="6"/>
  <c r="E163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1" i="6"/>
  <c r="E160" i="6"/>
  <c r="E158" i="6"/>
  <c r="E157" i="6"/>
  <c r="E156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4" i="6"/>
  <c r="E153" i="6"/>
  <c r="E152" i="6"/>
  <c r="E151" i="6"/>
  <c r="E150" i="6"/>
  <c r="E149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7" i="6"/>
  <c r="E146" i="6"/>
  <c r="E145" i="6"/>
  <c r="E144" i="6"/>
  <c r="E143" i="6"/>
  <c r="E142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0" i="6"/>
  <c r="E139" i="6"/>
  <c r="E138" i="6"/>
  <c r="E137" i="6"/>
  <c r="E136" i="6"/>
  <c r="E135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3" i="6"/>
  <c r="E132" i="6"/>
  <c r="E131" i="6"/>
  <c r="E130" i="6"/>
  <c r="E129" i="6"/>
  <c r="E128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6" i="6"/>
  <c r="E125" i="6"/>
  <c r="E124" i="6"/>
  <c r="E123" i="6"/>
  <c r="E122" i="6"/>
  <c r="E121" i="6"/>
  <c r="Q120" i="6"/>
  <c r="P120" i="6"/>
  <c r="O120" i="6"/>
  <c r="N120" i="6"/>
  <c r="M120" i="6"/>
  <c r="L120" i="6"/>
  <c r="K120" i="6"/>
  <c r="J120" i="6"/>
  <c r="H120" i="6"/>
  <c r="G120" i="6"/>
  <c r="F120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06" i="6"/>
  <c r="P106" i="6"/>
  <c r="O106" i="6"/>
  <c r="N106" i="6"/>
  <c r="M106" i="6"/>
  <c r="L106" i="6"/>
  <c r="K106" i="6"/>
  <c r="J106" i="6"/>
  <c r="I106" i="6"/>
  <c r="H106" i="6"/>
  <c r="G106" i="6"/>
  <c r="Q92" i="6"/>
  <c r="P92" i="6"/>
  <c r="O92" i="6"/>
  <c r="N92" i="6"/>
  <c r="M92" i="6"/>
  <c r="L92" i="6"/>
  <c r="K92" i="6"/>
  <c r="J92" i="6"/>
  <c r="I92" i="6"/>
  <c r="H92" i="6"/>
  <c r="G92" i="6"/>
  <c r="F92" i="6"/>
  <c r="Q85" i="6"/>
  <c r="P85" i="6"/>
  <c r="O85" i="6"/>
  <c r="N85" i="6"/>
  <c r="M85" i="6"/>
  <c r="L85" i="6"/>
  <c r="K85" i="6"/>
  <c r="J85" i="6"/>
  <c r="I85" i="6"/>
  <c r="H85" i="6"/>
  <c r="G85" i="6"/>
  <c r="F85" i="6"/>
  <c r="Q78" i="6"/>
  <c r="P78" i="6"/>
  <c r="O78" i="6"/>
  <c r="N78" i="6"/>
  <c r="M78" i="6"/>
  <c r="L78" i="6"/>
  <c r="K78" i="6"/>
  <c r="J78" i="6"/>
  <c r="I78" i="6"/>
  <c r="H78" i="6"/>
  <c r="G78" i="6"/>
  <c r="F78" i="6"/>
  <c r="Q71" i="6"/>
  <c r="P71" i="6"/>
  <c r="O71" i="6"/>
  <c r="N71" i="6"/>
  <c r="M71" i="6"/>
  <c r="L71" i="6"/>
  <c r="K71" i="6"/>
  <c r="J71" i="6"/>
  <c r="I71" i="6"/>
  <c r="H71" i="6"/>
  <c r="G71" i="6"/>
  <c r="F71" i="6"/>
  <c r="Q64" i="6"/>
  <c r="P64" i="6"/>
  <c r="O64" i="6"/>
  <c r="N64" i="6"/>
  <c r="M64" i="6"/>
  <c r="L64" i="6"/>
  <c r="K64" i="6"/>
  <c r="J64" i="6"/>
  <c r="I64" i="6"/>
  <c r="H64" i="6"/>
  <c r="G64" i="6"/>
  <c r="F64" i="6"/>
  <c r="Q57" i="6"/>
  <c r="P57" i="6"/>
  <c r="O57" i="6"/>
  <c r="N57" i="6"/>
  <c r="M57" i="6"/>
  <c r="L57" i="6"/>
  <c r="K57" i="6"/>
  <c r="J57" i="6"/>
  <c r="I57" i="6"/>
  <c r="H57" i="6"/>
  <c r="G57" i="6"/>
  <c r="F57" i="6"/>
  <c r="Q50" i="6"/>
  <c r="P50" i="6"/>
  <c r="O50" i="6"/>
  <c r="N50" i="6"/>
  <c r="M50" i="6"/>
  <c r="L50" i="6"/>
  <c r="K50" i="6"/>
  <c r="J50" i="6"/>
  <c r="I50" i="6"/>
  <c r="H50" i="6"/>
  <c r="G50" i="6"/>
  <c r="F50" i="6"/>
  <c r="Q43" i="6"/>
  <c r="P43" i="6"/>
  <c r="O43" i="6"/>
  <c r="N43" i="6"/>
  <c r="M43" i="6"/>
  <c r="L43" i="6"/>
  <c r="K43" i="6"/>
  <c r="J43" i="6"/>
  <c r="I43" i="6"/>
  <c r="H43" i="6"/>
  <c r="G43" i="6"/>
  <c r="F43" i="6"/>
  <c r="Q36" i="6"/>
  <c r="P36" i="6"/>
  <c r="O36" i="6"/>
  <c r="N36" i="6"/>
  <c r="M36" i="6"/>
  <c r="L36" i="6"/>
  <c r="K36" i="6"/>
  <c r="J36" i="6"/>
  <c r="I36" i="6"/>
  <c r="H36" i="6"/>
  <c r="G36" i="6"/>
  <c r="F36" i="6"/>
  <c r="Q35" i="6"/>
  <c r="Q34" i="6"/>
  <c r="Q33" i="6"/>
  <c r="P33" i="6" s="1"/>
  <c r="Q31" i="6"/>
  <c r="P31" i="6" s="1"/>
  <c r="O31" i="6" s="1"/>
  <c r="N31" i="6" s="1"/>
  <c r="M31" i="6" s="1"/>
  <c r="L31" i="6" s="1"/>
  <c r="K31" i="6" s="1"/>
  <c r="J31" i="6" s="1"/>
  <c r="I31" i="6" s="1"/>
  <c r="H31" i="6" s="1"/>
  <c r="G31" i="6" s="1"/>
  <c r="F31" i="6" s="1"/>
  <c r="Q30" i="6"/>
  <c r="P30" i="6" s="1"/>
  <c r="O30" i="6" s="1"/>
  <c r="N30" i="6" s="1"/>
  <c r="Q27" i="6"/>
  <c r="Q26" i="6"/>
  <c r="Q25" i="6"/>
  <c r="Q24" i="6"/>
  <c r="Q23" i="6"/>
  <c r="E110" i="6"/>
  <c r="E98" i="6"/>
  <c r="E97" i="6"/>
  <c r="E96" i="6"/>
  <c r="E94" i="6"/>
  <c r="E93" i="6"/>
  <c r="E91" i="6"/>
  <c r="E90" i="6"/>
  <c r="E89" i="6"/>
  <c r="E86" i="6"/>
  <c r="N116" i="6" l="1"/>
  <c r="L113" i="6"/>
  <c r="P35" i="6"/>
  <c r="Q21" i="6"/>
  <c r="P27" i="6"/>
  <c r="O27" i="6" s="1"/>
  <c r="Q20" i="6"/>
  <c r="P24" i="6"/>
  <c r="P17" i="6" s="1"/>
  <c r="Q17" i="6"/>
  <c r="P25" i="6"/>
  <c r="P18" i="6" s="1"/>
  <c r="Q18" i="6"/>
  <c r="E106" i="6"/>
  <c r="P26" i="6"/>
  <c r="P19" i="6" s="1"/>
  <c r="Q19" i="6"/>
  <c r="E92" i="6"/>
  <c r="N190" i="6"/>
  <c r="Q16" i="6"/>
  <c r="N169" i="6"/>
  <c r="E172" i="6"/>
  <c r="E169" i="6" s="1"/>
  <c r="E214" i="6"/>
  <c r="E211" i="6" s="1"/>
  <c r="M218" i="6"/>
  <c r="E134" i="6"/>
  <c r="E148" i="6"/>
  <c r="E155" i="6"/>
  <c r="E253" i="6"/>
  <c r="N113" i="6"/>
  <c r="I113" i="6"/>
  <c r="O113" i="6"/>
  <c r="H113" i="6"/>
  <c r="E162" i="6"/>
  <c r="E117" i="6"/>
  <c r="E260" i="6"/>
  <c r="E176" i="6"/>
  <c r="E114" i="6"/>
  <c r="E127" i="6"/>
  <c r="E141" i="6"/>
  <c r="E197" i="6"/>
  <c r="Q113" i="6"/>
  <c r="E115" i="6"/>
  <c r="M116" i="6"/>
  <c r="M113" i="6" s="1"/>
  <c r="E120" i="6"/>
  <c r="E190" i="6"/>
  <c r="E85" i="6"/>
  <c r="E183" i="6"/>
  <c r="E218" i="6"/>
  <c r="M197" i="6"/>
  <c r="Q22" i="6"/>
  <c r="E118" i="6"/>
  <c r="J113" i="6"/>
  <c r="P113" i="6"/>
  <c r="E207" i="6"/>
  <c r="E204" i="6" s="1"/>
  <c r="P34" i="6"/>
  <c r="O34" i="6" s="1"/>
  <c r="N34" i="6" s="1"/>
  <c r="M34" i="6" s="1"/>
  <c r="L34" i="6" s="1"/>
  <c r="K34" i="6" s="1"/>
  <c r="J34" i="6" s="1"/>
  <c r="I34" i="6" s="1"/>
  <c r="H34" i="6" s="1"/>
  <c r="G34" i="6" s="1"/>
  <c r="F34" i="6" s="1"/>
  <c r="O33" i="6"/>
  <c r="N33" i="6" s="1"/>
  <c r="M33" i="6" s="1"/>
  <c r="L33" i="6" s="1"/>
  <c r="K33" i="6" s="1"/>
  <c r="J33" i="6" s="1"/>
  <c r="I33" i="6" s="1"/>
  <c r="H33" i="6" s="1"/>
  <c r="G33" i="6" s="1"/>
  <c r="F33" i="6" s="1"/>
  <c r="Q29" i="6"/>
  <c r="K113" i="6"/>
  <c r="F113" i="6"/>
  <c r="G113" i="6"/>
  <c r="O24" i="6"/>
  <c r="O17" i="6" s="1"/>
  <c r="M30" i="6"/>
  <c r="P23" i="6"/>
  <c r="P16" i="6" s="1"/>
  <c r="E116" i="6" l="1"/>
  <c r="O26" i="6"/>
  <c r="O19" i="6" s="1"/>
  <c r="O25" i="6"/>
  <c r="O18" i="6" s="1"/>
  <c r="P20" i="6"/>
  <c r="O20" i="6"/>
  <c r="O35" i="6"/>
  <c r="P21" i="6"/>
  <c r="E113" i="6"/>
  <c r="Q15" i="6"/>
  <c r="P29" i="6"/>
  <c r="N26" i="6"/>
  <c r="N19" i="6" s="1"/>
  <c r="N24" i="6"/>
  <c r="N17" i="6" s="1"/>
  <c r="P22" i="6"/>
  <c r="O23" i="6"/>
  <c r="O16" i="6" s="1"/>
  <c r="N25" i="6"/>
  <c r="N18" i="6" s="1"/>
  <c r="N27" i="6"/>
  <c r="N20" i="6" s="1"/>
  <c r="L30" i="6"/>
  <c r="E229" i="6"/>
  <c r="E228" i="6"/>
  <c r="O21" i="6" l="1"/>
  <c r="N35" i="6"/>
  <c r="P15" i="6"/>
  <c r="M25" i="6"/>
  <c r="M18" i="6" s="1"/>
  <c r="K30" i="6"/>
  <c r="J30" i="6" s="1"/>
  <c r="O22" i="6"/>
  <c r="N23" i="6"/>
  <c r="N16" i="6" s="1"/>
  <c r="M26" i="6"/>
  <c r="M19" i="6" s="1"/>
  <c r="M27" i="6"/>
  <c r="M20" i="6" s="1"/>
  <c r="M24" i="6"/>
  <c r="M17" i="6" s="1"/>
  <c r="E235" i="6"/>
  <c r="N21" i="6" l="1"/>
  <c r="N29" i="6"/>
  <c r="M35" i="6"/>
  <c r="O15" i="6"/>
  <c r="I30" i="6"/>
  <c r="L26" i="6"/>
  <c r="L19" i="6" s="1"/>
  <c r="M23" i="6"/>
  <c r="M16" i="6" s="1"/>
  <c r="N22" i="6"/>
  <c r="L25" i="6"/>
  <c r="L18" i="6" s="1"/>
  <c r="L24" i="6"/>
  <c r="L17" i="6" s="1"/>
  <c r="L27" i="6"/>
  <c r="L20" i="6" s="1"/>
  <c r="E83" i="6"/>
  <c r="E82" i="6"/>
  <c r="E81" i="6"/>
  <c r="E80" i="6"/>
  <c r="E79" i="6"/>
  <c r="N15" i="6" l="1"/>
  <c r="M29" i="6"/>
  <c r="M21" i="6"/>
  <c r="M15" i="6" s="1"/>
  <c r="L35" i="6"/>
  <c r="K27" i="6"/>
  <c r="K20" i="6" s="1"/>
  <c r="K24" i="6"/>
  <c r="K17" i="6" s="1"/>
  <c r="M22" i="6"/>
  <c r="L23" i="6"/>
  <c r="L16" i="6" s="1"/>
  <c r="K26" i="6"/>
  <c r="K19" i="6" s="1"/>
  <c r="H30" i="6"/>
  <c r="K25" i="6"/>
  <c r="K18" i="6" s="1"/>
  <c r="E78" i="6"/>
  <c r="L21" i="6" l="1"/>
  <c r="L15" i="6" s="1"/>
  <c r="L29" i="6"/>
  <c r="K35" i="6"/>
  <c r="J26" i="6"/>
  <c r="J19" i="6" s="1"/>
  <c r="J25" i="6"/>
  <c r="J18" i="6" s="1"/>
  <c r="K23" i="6"/>
  <c r="K16" i="6" s="1"/>
  <c r="L22" i="6"/>
  <c r="J27" i="6"/>
  <c r="J20" i="6" s="1"/>
  <c r="G30" i="6"/>
  <c r="J24" i="6"/>
  <c r="J17" i="6" s="1"/>
  <c r="K21" i="6" l="1"/>
  <c r="J35" i="6"/>
  <c r="F30" i="6"/>
  <c r="I25" i="6"/>
  <c r="I18" i="6" s="1"/>
  <c r="I27" i="6"/>
  <c r="I20" i="6" s="1"/>
  <c r="I24" i="6"/>
  <c r="I17" i="6" s="1"/>
  <c r="K22" i="6"/>
  <c r="K15" i="6"/>
  <c r="J23" i="6"/>
  <c r="J16" i="6" s="1"/>
  <c r="I26" i="6"/>
  <c r="I19" i="6" s="1"/>
  <c r="E76" i="6"/>
  <c r="E75" i="6"/>
  <c r="E73" i="6"/>
  <c r="E72" i="6"/>
  <c r="J21" i="6" l="1"/>
  <c r="I35" i="6"/>
  <c r="J29" i="6"/>
  <c r="H24" i="6"/>
  <c r="H17" i="6" s="1"/>
  <c r="H26" i="6"/>
  <c r="H19" i="6" s="1"/>
  <c r="H27" i="6"/>
  <c r="H20" i="6" s="1"/>
  <c r="J22" i="6"/>
  <c r="I23" i="6"/>
  <c r="I16" i="6" s="1"/>
  <c r="H25" i="6"/>
  <c r="H18" i="6" s="1"/>
  <c r="E71" i="6"/>
  <c r="E269" i="6"/>
  <c r="E270" i="6"/>
  <c r="E271" i="6"/>
  <c r="E272" i="6"/>
  <c r="E268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I21" i="6" l="1"/>
  <c r="I29" i="6"/>
  <c r="H35" i="6"/>
  <c r="J15" i="6"/>
  <c r="G25" i="6"/>
  <c r="G18" i="6" s="1"/>
  <c r="G26" i="6"/>
  <c r="G19" i="6" s="1"/>
  <c r="H23" i="6"/>
  <c r="H16" i="6" s="1"/>
  <c r="I22" i="6"/>
  <c r="G27" i="6"/>
  <c r="G20" i="6" s="1"/>
  <c r="G24" i="6"/>
  <c r="G17" i="6" s="1"/>
  <c r="E267" i="6"/>
  <c r="H21" i="6" l="1"/>
  <c r="G35" i="6"/>
  <c r="H29" i="6"/>
  <c r="I15" i="6"/>
  <c r="G23" i="6"/>
  <c r="G16" i="6" s="1"/>
  <c r="H22" i="6"/>
  <c r="F26" i="6"/>
  <c r="F19" i="6" s="1"/>
  <c r="F27" i="6"/>
  <c r="F20" i="6" s="1"/>
  <c r="F24" i="6"/>
  <c r="F17" i="6" s="1"/>
  <c r="F25" i="6"/>
  <c r="F18" i="6" s="1"/>
  <c r="Q456" i="6"/>
  <c r="E459" i="6"/>
  <c r="E461" i="6"/>
  <c r="G21" i="6" l="1"/>
  <c r="F35" i="6"/>
  <c r="G29" i="6"/>
  <c r="H15" i="6"/>
  <c r="G22" i="6"/>
  <c r="F23" i="6"/>
  <c r="F16" i="6" s="1"/>
  <c r="P456" i="6"/>
  <c r="F21" i="6" l="1"/>
  <c r="F29" i="6"/>
  <c r="G15" i="6"/>
  <c r="F22" i="6"/>
  <c r="O456" i="6"/>
  <c r="F15" i="6" l="1"/>
  <c r="N456" i="6"/>
  <c r="M456" i="6" l="1"/>
  <c r="L456" i="6" l="1"/>
  <c r="K456" i="6" l="1"/>
  <c r="J456" i="6" l="1"/>
  <c r="I456" i="6" l="1"/>
  <c r="H456" i="6" l="1"/>
  <c r="E460" i="6" l="1"/>
  <c r="G456" i="6"/>
  <c r="E458" i="6" l="1"/>
  <c r="F456" i="6"/>
  <c r="E457" i="6"/>
  <c r="E456" i="6" l="1"/>
  <c r="F325" i="6" l="1"/>
  <c r="G325" i="6"/>
  <c r="H325" i="6"/>
  <c r="I325" i="6"/>
  <c r="J325" i="6"/>
  <c r="K325" i="6"/>
  <c r="L325" i="6"/>
  <c r="M325" i="6"/>
  <c r="N325" i="6"/>
  <c r="O325" i="6"/>
  <c r="P325" i="6"/>
  <c r="Q325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F328" i="6"/>
  <c r="G328" i="6"/>
  <c r="H328" i="6"/>
  <c r="I328" i="6"/>
  <c r="J328" i="6"/>
  <c r="K328" i="6"/>
  <c r="L328" i="6"/>
  <c r="M328" i="6"/>
  <c r="N328" i="6"/>
  <c r="O328" i="6"/>
  <c r="Q328" i="6"/>
  <c r="G324" i="6"/>
  <c r="H324" i="6"/>
  <c r="I324" i="6"/>
  <c r="J324" i="6"/>
  <c r="K324" i="6"/>
  <c r="L324" i="6"/>
  <c r="M324" i="6"/>
  <c r="N324" i="6"/>
  <c r="O324" i="6"/>
  <c r="P324" i="6"/>
  <c r="Q324" i="6"/>
  <c r="E364" i="6"/>
  <c r="E362" i="6"/>
  <c r="E361" i="6"/>
  <c r="E360" i="6"/>
  <c r="E359" i="6"/>
  <c r="Q358" i="6"/>
  <c r="P358" i="6"/>
  <c r="O358" i="6"/>
  <c r="N358" i="6"/>
  <c r="M358" i="6"/>
  <c r="L358" i="6"/>
  <c r="K358" i="6"/>
  <c r="J358" i="6"/>
  <c r="I358" i="6"/>
  <c r="H358" i="6"/>
  <c r="G358" i="6"/>
  <c r="F358" i="6"/>
  <c r="E336" i="6"/>
  <c r="E334" i="6"/>
  <c r="F367" i="6"/>
  <c r="G367" i="6"/>
  <c r="H367" i="6"/>
  <c r="I367" i="6"/>
  <c r="J367" i="6"/>
  <c r="K367" i="6"/>
  <c r="L367" i="6"/>
  <c r="M367" i="6"/>
  <c r="N367" i="6"/>
  <c r="O367" i="6"/>
  <c r="P367" i="6"/>
  <c r="Q367" i="6"/>
  <c r="F368" i="6"/>
  <c r="G368" i="6"/>
  <c r="H368" i="6"/>
  <c r="I368" i="6"/>
  <c r="J368" i="6"/>
  <c r="K368" i="6"/>
  <c r="L368" i="6"/>
  <c r="M368" i="6"/>
  <c r="N368" i="6"/>
  <c r="O368" i="6"/>
  <c r="P368" i="6"/>
  <c r="Q368" i="6"/>
  <c r="F369" i="6"/>
  <c r="G369" i="6"/>
  <c r="H369" i="6"/>
  <c r="I369" i="6"/>
  <c r="J369" i="6"/>
  <c r="K369" i="6"/>
  <c r="L369" i="6"/>
  <c r="M369" i="6"/>
  <c r="N369" i="6"/>
  <c r="O369" i="6"/>
  <c r="P369" i="6"/>
  <c r="Q369" i="6"/>
  <c r="F370" i="6"/>
  <c r="G370" i="6"/>
  <c r="H370" i="6"/>
  <c r="I370" i="6"/>
  <c r="J370" i="6"/>
  <c r="K370" i="6"/>
  <c r="L370" i="6"/>
  <c r="M370" i="6"/>
  <c r="N370" i="6"/>
  <c r="O370" i="6"/>
  <c r="P370" i="6"/>
  <c r="P321" i="6" s="1"/>
  <c r="P468" i="6" s="1"/>
  <c r="Q370" i="6"/>
  <c r="F371" i="6"/>
  <c r="G371" i="6"/>
  <c r="H371" i="6"/>
  <c r="I371" i="6"/>
  <c r="J371" i="6"/>
  <c r="K371" i="6"/>
  <c r="L371" i="6"/>
  <c r="M371" i="6"/>
  <c r="N371" i="6"/>
  <c r="O371" i="6"/>
  <c r="P371" i="6"/>
  <c r="Q371" i="6"/>
  <c r="G366" i="6"/>
  <c r="H366" i="6"/>
  <c r="I366" i="6"/>
  <c r="J366" i="6"/>
  <c r="K366" i="6"/>
  <c r="L366" i="6"/>
  <c r="M366" i="6"/>
  <c r="N366" i="6"/>
  <c r="O366" i="6"/>
  <c r="P366" i="6"/>
  <c r="Q366" i="6"/>
  <c r="F366" i="6"/>
  <c r="F281" i="6"/>
  <c r="E289" i="6"/>
  <c r="F288" i="6"/>
  <c r="E296" i="6"/>
  <c r="F295" i="6"/>
  <c r="E303" i="6"/>
  <c r="F302" i="6"/>
  <c r="G309" i="6"/>
  <c r="F309" i="6"/>
  <c r="L274" i="6"/>
  <c r="F274" i="6"/>
  <c r="E279" i="6"/>
  <c r="E247" i="6"/>
  <c r="E240" i="6"/>
  <c r="F239" i="6"/>
  <c r="E243" i="6"/>
  <c r="E242" i="6"/>
  <c r="Q239" i="6"/>
  <c r="F246" i="6"/>
  <c r="E66" i="6"/>
  <c r="E69" i="6"/>
  <c r="E68" i="6"/>
  <c r="E65" i="6"/>
  <c r="E64" i="6" s="1"/>
  <c r="E62" i="6"/>
  <c r="E61" i="6"/>
  <c r="E58" i="6"/>
  <c r="E59" i="6"/>
  <c r="E55" i="6"/>
  <c r="E51" i="6"/>
  <c r="E54" i="6"/>
  <c r="E52" i="6"/>
  <c r="E50" i="6" l="1"/>
  <c r="E324" i="6"/>
  <c r="E326" i="6"/>
  <c r="E325" i="6"/>
  <c r="E328" i="6"/>
  <c r="E358" i="6"/>
  <c r="E57" i="6"/>
  <c r="E48" i="6" l="1"/>
  <c r="E47" i="6"/>
  <c r="E45" i="6"/>
  <c r="E44" i="6"/>
  <c r="E43" i="6" l="1"/>
  <c r="E374" i="6" l="1"/>
  <c r="E375" i="6"/>
  <c r="E376" i="6"/>
  <c r="E377" i="6"/>
  <c r="E378" i="6"/>
  <c r="E373" i="6"/>
  <c r="F372" i="6"/>
  <c r="G372" i="6"/>
  <c r="H372" i="6"/>
  <c r="I372" i="6"/>
  <c r="J372" i="6"/>
  <c r="K372" i="6"/>
  <c r="L372" i="6"/>
  <c r="M372" i="6"/>
  <c r="N372" i="6"/>
  <c r="O372" i="6"/>
  <c r="P372" i="6"/>
  <c r="Q372" i="6"/>
  <c r="E372" i="6" l="1"/>
  <c r="E249" i="6" l="1"/>
  <c r="E38" i="6" l="1"/>
  <c r="E40" i="6"/>
  <c r="E41" i="6"/>
  <c r="E42" i="6"/>
  <c r="E21" i="6" s="1"/>
  <c r="E37" i="6"/>
  <c r="E36" i="6" l="1"/>
  <c r="E251" i="6" l="1"/>
  <c r="E250" i="6"/>
  <c r="E248" i="6"/>
  <c r="P246" i="6" l="1"/>
  <c r="Q246" i="6"/>
  <c r="O246" i="6" l="1"/>
  <c r="N246" i="6" l="1"/>
  <c r="M246" i="6" l="1"/>
  <c r="L246" i="6" l="1"/>
  <c r="K246" i="6" l="1"/>
  <c r="J246" i="6" l="1"/>
  <c r="I246" i="6" l="1"/>
  <c r="H246" i="6" l="1"/>
  <c r="G246" i="6" l="1"/>
  <c r="E246" i="6" l="1"/>
  <c r="E447" i="6" l="1"/>
  <c r="E431" i="6" l="1"/>
  <c r="F321" i="6" l="1"/>
  <c r="F468" i="6" s="1"/>
  <c r="G321" i="6"/>
  <c r="G468" i="6" s="1"/>
  <c r="H321" i="6"/>
  <c r="H468" i="6" s="1"/>
  <c r="I321" i="6"/>
  <c r="I468" i="6" s="1"/>
  <c r="J321" i="6"/>
  <c r="J468" i="6" s="1"/>
  <c r="K321" i="6"/>
  <c r="K468" i="6" s="1"/>
  <c r="L321" i="6"/>
  <c r="L468" i="6" s="1"/>
  <c r="M321" i="6"/>
  <c r="M468" i="6" s="1"/>
  <c r="N321" i="6"/>
  <c r="N468" i="6" s="1"/>
  <c r="O321" i="6"/>
  <c r="O468" i="6" s="1"/>
  <c r="Q321" i="6"/>
  <c r="Q468" i="6" s="1"/>
  <c r="E468" i="6" l="1"/>
  <c r="E430" i="6"/>
  <c r="Q302" i="6" l="1"/>
  <c r="Q309" i="6"/>
  <c r="P302" i="6" l="1"/>
  <c r="P309" i="6"/>
  <c r="O302" i="6" l="1"/>
  <c r="O309" i="6"/>
  <c r="N302" i="6" l="1"/>
  <c r="N309" i="6"/>
  <c r="M302" i="6" l="1"/>
  <c r="M309" i="6"/>
  <c r="L302" i="6" l="1"/>
  <c r="L309" i="6"/>
  <c r="K302" i="6" l="1"/>
  <c r="K309" i="6"/>
  <c r="J302" i="6" l="1"/>
  <c r="J309" i="6"/>
  <c r="E283" i="6"/>
  <c r="I302" i="6" l="1"/>
  <c r="I309" i="6"/>
  <c r="H302" i="6" l="1"/>
  <c r="H309" i="6"/>
  <c r="G302" i="6" l="1"/>
  <c r="Q232" i="6" l="1"/>
  <c r="P232" i="6" l="1"/>
  <c r="O232" i="6"/>
  <c r="N232" i="6" l="1"/>
  <c r="E454" i="6"/>
  <c r="E452" i="6"/>
  <c r="E445" i="6"/>
  <c r="E440" i="6"/>
  <c r="E438" i="6"/>
  <c r="E433" i="6"/>
  <c r="E424" i="6"/>
  <c r="E419" i="6"/>
  <c r="E417" i="6"/>
  <c r="E412" i="6"/>
  <c r="E410" i="6"/>
  <c r="E406" i="6"/>
  <c r="E405" i="6"/>
  <c r="E403" i="6"/>
  <c r="E399" i="6"/>
  <c r="E398" i="6"/>
  <c r="E396" i="6"/>
  <c r="Q392" i="6"/>
  <c r="Q469" i="6" s="1"/>
  <c r="Q386" i="6" l="1"/>
  <c r="P392" i="6"/>
  <c r="P469" i="6" s="1"/>
  <c r="L400" i="6"/>
  <c r="Q428" i="6"/>
  <c r="N414" i="6"/>
  <c r="Q393" i="6"/>
  <c r="N442" i="6"/>
  <c r="E413" i="6"/>
  <c r="Q435" i="6"/>
  <c r="N449" i="6"/>
  <c r="E455" i="6"/>
  <c r="E420" i="6"/>
  <c r="M407" i="6"/>
  <c r="N421" i="6"/>
  <c r="E434" i="6"/>
  <c r="E448" i="6"/>
  <c r="M232" i="6"/>
  <c r="E370" i="6"/>
  <c r="E321" i="6" s="1"/>
  <c r="E366" i="6"/>
  <c r="E367" i="6"/>
  <c r="E368" i="6"/>
  <c r="P386" i="6" l="1"/>
  <c r="O392" i="6"/>
  <c r="O469" i="6" s="1"/>
  <c r="J428" i="6"/>
  <c r="E432" i="6"/>
  <c r="K414" i="6"/>
  <c r="P428" i="6"/>
  <c r="M421" i="6"/>
  <c r="P435" i="6"/>
  <c r="P393" i="6"/>
  <c r="K400" i="6"/>
  <c r="E427" i="6"/>
  <c r="K407" i="6"/>
  <c r="K442" i="6"/>
  <c r="L232" i="6"/>
  <c r="Q317" i="6"/>
  <c r="Q350" i="6"/>
  <c r="Q329" i="6" s="1"/>
  <c r="Q348" i="6"/>
  <c r="Q327" i="6" s="1"/>
  <c r="E313" i="6"/>
  <c r="E311" i="6"/>
  <c r="E310" i="6"/>
  <c r="O386" i="6" l="1"/>
  <c r="N392" i="6"/>
  <c r="N469" i="6" s="1"/>
  <c r="P348" i="6"/>
  <c r="P327" i="6" s="1"/>
  <c r="Q320" i="6"/>
  <c r="Q467" i="6" s="1"/>
  <c r="P350" i="6"/>
  <c r="P329" i="6" s="1"/>
  <c r="Q318" i="6"/>
  <c r="Q465" i="6" s="1"/>
  <c r="Q365" i="6"/>
  <c r="I428" i="6"/>
  <c r="E415" i="6"/>
  <c r="K449" i="6"/>
  <c r="Q351" i="6"/>
  <c r="Q337" i="6"/>
  <c r="Q344" i="6"/>
  <c r="P317" i="6"/>
  <c r="K421" i="6"/>
  <c r="O435" i="6"/>
  <c r="Q330" i="6"/>
  <c r="O428" i="6"/>
  <c r="O393" i="6"/>
  <c r="K232" i="6"/>
  <c r="E307" i="6"/>
  <c r="E306" i="6"/>
  <c r="E305" i="6"/>
  <c r="E304" i="6"/>
  <c r="E298" i="6"/>
  <c r="N386" i="6" l="1"/>
  <c r="M392" i="6"/>
  <c r="M469" i="6" s="1"/>
  <c r="O348" i="6"/>
  <c r="O327" i="6" s="1"/>
  <c r="L281" i="6"/>
  <c r="O350" i="6"/>
  <c r="O329" i="6" s="1"/>
  <c r="P318" i="6"/>
  <c r="P465" i="6" s="1"/>
  <c r="Q281" i="6"/>
  <c r="Q295" i="6"/>
  <c r="P344" i="6"/>
  <c r="P337" i="6"/>
  <c r="P351" i="6"/>
  <c r="E302" i="6"/>
  <c r="N435" i="6"/>
  <c r="Q288" i="6"/>
  <c r="N393" i="6"/>
  <c r="P330" i="6"/>
  <c r="N428" i="6"/>
  <c r="O317" i="6"/>
  <c r="Q323" i="6"/>
  <c r="Q319" i="6"/>
  <c r="Q466" i="6" s="1"/>
  <c r="P295" i="6"/>
  <c r="J232" i="6"/>
  <c r="E291" i="6"/>
  <c r="E244" i="6"/>
  <c r="M386" i="6" l="1"/>
  <c r="L392" i="6"/>
  <c r="L469" i="6" s="1"/>
  <c r="P239" i="6"/>
  <c r="N348" i="6"/>
  <c r="N327" i="6" s="1"/>
  <c r="N350" i="6"/>
  <c r="N329" i="6" s="1"/>
  <c r="O318" i="6"/>
  <c r="O465" i="6" s="1"/>
  <c r="Q316" i="6"/>
  <c r="P365" i="6"/>
  <c r="P320" i="6"/>
  <c r="P467" i="6" s="1"/>
  <c r="M428" i="6"/>
  <c r="O330" i="6"/>
  <c r="Q274" i="6"/>
  <c r="P288" i="6"/>
  <c r="M393" i="6"/>
  <c r="O351" i="6"/>
  <c r="O344" i="6"/>
  <c r="P281" i="6"/>
  <c r="N317" i="6"/>
  <c r="N464" i="6" s="1"/>
  <c r="P323" i="6"/>
  <c r="P319" i="6"/>
  <c r="P466" i="6" s="1"/>
  <c r="M435" i="6"/>
  <c r="O337" i="6"/>
  <c r="O295" i="6"/>
  <c r="O288" i="6"/>
  <c r="I232" i="6"/>
  <c r="L386" i="6" l="1"/>
  <c r="K392" i="6"/>
  <c r="K469" i="6" s="1"/>
  <c r="O239" i="6"/>
  <c r="M348" i="6"/>
  <c r="M327" i="6" s="1"/>
  <c r="N320" i="6"/>
  <c r="N467" i="6" s="1"/>
  <c r="M350" i="6"/>
  <c r="M329" i="6" s="1"/>
  <c r="N318" i="6"/>
  <c r="N465" i="6" s="1"/>
  <c r="P316" i="6"/>
  <c r="N365" i="6"/>
  <c r="O365" i="6"/>
  <c r="O320" i="6"/>
  <c r="O467" i="6" s="1"/>
  <c r="N351" i="6"/>
  <c r="P274" i="6"/>
  <c r="K435" i="6"/>
  <c r="L435" i="6"/>
  <c r="M317" i="6"/>
  <c r="M464" i="6" s="1"/>
  <c r="L393" i="6"/>
  <c r="O281" i="6"/>
  <c r="N344" i="6"/>
  <c r="N330" i="6"/>
  <c r="N337" i="6"/>
  <c r="O319" i="6"/>
  <c r="O466" i="6" s="1"/>
  <c r="O323" i="6"/>
  <c r="L428" i="6"/>
  <c r="N288" i="6"/>
  <c r="N295" i="6"/>
  <c r="H232" i="6"/>
  <c r="K386" i="6" l="1"/>
  <c r="J392" i="6"/>
  <c r="J469" i="6" s="1"/>
  <c r="N239" i="6"/>
  <c r="L348" i="6"/>
  <c r="L327" i="6" s="1"/>
  <c r="M320" i="6"/>
  <c r="M467" i="6" s="1"/>
  <c r="L350" i="6"/>
  <c r="L329" i="6" s="1"/>
  <c r="M318" i="6"/>
  <c r="M465" i="6" s="1"/>
  <c r="O316" i="6"/>
  <c r="M365" i="6"/>
  <c r="K393" i="6"/>
  <c r="L317" i="6"/>
  <c r="L464" i="6" s="1"/>
  <c r="K428" i="6"/>
  <c r="M337" i="6"/>
  <c r="M344" i="6"/>
  <c r="N281" i="6"/>
  <c r="M330" i="6"/>
  <c r="N319" i="6"/>
  <c r="N466" i="6" s="1"/>
  <c r="N323" i="6"/>
  <c r="M351" i="6"/>
  <c r="N274" i="6"/>
  <c r="O274" i="6"/>
  <c r="M295" i="6"/>
  <c r="M288" i="6"/>
  <c r="F232" i="6"/>
  <c r="G232" i="6"/>
  <c r="J386" i="6" l="1"/>
  <c r="K379" i="6"/>
  <c r="I392" i="6"/>
  <c r="I469" i="6" s="1"/>
  <c r="M239" i="6"/>
  <c r="K348" i="6"/>
  <c r="K327" i="6" s="1"/>
  <c r="L320" i="6"/>
  <c r="L467" i="6" s="1"/>
  <c r="K350" i="6"/>
  <c r="K329" i="6" s="1"/>
  <c r="L318" i="6"/>
  <c r="L465" i="6" s="1"/>
  <c r="N316" i="6"/>
  <c r="L365" i="6"/>
  <c r="L344" i="6"/>
  <c r="M281" i="6"/>
  <c r="M274" i="6" s="1"/>
  <c r="L330" i="6"/>
  <c r="K317" i="6"/>
  <c r="K464" i="6" s="1"/>
  <c r="J393" i="6"/>
  <c r="H428" i="6"/>
  <c r="L351" i="6"/>
  <c r="M323" i="6"/>
  <c r="M319" i="6"/>
  <c r="M466" i="6" s="1"/>
  <c r="L337" i="6"/>
  <c r="L288" i="6"/>
  <c r="L295" i="6"/>
  <c r="E34" i="6"/>
  <c r="E30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E226" i="6"/>
  <c r="I386" i="6" l="1"/>
  <c r="H392" i="6"/>
  <c r="H469" i="6" s="1"/>
  <c r="L239" i="6"/>
  <c r="J348" i="6"/>
  <c r="J327" i="6" s="1"/>
  <c r="J350" i="6"/>
  <c r="J329" i="6" s="1"/>
  <c r="K318" i="6"/>
  <c r="K465" i="6" s="1"/>
  <c r="M316" i="6"/>
  <c r="K365" i="6"/>
  <c r="K320" i="6"/>
  <c r="K467" i="6" s="1"/>
  <c r="K337" i="6"/>
  <c r="K330" i="6"/>
  <c r="K351" i="6"/>
  <c r="I393" i="6"/>
  <c r="L323" i="6"/>
  <c r="L319" i="6"/>
  <c r="L466" i="6" s="1"/>
  <c r="J317" i="6"/>
  <c r="G428" i="6"/>
  <c r="K344" i="6"/>
  <c r="E426" i="6"/>
  <c r="K288" i="6"/>
  <c r="K295" i="6"/>
  <c r="H386" i="6" l="1"/>
  <c r="G392" i="6"/>
  <c r="G469" i="6" s="1"/>
  <c r="K239" i="6"/>
  <c r="I348" i="6"/>
  <c r="I327" i="6" s="1"/>
  <c r="J320" i="6"/>
  <c r="J467" i="6" s="1"/>
  <c r="I350" i="6"/>
  <c r="I329" i="6" s="1"/>
  <c r="J318" i="6"/>
  <c r="J465" i="6" s="1"/>
  <c r="L316" i="6"/>
  <c r="J365" i="6"/>
  <c r="J344" i="6"/>
  <c r="K281" i="6"/>
  <c r="J351" i="6"/>
  <c r="J337" i="6"/>
  <c r="I317" i="6"/>
  <c r="H393" i="6"/>
  <c r="J330" i="6"/>
  <c r="K319" i="6"/>
  <c r="K466" i="6" s="1"/>
  <c r="K323" i="6"/>
  <c r="F428" i="6"/>
  <c r="E429" i="6"/>
  <c r="E428" i="6" s="1"/>
  <c r="J435" i="6"/>
  <c r="J295" i="6"/>
  <c r="J288" i="6"/>
  <c r="G386" i="6" l="1"/>
  <c r="F392" i="6"/>
  <c r="F469" i="6" s="1"/>
  <c r="J239" i="6"/>
  <c r="H348" i="6"/>
  <c r="H327" i="6" s="1"/>
  <c r="I320" i="6"/>
  <c r="I467" i="6" s="1"/>
  <c r="H350" i="6"/>
  <c r="H329" i="6" s="1"/>
  <c r="I318" i="6"/>
  <c r="I465" i="6" s="1"/>
  <c r="K316" i="6"/>
  <c r="I365" i="6"/>
  <c r="I351" i="6"/>
  <c r="J281" i="6"/>
  <c r="J274" i="6" s="1"/>
  <c r="I344" i="6"/>
  <c r="I330" i="6"/>
  <c r="G393" i="6"/>
  <c r="F393" i="6"/>
  <c r="J319" i="6"/>
  <c r="J466" i="6" s="1"/>
  <c r="J323" i="6"/>
  <c r="H317" i="6"/>
  <c r="I337" i="6"/>
  <c r="I435" i="6"/>
  <c r="I288" i="6"/>
  <c r="I295" i="6"/>
  <c r="F386" i="6" l="1"/>
  <c r="E392" i="6"/>
  <c r="E386" i="6" s="1"/>
  <c r="I239" i="6"/>
  <c r="G348" i="6"/>
  <c r="G327" i="6" s="1"/>
  <c r="H320" i="6"/>
  <c r="H467" i="6" s="1"/>
  <c r="G350" i="6"/>
  <c r="G329" i="6" s="1"/>
  <c r="H318" i="6"/>
  <c r="H465" i="6" s="1"/>
  <c r="J316" i="6"/>
  <c r="H365" i="6"/>
  <c r="H337" i="6"/>
  <c r="G317" i="6"/>
  <c r="H330" i="6"/>
  <c r="I281" i="6"/>
  <c r="I274" i="6" s="1"/>
  <c r="I323" i="6"/>
  <c r="I319" i="6"/>
  <c r="I466" i="6" s="1"/>
  <c r="H344" i="6"/>
  <c r="H351" i="6"/>
  <c r="H435" i="6"/>
  <c r="H295" i="6"/>
  <c r="H288" i="6"/>
  <c r="H239" i="6" l="1"/>
  <c r="F348" i="6"/>
  <c r="F327" i="6" s="1"/>
  <c r="E327" i="6" s="1"/>
  <c r="G320" i="6"/>
  <c r="G467" i="6" s="1"/>
  <c r="F350" i="6"/>
  <c r="F329" i="6" s="1"/>
  <c r="E329" i="6" s="1"/>
  <c r="E323" i="6" s="1"/>
  <c r="F318" i="6"/>
  <c r="F465" i="6" s="1"/>
  <c r="G318" i="6"/>
  <c r="G465" i="6" s="1"/>
  <c r="I316" i="6"/>
  <c r="G365" i="6"/>
  <c r="G344" i="6"/>
  <c r="K274" i="6"/>
  <c r="G330" i="6"/>
  <c r="F351" i="6"/>
  <c r="G351" i="6"/>
  <c r="H281" i="6"/>
  <c r="H274" i="6" s="1"/>
  <c r="H323" i="6"/>
  <c r="H319" i="6"/>
  <c r="H466" i="6" s="1"/>
  <c r="F337" i="6"/>
  <c r="G337" i="6"/>
  <c r="F319" i="6"/>
  <c r="F466" i="6" s="1"/>
  <c r="G435" i="6"/>
  <c r="G288" i="6"/>
  <c r="G295" i="6"/>
  <c r="E465" i="6" l="1"/>
  <c r="G239" i="6"/>
  <c r="F344" i="6"/>
  <c r="F317" i="6"/>
  <c r="H316" i="6"/>
  <c r="E371" i="6"/>
  <c r="E369" i="6"/>
  <c r="F320" i="6"/>
  <c r="F467" i="6" s="1"/>
  <c r="G319" i="6"/>
  <c r="G466" i="6" s="1"/>
  <c r="E466" i="6" s="1"/>
  <c r="G323" i="6"/>
  <c r="E331" i="6"/>
  <c r="F330" i="6"/>
  <c r="G281" i="6"/>
  <c r="G274" i="6" s="1"/>
  <c r="E441" i="6"/>
  <c r="F435" i="6"/>
  <c r="E365" i="6" l="1"/>
  <c r="E241" i="6"/>
  <c r="E239" i="6" s="1"/>
  <c r="F365" i="6"/>
  <c r="F323" i="6"/>
  <c r="F316" i="6"/>
  <c r="G316" i="6"/>
  <c r="E277" i="6"/>
  <c r="E25" i="6" l="1"/>
  <c r="E18" i="6" s="1"/>
  <c r="E27" i="6"/>
  <c r="E26" i="6"/>
  <c r="E24" i="6"/>
  <c r="E23" i="6"/>
  <c r="E16" i="6" s="1"/>
  <c r="E20" i="6" l="1"/>
  <c r="E309" i="6" s="1"/>
  <c r="E22" i="6"/>
  <c r="E33" i="6" l="1"/>
  <c r="E19" i="6" s="1"/>
  <c r="E31" i="6"/>
  <c r="E17" i="6" s="1"/>
  <c r="E15" i="6" l="1"/>
  <c r="E29" i="6"/>
  <c r="E293" i="6" l="1"/>
  <c r="E292" i="6"/>
  <c r="E290" i="6"/>
  <c r="E288" i="6" l="1"/>
  <c r="E284" i="6"/>
  <c r="E285" i="6"/>
  <c r="E286" i="6"/>
  <c r="E287" i="6"/>
  <c r="E234" i="6"/>
  <c r="E236" i="6"/>
  <c r="E237" i="6"/>
  <c r="E281" i="6" l="1"/>
  <c r="E314" i="6"/>
  <c r="E276" i="6" l="1"/>
  <c r="E278" i="6"/>
  <c r="E275" i="6"/>
  <c r="E274" i="6" l="1"/>
  <c r="E357" i="6" l="1"/>
  <c r="E355" i="6"/>
  <c r="E354" i="6"/>
  <c r="E353" i="6"/>
  <c r="E352" i="6"/>
  <c r="E350" i="6"/>
  <c r="E348" i="6"/>
  <c r="E347" i="6"/>
  <c r="E346" i="6"/>
  <c r="E345" i="6"/>
  <c r="E343" i="6"/>
  <c r="E341" i="6"/>
  <c r="E340" i="6"/>
  <c r="E339" i="6"/>
  <c r="E338" i="6"/>
  <c r="E333" i="6"/>
  <c r="E332" i="6"/>
  <c r="E330" i="6" l="1"/>
  <c r="E317" i="6"/>
  <c r="E320" i="6"/>
  <c r="E318" i="6"/>
  <c r="E319" i="6"/>
  <c r="E344" i="6"/>
  <c r="E351" i="6"/>
  <c r="E337" i="6"/>
  <c r="E316" i="6" l="1"/>
  <c r="N463" i="6" l="1"/>
  <c r="E297" i="6"/>
  <c r="E299" i="6"/>
  <c r="E300" i="6"/>
  <c r="E301" i="6"/>
  <c r="E469" i="6" s="1"/>
  <c r="E295" i="6" l="1"/>
  <c r="M463" i="6"/>
  <c r="L463" i="6" l="1"/>
  <c r="K463" i="6" l="1"/>
  <c r="E394" i="6" l="1"/>
  <c r="E395" i="6"/>
  <c r="E397" i="6"/>
  <c r="F400" i="6"/>
  <c r="G400" i="6"/>
  <c r="H400" i="6"/>
  <c r="I400" i="6"/>
  <c r="J400" i="6"/>
  <c r="M400" i="6"/>
  <c r="N400" i="6"/>
  <c r="O400" i="6"/>
  <c r="P400" i="6"/>
  <c r="Q400" i="6"/>
  <c r="E401" i="6"/>
  <c r="E402" i="6"/>
  <c r="E404" i="6"/>
  <c r="F407" i="6"/>
  <c r="G407" i="6"/>
  <c r="H407" i="6"/>
  <c r="I407" i="6"/>
  <c r="J407" i="6"/>
  <c r="L407" i="6"/>
  <c r="N407" i="6"/>
  <c r="O407" i="6"/>
  <c r="P407" i="6"/>
  <c r="Q407" i="6"/>
  <c r="E408" i="6"/>
  <c r="E409" i="6"/>
  <c r="E411" i="6"/>
  <c r="F414" i="6"/>
  <c r="G414" i="6"/>
  <c r="H414" i="6"/>
  <c r="I414" i="6"/>
  <c r="J414" i="6"/>
  <c r="L414" i="6"/>
  <c r="M414" i="6"/>
  <c r="O414" i="6"/>
  <c r="P414" i="6"/>
  <c r="Q414" i="6"/>
  <c r="E416" i="6"/>
  <c r="E418" i="6"/>
  <c r="F421" i="6"/>
  <c r="G421" i="6"/>
  <c r="H421" i="6"/>
  <c r="I421" i="6"/>
  <c r="J421" i="6"/>
  <c r="L421" i="6"/>
  <c r="O421" i="6"/>
  <c r="P421" i="6"/>
  <c r="Q421" i="6"/>
  <c r="E422" i="6"/>
  <c r="E423" i="6"/>
  <c r="E425" i="6"/>
  <c r="E436" i="6"/>
  <c r="E437" i="6"/>
  <c r="E439" i="6"/>
  <c r="F442" i="6"/>
  <c r="G442" i="6"/>
  <c r="H442" i="6"/>
  <c r="I442" i="6"/>
  <c r="J442" i="6"/>
  <c r="L442" i="6"/>
  <c r="M442" i="6"/>
  <c r="O442" i="6"/>
  <c r="P442" i="6"/>
  <c r="Q442" i="6"/>
  <c r="E443" i="6"/>
  <c r="E444" i="6"/>
  <c r="E446" i="6"/>
  <c r="F449" i="6"/>
  <c r="G449" i="6"/>
  <c r="H449" i="6"/>
  <c r="I449" i="6"/>
  <c r="J449" i="6"/>
  <c r="L449" i="6"/>
  <c r="M449" i="6"/>
  <c r="O449" i="6"/>
  <c r="P449" i="6"/>
  <c r="Q449" i="6"/>
  <c r="E450" i="6"/>
  <c r="E451" i="6"/>
  <c r="E453" i="6"/>
  <c r="P380" i="6" l="1"/>
  <c r="H380" i="6"/>
  <c r="O380" i="6"/>
  <c r="L379" i="6"/>
  <c r="F380" i="6"/>
  <c r="F464" i="6" s="1"/>
  <c r="M379" i="6"/>
  <c r="G380" i="6"/>
  <c r="J380" i="6"/>
  <c r="Q380" i="6"/>
  <c r="I380" i="6"/>
  <c r="E467" i="6"/>
  <c r="E393" i="6"/>
  <c r="E407" i="6"/>
  <c r="E435" i="6"/>
  <c r="E400" i="6"/>
  <c r="E449" i="6"/>
  <c r="E421" i="6"/>
  <c r="E414" i="6"/>
  <c r="E442" i="6"/>
  <c r="Q379" i="6" l="1"/>
  <c r="Q464" i="6"/>
  <c r="Q463" i="6" s="1"/>
  <c r="H379" i="6"/>
  <c r="H464" i="6"/>
  <c r="I379" i="6"/>
  <c r="I464" i="6"/>
  <c r="I463" i="6" s="1"/>
  <c r="O379" i="6"/>
  <c r="O464" i="6"/>
  <c r="O463" i="6" s="1"/>
  <c r="J379" i="6"/>
  <c r="J464" i="6"/>
  <c r="J463" i="6" s="1"/>
  <c r="G379" i="6"/>
  <c r="G464" i="6"/>
  <c r="P379" i="6"/>
  <c r="P464" i="6"/>
  <c r="P463" i="6" s="1"/>
  <c r="E380" i="6"/>
  <c r="E379" i="6" s="1"/>
  <c r="F379" i="6"/>
  <c r="E282" i="6"/>
  <c r="E233" i="6"/>
  <c r="E227" i="6"/>
  <c r="E230" i="6"/>
  <c r="E464" i="6" l="1"/>
  <c r="E463" i="6" s="1"/>
  <c r="H463" i="6"/>
  <c r="E232" i="6"/>
  <c r="E225" i="6"/>
  <c r="G463" i="6" l="1"/>
  <c r="F463" i="6" l="1"/>
</calcChain>
</file>

<file path=xl/sharedStrings.xml><?xml version="1.0" encoding="utf-8"?>
<sst xmlns="http://schemas.openxmlformats.org/spreadsheetml/2006/main" count="685" uniqueCount="199">
  <si>
    <t xml:space="preserve">№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</si>
  <si>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</si>
  <si>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</si>
  <si>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</si>
  <si>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</si>
  <si>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</si>
  <si>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</si>
  <si>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</si>
  <si>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</si>
  <si>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</si>
  <si>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</si>
  <si>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</si>
  <si>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Таблица № 1</t>
  </si>
  <si>
    <t>* заполняется при наличии информации в таблице 2</t>
  </si>
  <si>
    <t xml:space="preserve">КОМПЛЕКСНЫЙ ПЛАН </t>
  </si>
  <si>
    <t>тыс.рублей</t>
  </si>
  <si>
    <t>СОГЛАСОВАНО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</si>
  <si>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(главный инженер Великий О.В., 250-276
начальник ОПР и ОТЗ Калита Е.В., 250-308)</t>
  </si>
  <si>
    <t>департамент строительства и жилищно-коммунального комплекса Нефтеюганского района/   
муниципальное казенное учреждение «Управление капитального строительства и жилищно-коммунального комплекса Нефтеюганского района» (главный специалист НТО Мухамедхузина Р.М, 250-208), департамент образования и молодежной политики Нефтеюганского района, департамент культуры и спорта Нефтеюганского района</t>
  </si>
  <si>
    <t>департамент строительства и жилищно-коммунального комплекса Нефтеюганского района/   
 департамент образования и молодежной политики Нефтеюганского района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</si>
  <si>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(начальник ОКР, Л.Н. Кизилова, 250-241)</t>
  </si>
  <si>
    <t>учета и финасового контроля МКУ УКСиЖКК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</si>
  <si>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(зам.директора МКУ УКСиЖКК, А.И.Галлямова, 250-272)</t>
  </si>
  <si>
    <t>Основное мероприятие: 
Обеспечение деятельности департамента строительства и жилищно-коммунального комплекса Нефтеюганского района и подведомственного ему учреждения</t>
  </si>
  <si>
    <t xml:space="preserve">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
главный бухгалтер Секерина Л.Ю., 250-275
</t>
  </si>
  <si>
    <t>департамент строительства и жилищно-коммунального комплекса Нефтеюганского района/ департамент финансов Нефтеюганского района/                                                                                                                              
поселения Нефтеюганского района</t>
  </si>
  <si>
    <t>департамент строительства и жилищно-коммунального комплекса Нефтеюганского района</t>
  </si>
  <si>
    <t>сп.Усть-Юган</t>
  </si>
  <si>
    <t xml:space="preserve">гп.Пойкоковский </t>
  </si>
  <si>
    <t xml:space="preserve">гп.Пойоковский </t>
  </si>
  <si>
    <t xml:space="preserve">гп.Пойковский </t>
  </si>
  <si>
    <t>сп.Сингапай</t>
  </si>
  <si>
    <t xml:space="preserve">
Благоустройство дворовой территории (по списку, согласно адресному перечню в проекте программы)</t>
  </si>
  <si>
    <t>Исполнители:</t>
  </si>
  <si>
    <t xml:space="preserve">Всего по муниципальной программе
</t>
  </si>
  <si>
    <t>Источники финансирования</t>
  </si>
  <si>
    <t>Всего</t>
  </si>
  <si>
    <t>январь</t>
  </si>
  <si>
    <t>всего</t>
  </si>
  <si>
    <t>ФБ</t>
  </si>
  <si>
    <t>БАО</t>
  </si>
  <si>
    <t>МБ</t>
  </si>
  <si>
    <t>средства по Соглашениям по передаче полномочий</t>
  </si>
  <si>
    <t xml:space="preserve">средства поселений </t>
  </si>
  <si>
    <t>иные источники</t>
  </si>
  <si>
    <t>средства по Соглашениям по передаче полномочий*</t>
  </si>
  <si>
    <t>средства поселений *</t>
  </si>
  <si>
    <t>иные источники*</t>
  </si>
  <si>
    <t>(подпись)</t>
  </si>
  <si>
    <t xml:space="preserve">департамент строительства и жилищно-коммунального комплекса Нефтеюганского района главный бухгалтер, 250-207)
</t>
  </si>
  <si>
    <t xml:space="preserve">
Благоустройство территории общего пользования </t>
  </si>
  <si>
    <t>сп.Сентябрьский</t>
  </si>
  <si>
    <t>1.2.</t>
  </si>
  <si>
    <t xml:space="preserve">Предоставление субсидии  из бюджета Нефтеюганского района юридическим лицам (за исключением субсидий государственным (муниципальным) учреждениям), индивидуальным предпринимателям, физическим лицам в целях финансового обеспечения затрат на приобретение топлива для обеспечения неснижаемого нормативного запаса топлива на источниках тепловой энергии, расположенных на территории Нефтеюганского района </t>
  </si>
  <si>
    <t>В.С.Кошаков</t>
  </si>
  <si>
    <t>Директор департамента строительства и ЖКК -</t>
  </si>
  <si>
    <t>заместитель главы Нефтеюганского района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</si>
  <si>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</t>
  </si>
  <si>
    <t>сп.Куть-Ях</t>
  </si>
  <si>
    <r>
      <rPr>
        <u/>
        <sz val="11"/>
        <rFont val="Times New Roman"/>
        <family val="1"/>
        <charset val="204"/>
      </rPr>
      <t xml:space="preserve"> Основное мероприятие:</t>
    </r>
    <r>
      <rPr>
        <sz val="11"/>
        <rFont val="Times New Roman"/>
        <family val="1"/>
        <charset val="204"/>
      </rPr>
      <t xml:space="preserve"> 
Повышение энергетической эффективности в бюджетной сфере Нефтеюганского района </t>
    </r>
  </si>
  <si>
    <r>
      <rPr>
        <u/>
        <sz val="11"/>
        <rFont val="Times New Roman"/>
        <family val="1"/>
        <charset val="204"/>
      </rPr>
      <t xml:space="preserve"> Основное мероприятие:</t>
    </r>
    <r>
      <rPr>
        <sz val="11"/>
        <rFont val="Times New Roman"/>
        <family val="1"/>
        <charset val="204"/>
      </rPr>
      <t xml:space="preserve"> 
Проведение встреч с обучающимися общеобразовательных учреждений по вопросам бережного отношения к коммунальным ресурсам, общему имуществу жилых домов и общественных мест (парки, бульвары, скверы).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</si>
  <si>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Информационная поддержка и пропаганда энергосбережения и повышение энергетической эффективности на территории муниципального образования Нефтеюганский район 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</si>
  <si>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Замена (поверка) поквартирных узлов учета энергоресурсов, установленных в квартирах муниципальной собственности</t>
    </r>
  </si>
  <si>
    <r>
      <t>Основное мероприятие</t>
    </r>
    <r>
      <rPr>
        <sz val="11"/>
        <rFont val="Times New Roman"/>
        <family val="1"/>
        <charset val="204"/>
      </rPr>
      <t>:
Региональный проект "Формирование комфортной городской среды"</t>
    </r>
  </si>
  <si>
    <r>
      <rPr>
        <u/>
        <sz val="11"/>
        <rFont val="Times New Roman"/>
        <family val="1"/>
        <charset val="204"/>
      </rPr>
      <t xml:space="preserve">к муниципальной программе  " Развитие жилищно-коммунального комплекса и повышение энергетической эффективности  в муниципальном образовании Нефтеюганский район 
на 2019-2024 годы и на период до 2030 года" </t>
    </r>
    <r>
      <rPr>
        <sz val="11"/>
        <rFont val="Times New Roman"/>
        <family val="1"/>
        <charset val="204"/>
      </rPr>
      <t xml:space="preserve">   </t>
    </r>
    <r>
      <rPr>
        <u/>
        <sz val="11"/>
        <rFont val="Times New Roman"/>
        <family val="1"/>
        <charset val="204"/>
      </rPr>
      <t>на 2022 год</t>
    </r>
  </si>
  <si>
    <t>Финансовые затраты на реализацию муниципальной программы (планируемое освоение)</t>
  </si>
  <si>
    <t>Ответственный исполнитель, соисполнитель мероприятия
(структурное подразделение, ФИО, должность, № тел.)</t>
  </si>
  <si>
    <t>Структурный элемент (основное мероприятие) муниципальной программы/мероприятия</t>
  </si>
  <si>
    <t xml:space="preserve"> 1.1.1.</t>
  </si>
  <si>
    <t xml:space="preserve"> 1.1.</t>
  </si>
  <si>
    <t>1.1.2.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</si>
  <si>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Реконструкция, строительство, капитальный ремонт объектов жилищно-коммунального комплекса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</si>
  <si>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газораспределения сп.Каркатеевы Нефтеюганского района</t>
    </r>
  </si>
  <si>
    <t xml:space="preserve"> 1.1.3. 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</si>
  <si>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Строительство сетей ТВС в 7 мкр, 7а мкр в пгт.Пойковский</t>
    </r>
  </si>
  <si>
    <t xml:space="preserve"> 1.1.4. 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</si>
  <si>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Комплекс сооружений водоснабжения, водоочистки и сетей водоснабжения в сп.Сингапай Нефтеюганского района </t>
    </r>
  </si>
  <si>
    <t xml:space="preserve"> 1.1.6. </t>
  </si>
  <si>
    <t xml:space="preserve"> 1.1.7. </t>
  </si>
  <si>
    <t>1.2.1.</t>
  </si>
  <si>
    <t>1.2.2.</t>
  </si>
  <si>
    <t>1.2.3.</t>
  </si>
  <si>
    <t>1.2.5.</t>
  </si>
  <si>
    <t xml:space="preserve"> 1.3.</t>
  </si>
  <si>
    <t>1.8.</t>
  </si>
  <si>
    <t xml:space="preserve"> 1.9.</t>
  </si>
  <si>
    <t xml:space="preserve"> 2 2.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</si>
  <si>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
 Обеспечение реализации мероприятий по ремонту  общего имущества в МКД (в т.ч. муниципальных квартир)</t>
    </r>
  </si>
  <si>
    <t xml:space="preserve"> 2.3.</t>
  </si>
  <si>
    <t>3.1.</t>
  </si>
  <si>
    <t>3.2.</t>
  </si>
  <si>
    <t>3.3.</t>
  </si>
  <si>
    <t>3.4.</t>
  </si>
  <si>
    <t xml:space="preserve"> 4.1.</t>
  </si>
  <si>
    <t xml:space="preserve"> 4.1.1.</t>
  </si>
  <si>
    <t>Благоустройтсво общественной территории парк "Зеленый остров"в сельском поселении Куть-Ях 1 этап</t>
  </si>
  <si>
    <t xml:space="preserve"> 4.1.2.1.</t>
  </si>
  <si>
    <t>Благоустройство дворовой территории 3 мкр., д. 10/11</t>
  </si>
  <si>
    <t xml:space="preserve"> 4.1.1.1.</t>
  </si>
  <si>
    <t xml:space="preserve"> 4.1.1.2.</t>
  </si>
  <si>
    <t xml:space="preserve">  4.1.1.3.</t>
  </si>
  <si>
    <t>Благоустройство дворовой территории 3 мкр., д.13/14</t>
  </si>
  <si>
    <t>Благоустройство дворовой территории 3мкр.,д.48а, 48</t>
  </si>
  <si>
    <t xml:space="preserve">  4.1.1.4.</t>
  </si>
  <si>
    <t>Благоустройство дворовой территории 3 мкр.,д.95, 98, 99,119</t>
  </si>
  <si>
    <t xml:space="preserve">  4.1.1.5.</t>
  </si>
  <si>
    <t xml:space="preserve"> 4.1.2. </t>
  </si>
  <si>
    <t>Благоустройство дворовой территории ул.Круг В-1, д.49-51</t>
  </si>
  <si>
    <t xml:space="preserve"> 4.4.</t>
  </si>
  <si>
    <t xml:space="preserve"> 4.4.1.</t>
  </si>
  <si>
    <t>г.п.Пойковский</t>
  </si>
  <si>
    <t xml:space="preserve">  4.4.2. </t>
  </si>
  <si>
    <t xml:space="preserve">Площадка для дрессировки и выгула собак </t>
  </si>
  <si>
    <t xml:space="preserve">  4.4.3. </t>
  </si>
  <si>
    <t>Сиреневый остров</t>
  </si>
  <si>
    <t xml:space="preserve">  4.4.4. </t>
  </si>
  <si>
    <t>Территория безопасности</t>
  </si>
  <si>
    <t xml:space="preserve">  4.4.5. </t>
  </si>
  <si>
    <t>Одежда сцены к 240-летию Лемпино</t>
  </si>
  <si>
    <t>сп.Лемпино</t>
  </si>
  <si>
    <t xml:space="preserve">  4.4.6. </t>
  </si>
  <si>
    <t xml:space="preserve">Паровозик из Ромашково </t>
  </si>
  <si>
    <t>сп.Каркатеевы</t>
  </si>
  <si>
    <t xml:space="preserve">  4.4.7. </t>
  </si>
  <si>
    <t xml:space="preserve">Дом на садовой </t>
  </si>
  <si>
    <t xml:space="preserve">  4.4.8. </t>
  </si>
  <si>
    <t>Уютный дворик</t>
  </si>
  <si>
    <t xml:space="preserve">  4.4.9. </t>
  </si>
  <si>
    <t>Обустройство пешеходной зоны по улице Центральная с.Чеускино</t>
  </si>
  <si>
    <t xml:space="preserve">  4.4.10. </t>
  </si>
  <si>
    <t>Устройство тротуара, прилегающего к многоквартирному дому №4 микрорайона №4</t>
  </si>
  <si>
    <t>Устройство проезда, прилегающего к многоквартирному дому №4 микрорайона №4</t>
  </si>
  <si>
    <r>
      <rPr>
        <u/>
        <sz val="11"/>
        <rFont val="Times New Roman"/>
        <family val="1"/>
        <charset val="204"/>
      </rPr>
      <t xml:space="preserve">Основеное мероприятие:
</t>
    </r>
    <r>
      <rPr>
        <sz val="11"/>
        <rFont val="Times New Roman"/>
        <family val="1"/>
        <charset val="204"/>
      </rPr>
      <t>Реализация инициативных проектов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</si>
  <si>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Дезинсекция и дератизация</t>
    </r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</si>
  <si>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(начальник ОСКиТН, Н.П. Радзиевский, 250-223)</t>
  </si>
  <si>
    <t xml:space="preserve"> 1.1.8. 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</si>
  <si>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Строительство сетей водоснабжения по ул.Геологов, ул.Лесной, ул.Салымская гп.Пойковский</t>
    </r>
  </si>
  <si>
    <t>утвержденной постановлением администрации Нефтеюганского района от 31.10.2016 № 1804-па-нпа</t>
  </si>
  <si>
    <t>"______"________________2022</t>
  </si>
  <si>
    <t xml:space="preserve"> 1.1.9. </t>
  </si>
  <si>
    <t xml:space="preserve"> 1.1.10. </t>
  </si>
  <si>
    <t>1.2.4.</t>
  </si>
  <si>
    <t>1.2.6.</t>
  </si>
  <si>
    <t>1.2.8.</t>
  </si>
  <si>
    <t xml:space="preserve"> 1.2.10</t>
  </si>
  <si>
    <t>департамент строительства и жилищно-коммунального комплекса Нефтеюганского района (главный бухгалтер, 250-207, 
начальник ОАРиК Косых Ю.В., 250-205</t>
  </si>
  <si>
    <t xml:space="preserve">департамент строительства и жилищно-коммунального комплекса Нефтеюганского района (главный бухгалтер, 250-207, 
начальник ОАРиК Косых Ю.В., 250-205
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</si>
  <si>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
Предоставление субсидии в связи с оказанием услуг в сфере ЖКК на территории Нефтеюганского района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</si>
  <si>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
Обеспечение мероприятий по капитальному ремонту многоквартарных домов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</si>
  <si>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Строительство блочно-модульной водоочистной установки производительностью 250 м3/сут в с.п.Каркатеевы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</si>
  <si>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"Установка обезжелезивания" в сп. Салым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</si>
  <si>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водоснабжения сп.Каркатеевы Нефтеюганского района (врезка)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</si>
  <si>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Строительство павильонов для двух скважин на водозаборе, расположенном на ВОС Каркатеевы Нефтеюганского района</t>
    </r>
  </si>
  <si>
    <t xml:space="preserve"> 1.2.7</t>
  </si>
  <si>
    <t xml:space="preserve"> 1.2.9.</t>
  </si>
  <si>
    <t xml:space="preserve"> 1.2.11</t>
  </si>
  <si>
    <t>1.2.12.</t>
  </si>
  <si>
    <t>1.2.13.</t>
  </si>
  <si>
    <t>1.2.14.</t>
  </si>
  <si>
    <t>1.2.15.</t>
  </si>
  <si>
    <t>Т.Н.Демянчук</t>
  </si>
  <si>
    <t xml:space="preserve">                     </t>
  </si>
  <si>
    <t xml:space="preserve"> 1.1.11. 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</si>
  <si>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разработка фактического и прогнозного топливно-энергетического балансов Нефтеюганского района </t>
    </r>
  </si>
  <si>
    <t xml:space="preserve"> 1.1.12. 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</si>
  <si>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технологическое присоединение энергопринимающих устройств по объекту : ВРУ-0,4кВ строительства блочно-модульной водоочистной установки производительностью 250м3/сут в сп.Каркатеевы Нефтеюганского района</t>
    </r>
  </si>
  <si>
    <t xml:space="preserve"> 1.1.13. 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</si>
  <si>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объекта АГРС "Кавказ-3" в сп. Куть-Ях Нефтеюганского района"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</si>
  <si>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Внеплощадочные сети ливневой канализации по объекту" Здание  станции 2-го подъема, ВОС-8000 м3" в гп. Пойковский НР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</si>
  <si>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Реконструкция, расширение, модернизация, строительство  и капитальный ремонт объектов коммунального комплекса</t>
    </r>
  </si>
  <si>
    <t>Капитальный ремонт объекта "Сети ТВС от ЦТП-1А до ТК 1А-11" (участок от ЦТП 1А до ТК 1А-4) в мкр. 1 гп.Пойковский</t>
  </si>
  <si>
    <t>Капитальный ремонт объекта "Сети ТВС от ЦТП 1А до ТК 1А-40" участок сети от ТК 1А-19 до ТК 1А-40) в 1 мкр. гп.Пойковский</t>
  </si>
  <si>
    <t xml:space="preserve">Капитальный ремонт объекта «Сети ТВС от ЦТП-1А до ТК1А-11» (участок сети от ЦТП-1А до ТК1А-4) в мкр. 1 гп.Пойковский     </t>
  </si>
  <si>
    <t>"Котельная №3" (Ремонт несущих конструкций основания котлоагрегата ДЕ-25/14ГМ №2) в пгт. Пойковский</t>
  </si>
  <si>
    <t xml:space="preserve">"Сети ХВС от ТК-18 до ТК-ВК-1в, от котельной №3 до ТК-1б" (участок сети ХВС в районе котельной №3Б и котельной №3А) в гп. Пойковский </t>
  </si>
  <si>
    <t xml:space="preserve">"Котельная №1" (Ремонт котла ВВД-1,8) в сп. Лемпино </t>
  </si>
  <si>
    <t>«Здание котельной» (Замена горелки на котле №5) в сп. Усть-Юган</t>
  </si>
  <si>
    <t>"Канализационно-насосная станция №2"(Ремонт КНС-2) в сп.Каркатеевы</t>
  </si>
  <si>
    <t xml:space="preserve">"Сети теплоснабжения", "Сети водопровода" (Замена участка сети от ТК-4 в сторону Д/с "Солнышко") в сп. Сентябрьский </t>
  </si>
  <si>
    <t>"Наружные сети водопровода" (Ремонт участка водопровода от ВК-33 до ж/д №6,7) в сп. Куть-Ях</t>
  </si>
  <si>
    <t>"Водонапорная башня" (Замена стального водопровода Ду150,200мм с башни и замена задвижек) в сп. Куть-Ях</t>
  </si>
  <si>
    <t>"Сети теплоснабжения круг Б-3", "Сети водоснабжения круг Б-3" (Замена обратного трубопровода и трубопровода холодной воды с изоляцией ул. Круг Б-3) в сп.Сингапай</t>
  </si>
  <si>
    <t>"Сети теплоснабжения круг Б-4", "Сети водоснабжения круг Б-4" (Замена обратного трубопровода и трубопровода холодной воды с изоляцией ул. Круг Б-4) в сп.Сингапай</t>
  </si>
  <si>
    <t>"Котельная" (Ремонт (замена) дымовых труб на котельной) в сп. Сингапай</t>
  </si>
  <si>
    <t>"Водоочистительные сооружения" (Ремонт вводных участков сетей тепловодоснабжения павильонов артезианских скважин  А-21, А-22, А-23) в сп. Чеускино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</si>
  <si>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Капитальный ремонт, ремонт систем теплоснабжения, водоснабжения, водоотведения, электроснабжения для подготовки к осенне-зимнему периоду 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</si>
  <si>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Региональный проект "Чистая вода"</t>
    </r>
  </si>
  <si>
    <t>1.10.</t>
  </si>
  <si>
    <t>2.1.</t>
  </si>
  <si>
    <t xml:space="preserve"> 1.11. </t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</si>
  <si>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Снос, ликвидация объектов, рекультивация</t>
    </r>
  </si>
  <si>
    <t xml:space="preserve"> 4.3.</t>
  </si>
  <si>
    <r>
      <rPr>
        <u/>
        <sz val="11"/>
        <rFont val="Times New Roman"/>
        <family val="1"/>
        <charset val="204"/>
      </rPr>
      <t xml:space="preserve">Основеное мероприятие:
</t>
    </r>
    <r>
      <rPr>
        <sz val="11"/>
        <rFont val="Times New Roman"/>
        <family val="1"/>
        <charset val="204"/>
      </rPr>
      <t>Благоустройство территорий поселений</t>
    </r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</si>
  <si>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
поселения Нефтеюганского района</t>
  </si>
  <si>
    <t xml:space="preserve"> 1.1.5. </t>
  </si>
  <si>
    <t>Исполняющий обязанности главного бухгалтера отдела бухгалтерского</t>
  </si>
  <si>
    <t>Исполняющий обязанности 
начальника отдела учета и отчетности ДСиЖКК</t>
  </si>
  <si>
    <t>И.Х.Некдарова</t>
  </si>
  <si>
    <t>Голубова Я.А.
8 (3463 )250202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</si>
</sst>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00\ _₽_-;\-* #,##0.00000\ _₽_-;_-* &quot;-&quot;?????\ _₽_-;_-@_-"/>
    <numFmt numFmtId="166" formatCode="_-* #,##0.00000\ _₽_-;\-* #,##0.00000\ _₽_-;_-* &quot;-&quot;??\ _₽_-;_-@_-"/>
    <numFmt numFmtId="167" formatCode="_-* #,##0.00000_р_._-;\-* #,##0.00000_р_._-;_-* &quot;-&quot;??_р_._-;_-@_-"/>
    <numFmt numFmtId="168" formatCode="_-* #,##0.00000_р_._-;\-* #,##0.00000_р_._-;_-* &quot;-&quot;?????_р_._-;_-@_-"/>
    <numFmt numFmtId="169" formatCode="0.000000"/>
    <numFmt numFmtId="170" formatCode="_-* #,##0.000000_р_._-;\-* #,##0.000000_р_._-;_-* &quot;-&quot;??????_р_._-;_-@_-"/>
    <numFmt numFmtId="171" formatCode="d/m;@"/>
    <numFmt numFmtId="172" formatCode="_-* #,##0.0000\ _₽_-;\-* #,##0.0000\ _₽_-;_-* &quot;-&quot;??\ _₽_-;_-@_-"/>
  </numFmts>
  <fonts count="11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sz val="2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Fill="1" applyAlignment="1">
      <alignment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43" fontId="3" fillId="0" borderId="0" xfId="0" applyNumberFormat="1" applyFont="1" applyFill="1"/>
    <xf numFmtId="0" fontId="1" fillId="0" borderId="0" xfId="0" applyFont="1" applyFill="1" applyAlignment="1"/>
    <xf numFmtId="0" fontId="3" fillId="0" borderId="0" xfId="0" applyFont="1" applyFill="1" applyAlignment="1"/>
    <xf numFmtId="169" fontId="3" fillId="0" borderId="0" xfId="0" applyNumberFormat="1" applyFont="1" applyFill="1"/>
    <xf numFmtId="0" fontId="1" fillId="0" borderId="0" xfId="0" applyFont="1" applyFill="1"/>
    <xf numFmtId="0" fontId="3" fillId="0" borderId="0" xfId="0" applyFont="1" applyFill="1" applyAlignment="1">
      <alignment horizontal="right"/>
    </xf>
    <xf numFmtId="165" fontId="7" fillId="0" borderId="0" xfId="0" applyNumberFormat="1" applyFont="1" applyFill="1"/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65" fontId="9" fillId="0" borderId="0" xfId="0" applyNumberFormat="1" applyFont="1" applyFill="1"/>
    <xf numFmtId="0" fontId="8" fillId="0" borderId="0" xfId="0" applyFont="1" applyFill="1"/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/>
    <xf numFmtId="168" fontId="3" fillId="0" borderId="0" xfId="0" applyNumberFormat="1" applyFont="1" applyFill="1"/>
    <xf numFmtId="170" fontId="3" fillId="0" borderId="0" xfId="0" applyNumberFormat="1" applyFont="1" applyFill="1"/>
    <xf numFmtId="165" fontId="10" fillId="0" borderId="0" xfId="0" applyNumberFormat="1" applyFont="1" applyFill="1" applyAlignment="1">
      <alignment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/>
    </xf>
    <xf numFmtId="43" fontId="3" fillId="2" borderId="2" xfId="0" applyNumberFormat="1" applyFont="1" applyFill="1" applyBorder="1" applyAlignment="1">
      <alignment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NumberFormat="1" applyFont="1" applyFill="1" applyBorder="1" applyAlignment="1">
      <alignment horizontal="center" vertical="center"/>
    </xf>
    <xf numFmtId="43" fontId="3" fillId="2" borderId="2" xfId="0" applyNumberFormat="1" applyFont="1" applyFill="1" applyBorder="1" applyAlignment="1">
      <alignment horizontal="right" vertical="center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/>
    <xf numFmtId="43" fontId="3" fillId="0" borderId="2" xfId="1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vertical="center"/>
    </xf>
    <xf numFmtId="43" fontId="3" fillId="0" borderId="8" xfId="0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43" fontId="3" fillId="0" borderId="8" xfId="0" applyNumberFormat="1" applyFont="1" applyFill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66" fontId="3" fillId="2" borderId="2" xfId="0" applyNumberFormat="1" applyFont="1" applyFill="1" applyBorder="1" applyAlignment="1">
      <alignment vertical="center" wrapText="1"/>
    </xf>
    <xf numFmtId="166" fontId="3" fillId="2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1" fontId="3" fillId="0" borderId="4" xfId="0" applyNumberFormat="1" applyFont="1" applyFill="1" applyBorder="1" applyAlignment="1">
      <alignment horizontal="center" vertical="center" wrapText="1"/>
    </xf>
    <xf numFmtId="171" fontId="3" fillId="0" borderId="5" xfId="0" applyNumberFormat="1" applyFont="1" applyFill="1" applyBorder="1" applyAlignment="1">
      <alignment horizontal="center" vertical="center" wrapText="1"/>
    </xf>
    <xf numFmtId="171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" fontId="3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0" xfId="0" applyFont="1" applyFill="1" applyAlignment="1">
      <alignment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8"/>
  <sheetViews>
    <sheetView tabSelected="1" view="pageBreakPreview" topLeftCell="A274" zoomScale="70" zoomScaleNormal="70" zoomScaleSheetLayoutView="70" workbookViewId="0">
      <selection activeCell="L472" sqref="L472"/>
    </sheetView>
  </sheetViews>
  <sheetFormatPr defaultColWidth="9.140625" defaultRowHeight="30.75" x14ac:dyDescent="0.45"/>
  <cols>
    <col min="1" max="1" width="9.7109375" style="8" customWidth="1"/>
    <col min="2" max="2" width="23.85546875" style="5" customWidth="1"/>
    <col min="3" max="3" width="31.7109375" style="5" customWidth="1"/>
    <col min="4" max="4" width="20.28515625" style="5" customWidth="1"/>
    <col min="5" max="5" width="26.28515625" style="5" customWidth="1"/>
    <col min="6" max="6" width="16.7109375" style="5" customWidth="1"/>
    <col min="7" max="7" width="17.5703125" style="5" customWidth="1"/>
    <col min="8" max="8" width="18.85546875" style="5" customWidth="1"/>
    <col min="9" max="9" width="16.7109375" style="5" customWidth="1"/>
    <col min="10" max="10" width="17.28515625" style="5" customWidth="1"/>
    <col min="11" max="11" width="19.7109375" style="5" customWidth="1"/>
    <col min="12" max="12" width="19.85546875" style="5" customWidth="1"/>
    <col min="13" max="13" width="19" style="5" customWidth="1"/>
    <col min="14" max="14" width="17.28515625" style="5" customWidth="1"/>
    <col min="15" max="15" width="15.42578125" style="5" customWidth="1"/>
    <col min="16" max="17" width="18.7109375" style="5" bestFit="1" customWidth="1"/>
    <col min="18" max="18" width="84.140625" style="21" customWidth="1"/>
    <col min="19" max="19" width="38.5703125" style="5" customWidth="1"/>
    <col min="20" max="16384" width="9.140625" style="5"/>
  </cols>
  <sheetData>
    <row r="1" spans="1:18" x14ac:dyDescent="0.45">
      <c r="G1" s="1"/>
      <c r="N1" s="20"/>
      <c r="O1" s="94" t="s">
        <v>12</v>
      </c>
      <c r="P1" s="94"/>
      <c r="Q1" s="94"/>
    </row>
    <row r="2" spans="1:18" x14ac:dyDescent="0.45">
      <c r="G2" s="1"/>
      <c r="N2" s="94" t="s">
        <v>16</v>
      </c>
      <c r="O2" s="94"/>
      <c r="P2" s="94"/>
      <c r="Q2" s="94"/>
    </row>
    <row r="3" spans="1:18" x14ac:dyDescent="0.45">
      <c r="G3" s="1"/>
      <c r="N3" s="96" t="s">
        <v>54</v>
      </c>
      <c r="O3" s="96"/>
      <c r="P3" s="96"/>
      <c r="Q3" s="96"/>
    </row>
    <row r="4" spans="1:18" x14ac:dyDescent="0.45">
      <c r="G4" s="1"/>
      <c r="N4" s="97" t="s">
        <v>55</v>
      </c>
      <c r="O4" s="97"/>
      <c r="P4" s="97"/>
      <c r="Q4" s="97"/>
    </row>
    <row r="5" spans="1:18" x14ac:dyDescent="0.45">
      <c r="G5" s="1"/>
      <c r="N5" s="97" t="s">
        <v>56</v>
      </c>
      <c r="O5" s="97"/>
      <c r="P5" s="97"/>
      <c r="Q5" s="97"/>
    </row>
    <row r="6" spans="1:18" x14ac:dyDescent="0.45">
      <c r="G6" s="1"/>
      <c r="N6" s="98" t="s">
        <v>138</v>
      </c>
      <c r="O6" s="98"/>
      <c r="P6" s="98"/>
      <c r="Q6" s="98"/>
    </row>
    <row r="7" spans="1:18" x14ac:dyDescent="0.45">
      <c r="C7" s="9"/>
      <c r="D7" s="9"/>
      <c r="G7" s="1"/>
      <c r="N7" s="10"/>
      <c r="O7" s="10"/>
      <c r="P7" s="10"/>
      <c r="Q7" s="10"/>
    </row>
    <row r="8" spans="1:18" ht="17.25" customHeight="1" x14ac:dyDescent="0.45">
      <c r="A8" s="95" t="s">
        <v>14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8" ht="34.5" customHeight="1" x14ac:dyDescent="0.45">
      <c r="A9" s="100" t="s">
        <v>64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</row>
    <row r="10" spans="1:18" ht="18.75" customHeight="1" x14ac:dyDescent="0.45">
      <c r="A10" s="95" t="s">
        <v>137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8" ht="12" customHeight="1" x14ac:dyDescent="0.45">
      <c r="P11" s="99" t="s">
        <v>15</v>
      </c>
      <c r="Q11" s="99"/>
    </row>
    <row r="12" spans="1:18" ht="55.5" customHeight="1" x14ac:dyDescent="0.45">
      <c r="A12" s="65" t="s">
        <v>0</v>
      </c>
      <c r="B12" s="65" t="s">
        <v>67</v>
      </c>
      <c r="C12" s="65" t="s">
        <v>66</v>
      </c>
      <c r="D12" s="90" t="s">
        <v>35</v>
      </c>
      <c r="E12" s="88" t="s">
        <v>36</v>
      </c>
      <c r="F12" s="85" t="s">
        <v>65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7"/>
    </row>
    <row r="13" spans="1:18" ht="34.5" customHeight="1" x14ac:dyDescent="0.45">
      <c r="A13" s="67"/>
      <c r="B13" s="67"/>
      <c r="C13" s="67"/>
      <c r="D13" s="67"/>
      <c r="E13" s="89"/>
      <c r="F13" s="2" t="s">
        <v>37</v>
      </c>
      <c r="G13" s="2" t="s">
        <v>1</v>
      </c>
      <c r="H13" s="2" t="s">
        <v>2</v>
      </c>
      <c r="I13" s="2" t="s">
        <v>3</v>
      </c>
      <c r="J13" s="2" t="s">
        <v>4</v>
      </c>
      <c r="K13" s="2" t="s">
        <v>5</v>
      </c>
      <c r="L13" s="2" t="s">
        <v>6</v>
      </c>
      <c r="M13" s="2" t="s">
        <v>7</v>
      </c>
      <c r="N13" s="2" t="s">
        <v>8</v>
      </c>
      <c r="O13" s="2" t="s">
        <v>9</v>
      </c>
      <c r="P13" s="2" t="s">
        <v>10</v>
      </c>
      <c r="Q13" s="2" t="s">
        <v>11</v>
      </c>
    </row>
    <row r="14" spans="1:18" s="12" customFormat="1" ht="16.5" customHeight="1" x14ac:dyDescent="0.45">
      <c r="A14" s="11">
        <v>1</v>
      </c>
      <c r="B14" s="11">
        <v>2</v>
      </c>
      <c r="C14" s="11">
        <v>3</v>
      </c>
      <c r="D14" s="11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  <c r="R14" s="21"/>
    </row>
    <row r="15" spans="1:18" ht="19.5" customHeight="1" x14ac:dyDescent="0.45">
      <c r="A15" s="68" t="s">
        <v>69</v>
      </c>
      <c r="B15" s="58" t="s">
        <v>169</v>
      </c>
      <c r="C15" s="70" t="s">
        <v>17</v>
      </c>
      <c r="D15" s="6" t="s">
        <v>38</v>
      </c>
      <c r="E15" s="36">
        <f>E16+E17+E18+E19+E21</f>
        <v>355644.23431999999</v>
      </c>
      <c r="F15" s="38">
        <f>F16+F17+F18+F19+F21</f>
        <v>0</v>
      </c>
      <c r="G15" s="38">
        <f t="shared" ref="G15:Q15" si="0">G16+G17+G18+G19+G21</f>
        <v>0</v>
      </c>
      <c r="H15" s="38">
        <f t="shared" si="0"/>
        <v>1212.5</v>
      </c>
      <c r="I15" s="38">
        <f t="shared" si="0"/>
        <v>439.05360000000002</v>
      </c>
      <c r="J15" s="38">
        <f t="shared" si="0"/>
        <v>1185.3288</v>
      </c>
      <c r="K15" s="38">
        <f t="shared" si="0"/>
        <v>0</v>
      </c>
      <c r="L15" s="38">
        <f t="shared" si="0"/>
        <v>64232.585270000003</v>
      </c>
      <c r="M15" s="38">
        <f t="shared" si="0"/>
        <v>15629.549440000001</v>
      </c>
      <c r="N15" s="38">
        <f t="shared" si="0"/>
        <v>10617.09549</v>
      </c>
      <c r="O15" s="38">
        <f t="shared" si="0"/>
        <v>0</v>
      </c>
      <c r="P15" s="38">
        <f t="shared" si="0"/>
        <v>10371.195159999999</v>
      </c>
      <c r="Q15" s="38">
        <f t="shared" si="0"/>
        <v>2065.52</v>
      </c>
    </row>
    <row r="16" spans="1:18" ht="27" customHeight="1" x14ac:dyDescent="0.45">
      <c r="A16" s="66"/>
      <c r="B16" s="59"/>
      <c r="C16" s="71"/>
      <c r="D16" s="6" t="s">
        <v>39</v>
      </c>
      <c r="E16" s="35">
        <f t="shared" ref="E16:Q21" si="1">E23+E30+E37+E44+E51+E58+E65+E72+E79+E86+E93+E100+E107</f>
        <v>0</v>
      </c>
      <c r="F16" s="39">
        <f>F23+F30+F37+F44+F51+F58+F65+F72+F79+F86+F93+F100+F107</f>
        <v>0</v>
      </c>
      <c r="G16" s="39">
        <f t="shared" ref="G16:Q16" si="2">G23+G30+G37+G44+G51+G58+G65+G72+G79+G86+G93+G100+G107</f>
        <v>0</v>
      </c>
      <c r="H16" s="39">
        <f t="shared" si="2"/>
        <v>0</v>
      </c>
      <c r="I16" s="39">
        <f t="shared" si="2"/>
        <v>0</v>
      </c>
      <c r="J16" s="39">
        <f t="shared" si="2"/>
        <v>0</v>
      </c>
      <c r="K16" s="39">
        <f t="shared" si="2"/>
        <v>0</v>
      </c>
      <c r="L16" s="39">
        <f t="shared" si="2"/>
        <v>0</v>
      </c>
      <c r="M16" s="39">
        <f t="shared" si="2"/>
        <v>0</v>
      </c>
      <c r="N16" s="39">
        <f t="shared" si="2"/>
        <v>0</v>
      </c>
      <c r="O16" s="39">
        <f t="shared" si="2"/>
        <v>0</v>
      </c>
      <c r="P16" s="39">
        <f t="shared" si="2"/>
        <v>0</v>
      </c>
      <c r="Q16" s="39">
        <f t="shared" si="2"/>
        <v>0</v>
      </c>
    </row>
    <row r="17" spans="1:18" ht="27" customHeight="1" x14ac:dyDescent="0.45">
      <c r="A17" s="66"/>
      <c r="B17" s="59"/>
      <c r="C17" s="71"/>
      <c r="D17" s="6" t="s">
        <v>40</v>
      </c>
      <c r="E17" s="35">
        <f t="shared" si="1"/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  <c r="I17" s="39">
        <f t="shared" si="1"/>
        <v>0</v>
      </c>
      <c r="J17" s="39">
        <f t="shared" si="1"/>
        <v>0</v>
      </c>
      <c r="K17" s="39">
        <f t="shared" si="1"/>
        <v>0</v>
      </c>
      <c r="L17" s="39">
        <f t="shared" si="1"/>
        <v>0</v>
      </c>
      <c r="M17" s="39">
        <f t="shared" si="1"/>
        <v>0</v>
      </c>
      <c r="N17" s="39">
        <f t="shared" si="1"/>
        <v>0</v>
      </c>
      <c r="O17" s="39">
        <f t="shared" si="1"/>
        <v>0</v>
      </c>
      <c r="P17" s="39">
        <f t="shared" si="1"/>
        <v>0</v>
      </c>
      <c r="Q17" s="39">
        <f t="shared" si="1"/>
        <v>0</v>
      </c>
    </row>
    <row r="18" spans="1:18" ht="24.75" customHeight="1" x14ac:dyDescent="0.45">
      <c r="A18" s="66"/>
      <c r="B18" s="59"/>
      <c r="C18" s="71"/>
      <c r="D18" s="6" t="s">
        <v>41</v>
      </c>
      <c r="E18" s="102">
        <f>E25+E32+E39+E46+E53+E60+E67+E74+E81+E88+E95+E102+E109</f>
        <v>105752.82776</v>
      </c>
      <c r="F18" s="39">
        <f t="shared" ref="F18:Q18" si="3">F25+F32+F39+F46+F53+F60+F67+F74+F81+F88+F95+F102+F109</f>
        <v>0</v>
      </c>
      <c r="G18" s="39">
        <f t="shared" si="3"/>
        <v>0</v>
      </c>
      <c r="H18" s="39">
        <f t="shared" si="3"/>
        <v>1212.5</v>
      </c>
      <c r="I18" s="39">
        <f t="shared" si="3"/>
        <v>439.05360000000002</v>
      </c>
      <c r="J18" s="39">
        <f t="shared" si="3"/>
        <v>1185.3288</v>
      </c>
      <c r="K18" s="39">
        <f t="shared" si="3"/>
        <v>0</v>
      </c>
      <c r="L18" s="39">
        <f>L25+L32+L39+L46+L53+L60+L67+L74+L81+L88+L95+L102+L109</f>
        <v>64232.585270000003</v>
      </c>
      <c r="M18" s="39">
        <f t="shared" si="3"/>
        <v>15629.549440000001</v>
      </c>
      <c r="N18" s="39">
        <f t="shared" si="3"/>
        <v>10617.09549</v>
      </c>
      <c r="O18" s="39">
        <f t="shared" si="3"/>
        <v>0</v>
      </c>
      <c r="P18" s="39">
        <f t="shared" si="3"/>
        <v>10371.195159999999</v>
      </c>
      <c r="Q18" s="39">
        <f t="shared" si="3"/>
        <v>2065.52</v>
      </c>
      <c r="R18" s="21" t="s">
        <v>161</v>
      </c>
    </row>
    <row r="19" spans="1:18" ht="48" customHeight="1" x14ac:dyDescent="0.45">
      <c r="A19" s="66"/>
      <c r="B19" s="59"/>
      <c r="C19" s="71"/>
      <c r="D19" s="7" t="s">
        <v>42</v>
      </c>
      <c r="E19" s="35">
        <f t="shared" si="1"/>
        <v>0</v>
      </c>
      <c r="F19" s="39">
        <f t="shared" si="1"/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  <c r="K19" s="39">
        <f t="shared" si="1"/>
        <v>0</v>
      </c>
      <c r="L19" s="39">
        <f t="shared" si="1"/>
        <v>0</v>
      </c>
      <c r="M19" s="39">
        <f t="shared" si="1"/>
        <v>0</v>
      </c>
      <c r="N19" s="39">
        <f t="shared" si="1"/>
        <v>0</v>
      </c>
      <c r="O19" s="39">
        <f t="shared" si="1"/>
        <v>0</v>
      </c>
      <c r="P19" s="39">
        <f t="shared" si="1"/>
        <v>0</v>
      </c>
      <c r="Q19" s="39">
        <f t="shared" si="1"/>
        <v>0</v>
      </c>
    </row>
    <row r="20" spans="1:18" ht="24" customHeight="1" x14ac:dyDescent="0.45">
      <c r="A20" s="66"/>
      <c r="B20" s="59"/>
      <c r="C20" s="71"/>
      <c r="D20" s="7" t="s">
        <v>43</v>
      </c>
      <c r="E20" s="35">
        <f t="shared" si="1"/>
        <v>0</v>
      </c>
      <c r="F20" s="39">
        <f t="shared" si="1"/>
        <v>0</v>
      </c>
      <c r="G20" s="39">
        <f t="shared" si="1"/>
        <v>0</v>
      </c>
      <c r="H20" s="39">
        <f t="shared" si="1"/>
        <v>0</v>
      </c>
      <c r="I20" s="39">
        <f t="shared" si="1"/>
        <v>0</v>
      </c>
      <c r="J20" s="39">
        <f t="shared" si="1"/>
        <v>0</v>
      </c>
      <c r="K20" s="39">
        <f t="shared" si="1"/>
        <v>0</v>
      </c>
      <c r="L20" s="39">
        <f t="shared" si="1"/>
        <v>0</v>
      </c>
      <c r="M20" s="39">
        <f t="shared" si="1"/>
        <v>0</v>
      </c>
      <c r="N20" s="39">
        <f t="shared" si="1"/>
        <v>0</v>
      </c>
      <c r="O20" s="39">
        <f t="shared" si="1"/>
        <v>0</v>
      </c>
      <c r="P20" s="39">
        <f t="shared" si="1"/>
        <v>0</v>
      </c>
      <c r="Q20" s="39">
        <f t="shared" si="1"/>
        <v>0</v>
      </c>
    </row>
    <row r="21" spans="1:18" ht="27" customHeight="1" x14ac:dyDescent="0.45">
      <c r="A21" s="67"/>
      <c r="B21" s="60"/>
      <c r="C21" s="72"/>
      <c r="D21" s="7" t="s">
        <v>44</v>
      </c>
      <c r="E21" s="35">
        <f t="shared" si="1"/>
        <v>249891.40655999997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</row>
    <row r="22" spans="1:18" ht="26.25" customHeight="1" x14ac:dyDescent="0.45">
      <c r="A22" s="65" t="s">
        <v>68</v>
      </c>
      <c r="B22" s="58" t="s">
        <v>71</v>
      </c>
      <c r="C22" s="70" t="s">
        <v>17</v>
      </c>
      <c r="D22" s="6" t="s">
        <v>38</v>
      </c>
      <c r="E22" s="36">
        <f>E23+E24+E25+E26+E28</f>
        <v>22000</v>
      </c>
      <c r="F22" s="38">
        <f t="shared" ref="F22:Q22" si="4">F23+F24+F25+F26+F28</f>
        <v>0</v>
      </c>
      <c r="G22" s="38">
        <f t="shared" si="4"/>
        <v>0</v>
      </c>
      <c r="H22" s="38">
        <f t="shared" si="4"/>
        <v>0</v>
      </c>
      <c r="I22" s="38">
        <f t="shared" si="4"/>
        <v>0</v>
      </c>
      <c r="J22" s="38">
        <f t="shared" si="4"/>
        <v>0</v>
      </c>
      <c r="K22" s="38">
        <f t="shared" si="4"/>
        <v>0</v>
      </c>
      <c r="L22" s="38">
        <f t="shared" si="4"/>
        <v>0</v>
      </c>
      <c r="M22" s="38">
        <f t="shared" si="4"/>
        <v>0</v>
      </c>
      <c r="N22" s="38">
        <f t="shared" si="4"/>
        <v>0</v>
      </c>
      <c r="O22" s="38">
        <f t="shared" si="4"/>
        <v>0</v>
      </c>
      <c r="P22" s="38">
        <f t="shared" si="4"/>
        <v>0</v>
      </c>
      <c r="Q22" s="38">
        <f t="shared" si="4"/>
        <v>0</v>
      </c>
    </row>
    <row r="23" spans="1:18" ht="26.25" customHeight="1" x14ac:dyDescent="0.45">
      <c r="A23" s="66"/>
      <c r="B23" s="59"/>
      <c r="C23" s="71"/>
      <c r="D23" s="6" t="s">
        <v>39</v>
      </c>
      <c r="E23" s="36">
        <f>F23+G23+H23+I23+J23+K23+L23+M23+N23+O23+P23+Q23</f>
        <v>0</v>
      </c>
      <c r="F23" s="38">
        <f t="shared" ref="F23:Q27" si="5">G23+H23+I23+J23+K23+L23+M23+N23+O23+P23+Q23+R23</f>
        <v>0</v>
      </c>
      <c r="G23" s="38">
        <f t="shared" si="5"/>
        <v>0</v>
      </c>
      <c r="H23" s="38">
        <f t="shared" si="5"/>
        <v>0</v>
      </c>
      <c r="I23" s="38">
        <f t="shared" si="5"/>
        <v>0</v>
      </c>
      <c r="J23" s="38">
        <f t="shared" si="5"/>
        <v>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</row>
    <row r="24" spans="1:18" ht="26.25" customHeight="1" x14ac:dyDescent="0.45">
      <c r="A24" s="66"/>
      <c r="B24" s="59"/>
      <c r="C24" s="71"/>
      <c r="D24" s="6" t="s">
        <v>40</v>
      </c>
      <c r="E24" s="36">
        <f t="shared" ref="E24:E27" si="6">F24+G24+H24+I24+J24+K24+L24+M24+N24+O24+P24+Q24</f>
        <v>0</v>
      </c>
      <c r="F24" s="38">
        <f t="shared" si="5"/>
        <v>0</v>
      </c>
      <c r="G24" s="38">
        <f t="shared" si="5"/>
        <v>0</v>
      </c>
      <c r="H24" s="38">
        <f t="shared" si="5"/>
        <v>0</v>
      </c>
      <c r="I24" s="38">
        <f t="shared" si="5"/>
        <v>0</v>
      </c>
      <c r="J24" s="38">
        <f t="shared" si="5"/>
        <v>0</v>
      </c>
      <c r="K24" s="38">
        <f t="shared" si="5"/>
        <v>0</v>
      </c>
      <c r="L24" s="38">
        <f t="shared" si="5"/>
        <v>0</v>
      </c>
      <c r="M24" s="38">
        <f t="shared" si="5"/>
        <v>0</v>
      </c>
      <c r="N24" s="38">
        <f t="shared" si="5"/>
        <v>0</v>
      </c>
      <c r="O24" s="38">
        <f t="shared" si="5"/>
        <v>0</v>
      </c>
      <c r="P24" s="38">
        <f t="shared" si="5"/>
        <v>0</v>
      </c>
      <c r="Q24" s="38">
        <f t="shared" si="5"/>
        <v>0</v>
      </c>
    </row>
    <row r="25" spans="1:18" ht="20.25" customHeight="1" x14ac:dyDescent="0.45">
      <c r="A25" s="66"/>
      <c r="B25" s="59"/>
      <c r="C25" s="71"/>
      <c r="D25" s="6" t="s">
        <v>41</v>
      </c>
      <c r="E25" s="36">
        <f t="shared" si="6"/>
        <v>0</v>
      </c>
      <c r="F25" s="38">
        <f t="shared" si="5"/>
        <v>0</v>
      </c>
      <c r="G25" s="38">
        <f t="shared" si="5"/>
        <v>0</v>
      </c>
      <c r="H25" s="38">
        <f t="shared" si="5"/>
        <v>0</v>
      </c>
      <c r="I25" s="38">
        <f t="shared" si="5"/>
        <v>0</v>
      </c>
      <c r="J25" s="38">
        <f t="shared" si="5"/>
        <v>0</v>
      </c>
      <c r="K25" s="38">
        <f t="shared" si="5"/>
        <v>0</v>
      </c>
      <c r="L25" s="38">
        <f t="shared" si="5"/>
        <v>0</v>
      </c>
      <c r="M25" s="38">
        <f t="shared" si="5"/>
        <v>0</v>
      </c>
      <c r="N25" s="38">
        <f t="shared" si="5"/>
        <v>0</v>
      </c>
      <c r="O25" s="38">
        <f t="shared" si="5"/>
        <v>0</v>
      </c>
      <c r="P25" s="38">
        <f t="shared" si="5"/>
        <v>0</v>
      </c>
      <c r="Q25" s="38">
        <f t="shared" si="5"/>
        <v>0</v>
      </c>
    </row>
    <row r="26" spans="1:18" ht="44.25" customHeight="1" x14ac:dyDescent="0.45">
      <c r="A26" s="66"/>
      <c r="B26" s="59"/>
      <c r="C26" s="71"/>
      <c r="D26" s="7" t="s">
        <v>42</v>
      </c>
      <c r="E26" s="36">
        <f t="shared" si="6"/>
        <v>0</v>
      </c>
      <c r="F26" s="38">
        <f t="shared" si="5"/>
        <v>0</v>
      </c>
      <c r="G26" s="38">
        <f t="shared" si="5"/>
        <v>0</v>
      </c>
      <c r="H26" s="38">
        <f t="shared" si="5"/>
        <v>0</v>
      </c>
      <c r="I26" s="38">
        <f t="shared" si="5"/>
        <v>0</v>
      </c>
      <c r="J26" s="38">
        <f t="shared" si="5"/>
        <v>0</v>
      </c>
      <c r="K26" s="38">
        <f t="shared" si="5"/>
        <v>0</v>
      </c>
      <c r="L26" s="38">
        <f t="shared" si="5"/>
        <v>0</v>
      </c>
      <c r="M26" s="38">
        <f t="shared" si="5"/>
        <v>0</v>
      </c>
      <c r="N26" s="38">
        <f t="shared" si="5"/>
        <v>0</v>
      </c>
      <c r="O26" s="38">
        <f t="shared" si="5"/>
        <v>0</v>
      </c>
      <c r="P26" s="38">
        <f t="shared" si="5"/>
        <v>0</v>
      </c>
      <c r="Q26" s="38">
        <f t="shared" si="5"/>
        <v>0</v>
      </c>
    </row>
    <row r="27" spans="1:18" ht="26.25" customHeight="1" x14ac:dyDescent="0.45">
      <c r="A27" s="66"/>
      <c r="B27" s="59"/>
      <c r="C27" s="71"/>
      <c r="D27" s="7" t="s">
        <v>43</v>
      </c>
      <c r="E27" s="36">
        <f t="shared" si="6"/>
        <v>0</v>
      </c>
      <c r="F27" s="38">
        <f t="shared" si="5"/>
        <v>0</v>
      </c>
      <c r="G27" s="38">
        <f t="shared" si="5"/>
        <v>0</v>
      </c>
      <c r="H27" s="38">
        <f t="shared" si="5"/>
        <v>0</v>
      </c>
      <c r="I27" s="38">
        <f t="shared" si="5"/>
        <v>0</v>
      </c>
      <c r="J27" s="38">
        <f t="shared" si="5"/>
        <v>0</v>
      </c>
      <c r="K27" s="38">
        <f t="shared" si="5"/>
        <v>0</v>
      </c>
      <c r="L27" s="38">
        <f t="shared" si="5"/>
        <v>0</v>
      </c>
      <c r="M27" s="38">
        <f t="shared" si="5"/>
        <v>0</v>
      </c>
      <c r="N27" s="38">
        <f t="shared" si="5"/>
        <v>0</v>
      </c>
      <c r="O27" s="38">
        <f t="shared" si="5"/>
        <v>0</v>
      </c>
      <c r="P27" s="38">
        <f t="shared" si="5"/>
        <v>0</v>
      </c>
      <c r="Q27" s="38">
        <f t="shared" si="5"/>
        <v>0</v>
      </c>
    </row>
    <row r="28" spans="1:18" ht="23.25" customHeight="1" x14ac:dyDescent="0.45">
      <c r="A28" s="67"/>
      <c r="B28" s="60"/>
      <c r="C28" s="72"/>
      <c r="D28" s="7" t="s">
        <v>44</v>
      </c>
      <c r="E28" s="36">
        <v>22000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</row>
    <row r="29" spans="1:18" ht="29.25" customHeight="1" x14ac:dyDescent="0.45">
      <c r="A29" s="65" t="s">
        <v>70</v>
      </c>
      <c r="B29" s="58" t="s">
        <v>72</v>
      </c>
      <c r="C29" s="70" t="s">
        <v>17</v>
      </c>
      <c r="D29" s="6" t="s">
        <v>38</v>
      </c>
      <c r="E29" s="36">
        <f>E30+E31+E32+E33+E35</f>
        <v>64095.531040000002</v>
      </c>
      <c r="F29" s="40">
        <f>F30+F31+F32+F33+F34+F35</f>
        <v>0</v>
      </c>
      <c r="G29" s="40">
        <f t="shared" ref="G29:J29" si="7">G30+G31+G32+G33+G34+G35</f>
        <v>0</v>
      </c>
      <c r="H29" s="40">
        <f t="shared" si="7"/>
        <v>1212.5</v>
      </c>
      <c r="I29" s="40">
        <f t="shared" si="7"/>
        <v>0</v>
      </c>
      <c r="J29" s="40">
        <f t="shared" si="7"/>
        <v>0</v>
      </c>
      <c r="K29" s="40">
        <v>0</v>
      </c>
      <c r="L29" s="40">
        <f t="shared" ref="L29:N29" si="8">L30+L31+L32+L33+L34+L35</f>
        <v>245.53103999999999</v>
      </c>
      <c r="M29" s="40">
        <f t="shared" si="8"/>
        <v>0</v>
      </c>
      <c r="N29" s="40">
        <f t="shared" si="8"/>
        <v>3637.5</v>
      </c>
      <c r="O29" s="40">
        <v>0</v>
      </c>
      <c r="P29" s="40">
        <f t="shared" ref="P29:Q29" si="9">P30+P31+P32+P33+P34+P35</f>
        <v>0</v>
      </c>
      <c r="Q29" s="40">
        <f t="shared" si="9"/>
        <v>0</v>
      </c>
    </row>
    <row r="30" spans="1:18" ht="26.25" customHeight="1" x14ac:dyDescent="0.45">
      <c r="A30" s="66"/>
      <c r="B30" s="59"/>
      <c r="C30" s="71"/>
      <c r="D30" s="6" t="s">
        <v>39</v>
      </c>
      <c r="E30" s="36">
        <f>F30+G30+H30+I30+J30+K30+L30+M30+N30+O30+P30+Q30</f>
        <v>0</v>
      </c>
      <c r="F30" s="38">
        <f t="shared" ref="F30:Q31" si="10">G30+H30+I30+J30+K30+L30+M30+N30+O30+P30+Q30+R30</f>
        <v>0</v>
      </c>
      <c r="G30" s="38">
        <f t="shared" si="10"/>
        <v>0</v>
      </c>
      <c r="H30" s="38">
        <f t="shared" si="10"/>
        <v>0</v>
      </c>
      <c r="I30" s="38">
        <f t="shared" si="10"/>
        <v>0</v>
      </c>
      <c r="J30" s="38">
        <f t="shared" si="10"/>
        <v>0</v>
      </c>
      <c r="K30" s="38">
        <f t="shared" si="10"/>
        <v>0</v>
      </c>
      <c r="L30" s="38">
        <f t="shared" si="10"/>
        <v>0</v>
      </c>
      <c r="M30" s="38">
        <f t="shared" si="10"/>
        <v>0</v>
      </c>
      <c r="N30" s="38">
        <f t="shared" si="10"/>
        <v>0</v>
      </c>
      <c r="O30" s="38">
        <f t="shared" si="10"/>
        <v>0</v>
      </c>
      <c r="P30" s="38">
        <f t="shared" si="10"/>
        <v>0</v>
      </c>
      <c r="Q30" s="38">
        <f t="shared" si="10"/>
        <v>0</v>
      </c>
    </row>
    <row r="31" spans="1:18" ht="27.75" customHeight="1" x14ac:dyDescent="0.45">
      <c r="A31" s="66"/>
      <c r="B31" s="59"/>
      <c r="C31" s="71"/>
      <c r="D31" s="6" t="s">
        <v>40</v>
      </c>
      <c r="E31" s="36">
        <f t="shared" ref="E31" si="11">F31+G31+H31+I31+J31+K31+L31+M31+N31+O31+P31+Q31</f>
        <v>0</v>
      </c>
      <c r="F31" s="38">
        <f t="shared" si="10"/>
        <v>0</v>
      </c>
      <c r="G31" s="38">
        <f t="shared" si="10"/>
        <v>0</v>
      </c>
      <c r="H31" s="38">
        <f t="shared" si="10"/>
        <v>0</v>
      </c>
      <c r="I31" s="38">
        <f t="shared" si="10"/>
        <v>0</v>
      </c>
      <c r="J31" s="38">
        <f t="shared" si="10"/>
        <v>0</v>
      </c>
      <c r="K31" s="38">
        <f t="shared" si="10"/>
        <v>0</v>
      </c>
      <c r="L31" s="38">
        <f t="shared" si="10"/>
        <v>0</v>
      </c>
      <c r="M31" s="38">
        <f t="shared" si="10"/>
        <v>0</v>
      </c>
      <c r="N31" s="38">
        <f t="shared" si="10"/>
        <v>0</v>
      </c>
      <c r="O31" s="38">
        <f t="shared" si="10"/>
        <v>0</v>
      </c>
      <c r="P31" s="38">
        <f t="shared" si="10"/>
        <v>0</v>
      </c>
      <c r="Q31" s="38">
        <f t="shared" si="10"/>
        <v>0</v>
      </c>
    </row>
    <row r="32" spans="1:18" ht="22.5" customHeight="1" x14ac:dyDescent="0.45">
      <c r="A32" s="66"/>
      <c r="B32" s="59"/>
      <c r="C32" s="71"/>
      <c r="D32" s="6" t="s">
        <v>41</v>
      </c>
      <c r="E32" s="36">
        <f>F32+G32+H32+I32+J32+K32+L32+M32+N32+O32+P32+Q32</f>
        <v>5095.5310399999998</v>
      </c>
      <c r="F32" s="39">
        <v>0</v>
      </c>
      <c r="G32" s="39">
        <v>0</v>
      </c>
      <c r="H32" s="39">
        <v>1212.5</v>
      </c>
      <c r="I32" s="39">
        <v>0</v>
      </c>
      <c r="J32" s="39">
        <v>0</v>
      </c>
      <c r="K32" s="39">
        <v>0</v>
      </c>
      <c r="L32" s="39">
        <v>245.53103999999999</v>
      </c>
      <c r="M32" s="39">
        <v>0</v>
      </c>
      <c r="N32" s="39">
        <v>3637.5</v>
      </c>
      <c r="O32" s="39">
        <v>0</v>
      </c>
      <c r="P32" s="39">
        <v>0</v>
      </c>
      <c r="Q32" s="39">
        <v>0</v>
      </c>
    </row>
    <row r="33" spans="1:17" ht="51" customHeight="1" x14ac:dyDescent="0.45">
      <c r="A33" s="66"/>
      <c r="B33" s="59"/>
      <c r="C33" s="71"/>
      <c r="D33" s="7" t="s">
        <v>42</v>
      </c>
      <c r="E33" s="36">
        <f t="shared" ref="E33:Q35" si="12">F33+G33+H33+I33+J33+K33+L33+M33+N33+O33+P33+Q33</f>
        <v>0</v>
      </c>
      <c r="F33" s="38">
        <f t="shared" si="12"/>
        <v>0</v>
      </c>
      <c r="G33" s="38">
        <f t="shared" si="12"/>
        <v>0</v>
      </c>
      <c r="H33" s="38">
        <f t="shared" si="12"/>
        <v>0</v>
      </c>
      <c r="I33" s="38">
        <f t="shared" si="12"/>
        <v>0</v>
      </c>
      <c r="J33" s="38">
        <f t="shared" si="12"/>
        <v>0</v>
      </c>
      <c r="K33" s="38">
        <f t="shared" si="12"/>
        <v>0</v>
      </c>
      <c r="L33" s="38">
        <f t="shared" si="12"/>
        <v>0</v>
      </c>
      <c r="M33" s="38">
        <f t="shared" si="12"/>
        <v>0</v>
      </c>
      <c r="N33" s="38">
        <f t="shared" si="12"/>
        <v>0</v>
      </c>
      <c r="O33" s="38">
        <f t="shared" si="12"/>
        <v>0</v>
      </c>
      <c r="P33" s="38">
        <f t="shared" si="12"/>
        <v>0</v>
      </c>
      <c r="Q33" s="38">
        <f t="shared" si="12"/>
        <v>0</v>
      </c>
    </row>
    <row r="34" spans="1:17" ht="27" customHeight="1" x14ac:dyDescent="0.45">
      <c r="A34" s="66"/>
      <c r="B34" s="59"/>
      <c r="C34" s="71"/>
      <c r="D34" s="7" t="s">
        <v>43</v>
      </c>
      <c r="E34" s="36">
        <f>F34+G34+H34+I34+J34+K34+L34+M34+N34+O34+P34+Q34</f>
        <v>0</v>
      </c>
      <c r="F34" s="38">
        <f t="shared" si="12"/>
        <v>0</v>
      </c>
      <c r="G34" s="38">
        <f t="shared" si="12"/>
        <v>0</v>
      </c>
      <c r="H34" s="38">
        <f t="shared" si="12"/>
        <v>0</v>
      </c>
      <c r="I34" s="38">
        <f t="shared" si="12"/>
        <v>0</v>
      </c>
      <c r="J34" s="38">
        <f t="shared" si="12"/>
        <v>0</v>
      </c>
      <c r="K34" s="38">
        <f t="shared" si="12"/>
        <v>0</v>
      </c>
      <c r="L34" s="38">
        <f t="shared" si="12"/>
        <v>0</v>
      </c>
      <c r="M34" s="38">
        <f t="shared" si="12"/>
        <v>0</v>
      </c>
      <c r="N34" s="38">
        <f t="shared" si="12"/>
        <v>0</v>
      </c>
      <c r="O34" s="38">
        <f t="shared" si="12"/>
        <v>0</v>
      </c>
      <c r="P34" s="38">
        <f t="shared" si="12"/>
        <v>0</v>
      </c>
      <c r="Q34" s="38">
        <f t="shared" si="12"/>
        <v>0</v>
      </c>
    </row>
    <row r="35" spans="1:17" ht="26.25" customHeight="1" x14ac:dyDescent="0.45">
      <c r="A35" s="67"/>
      <c r="B35" s="60"/>
      <c r="C35" s="72"/>
      <c r="D35" s="7" t="s">
        <v>44</v>
      </c>
      <c r="E35" s="36">
        <v>59000</v>
      </c>
      <c r="F35" s="38">
        <f t="shared" si="12"/>
        <v>0</v>
      </c>
      <c r="G35" s="38">
        <f t="shared" si="12"/>
        <v>0</v>
      </c>
      <c r="H35" s="38">
        <f t="shared" si="12"/>
        <v>0</v>
      </c>
      <c r="I35" s="38">
        <f t="shared" si="12"/>
        <v>0</v>
      </c>
      <c r="J35" s="38">
        <f t="shared" si="12"/>
        <v>0</v>
      </c>
      <c r="K35" s="38">
        <f t="shared" si="12"/>
        <v>0</v>
      </c>
      <c r="L35" s="38">
        <f t="shared" si="12"/>
        <v>0</v>
      </c>
      <c r="M35" s="38">
        <f t="shared" si="12"/>
        <v>0</v>
      </c>
      <c r="N35" s="38">
        <f t="shared" si="12"/>
        <v>0</v>
      </c>
      <c r="O35" s="38">
        <f t="shared" si="12"/>
        <v>0</v>
      </c>
      <c r="P35" s="38">
        <f t="shared" si="12"/>
        <v>0</v>
      </c>
      <c r="Q35" s="38">
        <f t="shared" si="12"/>
        <v>0</v>
      </c>
    </row>
    <row r="36" spans="1:17" ht="24" customHeight="1" x14ac:dyDescent="0.45">
      <c r="A36" s="68" t="s">
        <v>73</v>
      </c>
      <c r="B36" s="58" t="s">
        <v>74</v>
      </c>
      <c r="C36" s="70" t="s">
        <v>57</v>
      </c>
      <c r="D36" s="6" t="s">
        <v>38</v>
      </c>
      <c r="E36" s="36">
        <f t="shared" ref="E36:Q36" si="13">E37+E38+E39+E40+E41+E42</f>
        <v>1004.21743</v>
      </c>
      <c r="F36" s="38">
        <f t="shared" si="13"/>
        <v>0</v>
      </c>
      <c r="G36" s="38">
        <f t="shared" si="13"/>
        <v>0</v>
      </c>
      <c r="H36" s="38">
        <f t="shared" si="13"/>
        <v>0</v>
      </c>
      <c r="I36" s="38">
        <f t="shared" si="13"/>
        <v>0</v>
      </c>
      <c r="J36" s="38">
        <f t="shared" si="13"/>
        <v>0</v>
      </c>
      <c r="K36" s="38">
        <f t="shared" si="13"/>
        <v>0</v>
      </c>
      <c r="L36" s="38">
        <f t="shared" si="13"/>
        <v>0</v>
      </c>
      <c r="M36" s="38">
        <f t="shared" si="13"/>
        <v>0</v>
      </c>
      <c r="N36" s="38">
        <f t="shared" si="13"/>
        <v>1004.21743</v>
      </c>
      <c r="O36" s="38">
        <f t="shared" si="13"/>
        <v>0</v>
      </c>
      <c r="P36" s="38">
        <f t="shared" si="13"/>
        <v>0</v>
      </c>
      <c r="Q36" s="38">
        <f t="shared" si="13"/>
        <v>0</v>
      </c>
    </row>
    <row r="37" spans="1:17" ht="25.5" customHeight="1" x14ac:dyDescent="0.45">
      <c r="A37" s="66"/>
      <c r="B37" s="59"/>
      <c r="C37" s="71"/>
      <c r="D37" s="6" t="s">
        <v>39</v>
      </c>
      <c r="E37" s="36">
        <f>SUM(F37:Q37)</f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</row>
    <row r="38" spans="1:17" ht="21.75" customHeight="1" x14ac:dyDescent="0.45">
      <c r="A38" s="66"/>
      <c r="B38" s="59"/>
      <c r="C38" s="71"/>
      <c r="D38" s="6" t="s">
        <v>40</v>
      </c>
      <c r="E38" s="36">
        <f t="shared" ref="E38:E42" si="14">SUM(F38:Q38)</f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</row>
    <row r="39" spans="1:17" ht="24" customHeight="1" x14ac:dyDescent="0.45">
      <c r="A39" s="66"/>
      <c r="B39" s="59"/>
      <c r="C39" s="71"/>
      <c r="D39" s="6" t="s">
        <v>41</v>
      </c>
      <c r="E39" s="36">
        <f>SUM(F39:Q39)</f>
        <v>1004.21743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1004.21743</v>
      </c>
      <c r="O39" s="39">
        <v>0</v>
      </c>
      <c r="P39" s="39">
        <v>0</v>
      </c>
      <c r="Q39" s="39">
        <v>0</v>
      </c>
    </row>
    <row r="40" spans="1:17" ht="39" customHeight="1" x14ac:dyDescent="0.45">
      <c r="A40" s="66"/>
      <c r="B40" s="59"/>
      <c r="C40" s="71"/>
      <c r="D40" s="7" t="s">
        <v>42</v>
      </c>
      <c r="E40" s="36">
        <f t="shared" si="14"/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</row>
    <row r="41" spans="1:17" ht="23.25" customHeight="1" x14ac:dyDescent="0.45">
      <c r="A41" s="66"/>
      <c r="B41" s="59"/>
      <c r="C41" s="71"/>
      <c r="D41" s="7" t="s">
        <v>43</v>
      </c>
      <c r="E41" s="36">
        <f t="shared" si="14"/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</row>
    <row r="42" spans="1:17" ht="27" customHeight="1" x14ac:dyDescent="0.45">
      <c r="A42" s="67"/>
      <c r="B42" s="60"/>
      <c r="C42" s="72"/>
      <c r="D42" s="7" t="s">
        <v>44</v>
      </c>
      <c r="E42" s="36">
        <f t="shared" si="14"/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</row>
    <row r="43" spans="1:17" ht="25.5" customHeight="1" x14ac:dyDescent="0.45">
      <c r="A43" s="68" t="s">
        <v>75</v>
      </c>
      <c r="B43" s="58" t="s">
        <v>76</v>
      </c>
      <c r="C43" s="70" t="s">
        <v>57</v>
      </c>
      <c r="D43" s="6" t="s">
        <v>38</v>
      </c>
      <c r="E43" s="36">
        <f>E44+E45+E46+E47+E49</f>
        <v>99724.779509999993</v>
      </c>
      <c r="F43" s="38">
        <f t="shared" ref="F43:P43" si="15">F44+F45+F46+F47+F49</f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>M44+M45+M46+M47+M49</f>
        <v>595</v>
      </c>
      <c r="N43" s="38">
        <f t="shared" si="15"/>
        <v>0</v>
      </c>
      <c r="O43" s="38">
        <f t="shared" si="15"/>
        <v>0</v>
      </c>
      <c r="P43" s="38">
        <f t="shared" si="15"/>
        <v>5629.7795100000003</v>
      </c>
      <c r="Q43" s="38">
        <f>Q44+Q45+Q46+Q47+Q49</f>
        <v>0</v>
      </c>
    </row>
    <row r="44" spans="1:17" ht="27" customHeight="1" x14ac:dyDescent="0.45">
      <c r="A44" s="66"/>
      <c r="B44" s="59"/>
      <c r="C44" s="71"/>
      <c r="D44" s="6" t="s">
        <v>39</v>
      </c>
      <c r="E44" s="36">
        <f>SUM(F44:Q44)</f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</row>
    <row r="45" spans="1:17" ht="24.75" customHeight="1" x14ac:dyDescent="0.45">
      <c r="A45" s="66"/>
      <c r="B45" s="59"/>
      <c r="C45" s="71"/>
      <c r="D45" s="6" t="s">
        <v>40</v>
      </c>
      <c r="E45" s="36">
        <f t="shared" ref="E45:E48" si="16">SUM(F45:Q45)</f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</row>
    <row r="46" spans="1:17" ht="23.25" customHeight="1" x14ac:dyDescent="0.45">
      <c r="A46" s="66"/>
      <c r="B46" s="59"/>
      <c r="C46" s="71"/>
      <c r="D46" s="6" t="s">
        <v>41</v>
      </c>
      <c r="E46" s="36">
        <f>SUM(F46:Q46)</f>
        <v>6224.7795100000003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595</v>
      </c>
      <c r="N46" s="39">
        <v>0</v>
      </c>
      <c r="O46" s="39">
        <v>0</v>
      </c>
      <c r="P46" s="39">
        <v>5629.7795100000003</v>
      </c>
      <c r="Q46" s="39">
        <v>0</v>
      </c>
    </row>
    <row r="47" spans="1:17" ht="29.25" customHeight="1" x14ac:dyDescent="0.45">
      <c r="A47" s="66"/>
      <c r="B47" s="59"/>
      <c r="C47" s="71"/>
      <c r="D47" s="7" t="s">
        <v>42</v>
      </c>
      <c r="E47" s="36">
        <f t="shared" si="16"/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</row>
    <row r="48" spans="1:17" ht="27" customHeight="1" x14ac:dyDescent="0.45">
      <c r="A48" s="66"/>
      <c r="B48" s="59"/>
      <c r="C48" s="71"/>
      <c r="D48" s="7" t="s">
        <v>43</v>
      </c>
      <c r="E48" s="36">
        <f t="shared" si="16"/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</row>
    <row r="49" spans="1:17" ht="26.25" customHeight="1" x14ac:dyDescent="0.45">
      <c r="A49" s="67"/>
      <c r="B49" s="60"/>
      <c r="C49" s="72"/>
      <c r="D49" s="7" t="s">
        <v>44</v>
      </c>
      <c r="E49" s="36">
        <v>93500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</row>
    <row r="50" spans="1:17" ht="26.25" customHeight="1" x14ac:dyDescent="0.45">
      <c r="A50" s="68" t="s">
        <v>194</v>
      </c>
      <c r="B50" s="58" t="s">
        <v>149</v>
      </c>
      <c r="C50" s="70" t="s">
        <v>57</v>
      </c>
      <c r="D50" s="6" t="s">
        <v>38</v>
      </c>
      <c r="E50" s="36">
        <f>E51+E52+E53+E54+E56</f>
        <v>96331.731530000005</v>
      </c>
      <c r="F50" s="38">
        <f t="shared" ref="F50:Q50" si="17">F51+F52+F53+F54+F56</f>
        <v>0</v>
      </c>
      <c r="G50" s="38">
        <f t="shared" si="17"/>
        <v>0</v>
      </c>
      <c r="H50" s="38">
        <f t="shared" si="17"/>
        <v>0</v>
      </c>
      <c r="I50" s="38">
        <f t="shared" si="17"/>
        <v>0</v>
      </c>
      <c r="J50" s="38">
        <f t="shared" si="17"/>
        <v>1185.3288</v>
      </c>
      <c r="K50" s="38">
        <f t="shared" si="17"/>
        <v>0</v>
      </c>
      <c r="L50" s="38">
        <f t="shared" si="17"/>
        <v>60000</v>
      </c>
      <c r="M50" s="38">
        <f t="shared" si="17"/>
        <v>15000</v>
      </c>
      <c r="N50" s="38">
        <f t="shared" si="17"/>
        <v>4853.62194</v>
      </c>
      <c r="O50" s="38">
        <f t="shared" si="17"/>
        <v>0</v>
      </c>
      <c r="P50" s="38">
        <f t="shared" si="17"/>
        <v>0</v>
      </c>
      <c r="Q50" s="38">
        <f t="shared" si="17"/>
        <v>0</v>
      </c>
    </row>
    <row r="51" spans="1:17" ht="26.25" customHeight="1" x14ac:dyDescent="0.45">
      <c r="A51" s="66"/>
      <c r="B51" s="59"/>
      <c r="C51" s="71"/>
      <c r="D51" s="6" t="s">
        <v>39</v>
      </c>
      <c r="E51" s="36">
        <f>SUM(F51:Q51)</f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</row>
    <row r="52" spans="1:17" ht="25.5" customHeight="1" x14ac:dyDescent="0.45">
      <c r="A52" s="66"/>
      <c r="B52" s="59"/>
      <c r="C52" s="71"/>
      <c r="D52" s="6" t="s">
        <v>40</v>
      </c>
      <c r="E52" s="36">
        <f t="shared" ref="E52:E54" si="18">SUM(F52:Q52)</f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</row>
    <row r="53" spans="1:17" ht="21.75" customHeight="1" x14ac:dyDescent="0.45">
      <c r="A53" s="66"/>
      <c r="B53" s="59"/>
      <c r="C53" s="71"/>
      <c r="D53" s="6" t="s">
        <v>41</v>
      </c>
      <c r="E53" s="36">
        <f>SUM(F53:Q53)</f>
        <v>81038.95074</v>
      </c>
      <c r="F53" s="39">
        <v>0</v>
      </c>
      <c r="G53" s="39">
        <v>0</v>
      </c>
      <c r="H53" s="39">
        <v>0</v>
      </c>
      <c r="I53" s="39">
        <v>0</v>
      </c>
      <c r="J53" s="39">
        <v>1185.3288</v>
      </c>
      <c r="K53" s="39">
        <v>0</v>
      </c>
      <c r="L53" s="39">
        <v>60000</v>
      </c>
      <c r="M53" s="39">
        <v>15000</v>
      </c>
      <c r="N53" s="39">
        <v>4853.62194</v>
      </c>
      <c r="O53" s="39"/>
      <c r="P53" s="39">
        <v>0</v>
      </c>
      <c r="Q53" s="39">
        <v>0</v>
      </c>
    </row>
    <row r="54" spans="1:17" ht="39" customHeight="1" x14ac:dyDescent="0.45">
      <c r="A54" s="66"/>
      <c r="B54" s="59"/>
      <c r="C54" s="71"/>
      <c r="D54" s="7" t="s">
        <v>42</v>
      </c>
      <c r="E54" s="36">
        <f t="shared" si="18"/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</row>
    <row r="55" spans="1:17" ht="21" customHeight="1" x14ac:dyDescent="0.45">
      <c r="A55" s="66"/>
      <c r="B55" s="59"/>
      <c r="C55" s="71"/>
      <c r="D55" s="7" t="s">
        <v>43</v>
      </c>
      <c r="E55" s="36">
        <f>SUM(F55:Q55)</f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</row>
    <row r="56" spans="1:17" ht="21.75" customHeight="1" x14ac:dyDescent="0.45">
      <c r="A56" s="67"/>
      <c r="B56" s="60"/>
      <c r="C56" s="72"/>
      <c r="D56" s="7" t="s">
        <v>44</v>
      </c>
      <c r="E56" s="36">
        <v>15292.780790000001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</row>
    <row r="57" spans="1:17" ht="24" customHeight="1" x14ac:dyDescent="0.45">
      <c r="A57" s="68" t="s">
        <v>77</v>
      </c>
      <c r="B57" s="58" t="s">
        <v>150</v>
      </c>
      <c r="C57" s="70" t="s">
        <v>57</v>
      </c>
      <c r="D57" s="6" t="s">
        <v>38</v>
      </c>
      <c r="E57" s="36">
        <f>E58+E59+E60+E61+E63</f>
        <v>57500</v>
      </c>
      <c r="F57" s="38">
        <f>F58+F59+F60+F61+F63</f>
        <v>0</v>
      </c>
      <c r="G57" s="38">
        <f t="shared" ref="G57:Q57" si="19">G58+G59+G60+G61+G63</f>
        <v>0</v>
      </c>
      <c r="H57" s="38">
        <f t="shared" si="19"/>
        <v>0</v>
      </c>
      <c r="I57" s="38">
        <f t="shared" si="19"/>
        <v>0</v>
      </c>
      <c r="J57" s="38">
        <f t="shared" si="19"/>
        <v>0</v>
      </c>
      <c r="K57" s="38">
        <f t="shared" si="19"/>
        <v>0</v>
      </c>
      <c r="L57" s="38">
        <f t="shared" si="19"/>
        <v>2401.3742299999999</v>
      </c>
      <c r="M57" s="38">
        <f t="shared" si="19"/>
        <v>0</v>
      </c>
      <c r="N57" s="38">
        <f t="shared" si="19"/>
        <v>0</v>
      </c>
      <c r="O57" s="38">
        <f t="shared" si="19"/>
        <v>0</v>
      </c>
      <c r="P57" s="38">
        <f t="shared" si="19"/>
        <v>0</v>
      </c>
      <c r="Q57" s="38">
        <f t="shared" si="19"/>
        <v>0</v>
      </c>
    </row>
    <row r="58" spans="1:17" ht="23.25" customHeight="1" x14ac:dyDescent="0.45">
      <c r="A58" s="66"/>
      <c r="B58" s="59"/>
      <c r="C58" s="71"/>
      <c r="D58" s="6" t="s">
        <v>39</v>
      </c>
      <c r="E58" s="36">
        <f>SUM(F58:Q58)</f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</row>
    <row r="59" spans="1:17" ht="24" customHeight="1" x14ac:dyDescent="0.45">
      <c r="A59" s="66"/>
      <c r="B59" s="59"/>
      <c r="C59" s="71"/>
      <c r="D59" s="6" t="s">
        <v>40</v>
      </c>
      <c r="E59" s="36">
        <f t="shared" ref="E59" si="20">SUM(F59:Q59)</f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</row>
    <row r="60" spans="1:17" ht="21.75" customHeight="1" x14ac:dyDescent="0.45">
      <c r="A60" s="66"/>
      <c r="B60" s="59"/>
      <c r="C60" s="71"/>
      <c r="D60" s="6" t="s">
        <v>41</v>
      </c>
      <c r="E60" s="36">
        <f>SUM(F60:Q60)</f>
        <v>2401.3742299999999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2401.3742299999999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</row>
    <row r="61" spans="1:17" ht="39" customHeight="1" x14ac:dyDescent="0.45">
      <c r="A61" s="66"/>
      <c r="B61" s="59"/>
      <c r="C61" s="71"/>
      <c r="D61" s="7" t="s">
        <v>42</v>
      </c>
      <c r="E61" s="36">
        <f>SUM(F61:Q61)</f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</row>
    <row r="62" spans="1:17" ht="24.75" customHeight="1" x14ac:dyDescent="0.45">
      <c r="A62" s="66"/>
      <c r="B62" s="59"/>
      <c r="C62" s="71"/>
      <c r="D62" s="7" t="s">
        <v>43</v>
      </c>
      <c r="E62" s="36">
        <f>SUM(F62:Q62)</f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</row>
    <row r="63" spans="1:17" ht="26.25" customHeight="1" x14ac:dyDescent="0.45">
      <c r="A63" s="67"/>
      <c r="B63" s="60"/>
      <c r="C63" s="72"/>
      <c r="D63" s="7" t="s">
        <v>44</v>
      </c>
      <c r="E63" s="36">
        <v>55098.625769999999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</row>
    <row r="64" spans="1:17" ht="24" customHeight="1" x14ac:dyDescent="0.45">
      <c r="A64" s="68" t="s">
        <v>78</v>
      </c>
      <c r="B64" s="58" t="s">
        <v>151</v>
      </c>
      <c r="C64" s="70" t="s">
        <v>57</v>
      </c>
      <c r="D64" s="6" t="s">
        <v>38</v>
      </c>
      <c r="E64" s="36">
        <f>E65+E66+E67+E68+E70</f>
        <v>1121.75612</v>
      </c>
      <c r="F64" s="38">
        <f>F65+F66+F67+F68+F70</f>
        <v>0</v>
      </c>
      <c r="G64" s="38">
        <f t="shared" ref="G64:Q64" si="21">G65+G66+G67+G68+G70</f>
        <v>0</v>
      </c>
      <c r="H64" s="38">
        <f t="shared" si="21"/>
        <v>0</v>
      </c>
      <c r="I64" s="38">
        <f t="shared" si="21"/>
        <v>0</v>
      </c>
      <c r="J64" s="38">
        <f t="shared" si="21"/>
        <v>0</v>
      </c>
      <c r="K64" s="38">
        <f t="shared" si="21"/>
        <v>0</v>
      </c>
      <c r="L64" s="38">
        <f t="shared" si="21"/>
        <v>0</v>
      </c>
      <c r="M64" s="38">
        <f t="shared" si="21"/>
        <v>0</v>
      </c>
      <c r="N64" s="38">
        <f t="shared" si="21"/>
        <v>1121.75612</v>
      </c>
      <c r="O64" s="38">
        <f t="shared" si="21"/>
        <v>0</v>
      </c>
      <c r="P64" s="38">
        <f t="shared" si="21"/>
        <v>0</v>
      </c>
      <c r="Q64" s="38">
        <f t="shared" si="21"/>
        <v>0</v>
      </c>
    </row>
    <row r="65" spans="1:19" ht="26.25" customHeight="1" x14ac:dyDescent="0.45">
      <c r="A65" s="66"/>
      <c r="B65" s="59"/>
      <c r="C65" s="71"/>
      <c r="D65" s="6" t="s">
        <v>39</v>
      </c>
      <c r="E65" s="36">
        <f>SUM(F65:Q65)</f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</row>
    <row r="66" spans="1:19" ht="25.5" customHeight="1" x14ac:dyDescent="0.45">
      <c r="A66" s="66"/>
      <c r="B66" s="59"/>
      <c r="C66" s="71"/>
      <c r="D66" s="6" t="s">
        <v>40</v>
      </c>
      <c r="E66" s="36">
        <f>SUM(F66:Q66)</f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</row>
    <row r="67" spans="1:19" ht="24.75" customHeight="1" x14ac:dyDescent="0.45">
      <c r="A67" s="66"/>
      <c r="B67" s="59"/>
      <c r="C67" s="71"/>
      <c r="D67" s="6" t="s">
        <v>41</v>
      </c>
      <c r="E67" s="36">
        <f>SUM(F67:Q67)</f>
        <v>1121.75612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1121.75612</v>
      </c>
      <c r="O67" s="39">
        <v>0</v>
      </c>
      <c r="P67" s="39">
        <v>0</v>
      </c>
      <c r="Q67" s="39">
        <v>0</v>
      </c>
    </row>
    <row r="68" spans="1:19" ht="39" customHeight="1" x14ac:dyDescent="0.45">
      <c r="A68" s="66"/>
      <c r="B68" s="59"/>
      <c r="C68" s="71"/>
      <c r="D68" s="7" t="s">
        <v>42</v>
      </c>
      <c r="E68" s="36">
        <f>SUM(F68:Q68)</f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</row>
    <row r="69" spans="1:19" ht="26.25" customHeight="1" x14ac:dyDescent="0.45">
      <c r="A69" s="66"/>
      <c r="B69" s="59"/>
      <c r="C69" s="71"/>
      <c r="D69" s="7" t="s">
        <v>43</v>
      </c>
      <c r="E69" s="36">
        <f>SUM(F69:Q69)</f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</row>
    <row r="70" spans="1:19" ht="21.75" customHeight="1" x14ac:dyDescent="0.45">
      <c r="A70" s="67"/>
      <c r="B70" s="60"/>
      <c r="C70" s="72"/>
      <c r="D70" s="7" t="s">
        <v>44</v>
      </c>
      <c r="E70" s="36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</row>
    <row r="71" spans="1:19" ht="26.25" customHeight="1" x14ac:dyDescent="0.45">
      <c r="A71" s="68" t="s">
        <v>135</v>
      </c>
      <c r="B71" s="58" t="s">
        <v>152</v>
      </c>
      <c r="C71" s="70" t="s">
        <v>57</v>
      </c>
      <c r="D71" s="6" t="s">
        <v>38</v>
      </c>
      <c r="E71" s="36">
        <f>E72+E73+E74+E75+E77</f>
        <v>2075</v>
      </c>
      <c r="F71" s="38">
        <f>F72+F73+F74+F75+F77</f>
        <v>0</v>
      </c>
      <c r="G71" s="38">
        <f t="shared" ref="G71:Q71" si="22">G72+G73+G74+G75+G77</f>
        <v>0</v>
      </c>
      <c r="H71" s="38">
        <f t="shared" si="22"/>
        <v>0</v>
      </c>
      <c r="I71" s="38">
        <f t="shared" si="22"/>
        <v>0</v>
      </c>
      <c r="J71" s="38">
        <f t="shared" si="22"/>
        <v>0</v>
      </c>
      <c r="K71" s="38">
        <f t="shared" si="22"/>
        <v>0</v>
      </c>
      <c r="L71" s="38">
        <f t="shared" si="22"/>
        <v>596.67999999999995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8">
        <f t="shared" si="22"/>
        <v>0</v>
      </c>
      <c r="Q71" s="38">
        <f t="shared" si="22"/>
        <v>1478.32</v>
      </c>
    </row>
    <row r="72" spans="1:19" ht="24.75" customHeight="1" x14ac:dyDescent="0.45">
      <c r="A72" s="66"/>
      <c r="B72" s="59"/>
      <c r="C72" s="71"/>
      <c r="D72" s="6" t="s">
        <v>39</v>
      </c>
      <c r="E72" s="36">
        <f>SUM(F72:Q72)</f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</row>
    <row r="73" spans="1:19" ht="23.25" customHeight="1" x14ac:dyDescent="0.45">
      <c r="A73" s="66"/>
      <c r="B73" s="59"/>
      <c r="C73" s="71"/>
      <c r="D73" s="6" t="s">
        <v>40</v>
      </c>
      <c r="E73" s="36">
        <f>SUM(F73:Q73)</f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</row>
    <row r="74" spans="1:19" ht="24.75" customHeight="1" x14ac:dyDescent="0.45">
      <c r="A74" s="66"/>
      <c r="B74" s="59"/>
      <c r="C74" s="71"/>
      <c r="D74" s="6" t="s">
        <v>41</v>
      </c>
      <c r="E74" s="36">
        <f>SUM(F74:Q74)</f>
        <v>2075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596.67999999999995</v>
      </c>
      <c r="M74" s="39">
        <v>0</v>
      </c>
      <c r="N74" s="39">
        <v>0</v>
      </c>
      <c r="O74" s="39">
        <v>0</v>
      </c>
      <c r="P74" s="39">
        <v>0</v>
      </c>
      <c r="Q74" s="39">
        <v>1478.32</v>
      </c>
      <c r="S74" s="9"/>
    </row>
    <row r="75" spans="1:19" ht="39" customHeight="1" x14ac:dyDescent="0.45">
      <c r="A75" s="66"/>
      <c r="B75" s="59"/>
      <c r="C75" s="71"/>
      <c r="D75" s="7" t="s">
        <v>42</v>
      </c>
      <c r="E75" s="36">
        <f>SUM(F75:Q75)</f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</row>
    <row r="76" spans="1:19" ht="24.75" customHeight="1" x14ac:dyDescent="0.45">
      <c r="A76" s="66"/>
      <c r="B76" s="59"/>
      <c r="C76" s="71"/>
      <c r="D76" s="7" t="s">
        <v>43</v>
      </c>
      <c r="E76" s="36">
        <f>SUM(F76:Q76)</f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</row>
    <row r="77" spans="1:19" ht="26.25" customHeight="1" x14ac:dyDescent="0.45">
      <c r="A77" s="67"/>
      <c r="B77" s="60"/>
      <c r="C77" s="72"/>
      <c r="D77" s="7" t="s">
        <v>44</v>
      </c>
      <c r="E77" s="36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</row>
    <row r="78" spans="1:19" ht="21" customHeight="1" x14ac:dyDescent="0.45">
      <c r="A78" s="68" t="s">
        <v>139</v>
      </c>
      <c r="B78" s="58" t="s">
        <v>136</v>
      </c>
      <c r="C78" s="70" t="s">
        <v>57</v>
      </c>
      <c r="D78" s="6" t="s">
        <v>38</v>
      </c>
      <c r="E78" s="36">
        <f>E79+E80+E81+E82+E84</f>
        <v>5000</v>
      </c>
      <c r="F78" s="38">
        <f>F79+F80+F81+F82+F84</f>
        <v>0</v>
      </c>
      <c r="G78" s="38">
        <f t="shared" ref="G78:Q78" si="23">G79+G80+G81+G82+G84</f>
        <v>0</v>
      </c>
      <c r="H78" s="38">
        <f t="shared" si="23"/>
        <v>0</v>
      </c>
      <c r="I78" s="38">
        <f t="shared" si="23"/>
        <v>0</v>
      </c>
      <c r="J78" s="38">
        <f t="shared" si="23"/>
        <v>0</v>
      </c>
      <c r="K78" s="38">
        <f t="shared" si="23"/>
        <v>0</v>
      </c>
      <c r="L78" s="38">
        <f t="shared" si="23"/>
        <v>0</v>
      </c>
      <c r="M78" s="38">
        <f t="shared" si="23"/>
        <v>0</v>
      </c>
      <c r="N78" s="38">
        <f t="shared" si="23"/>
        <v>0</v>
      </c>
      <c r="O78" s="38">
        <f t="shared" si="23"/>
        <v>0</v>
      </c>
      <c r="P78" s="38">
        <f t="shared" si="23"/>
        <v>0</v>
      </c>
      <c r="Q78" s="38">
        <f t="shared" si="23"/>
        <v>0</v>
      </c>
    </row>
    <row r="79" spans="1:19" ht="24.75" customHeight="1" x14ac:dyDescent="0.45">
      <c r="A79" s="66"/>
      <c r="B79" s="59"/>
      <c r="C79" s="71"/>
      <c r="D79" s="6" t="s">
        <v>39</v>
      </c>
      <c r="E79" s="36">
        <f>SUM(F79:Q79)</f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</row>
    <row r="80" spans="1:19" ht="27" customHeight="1" x14ac:dyDescent="0.45">
      <c r="A80" s="66"/>
      <c r="B80" s="59"/>
      <c r="C80" s="71"/>
      <c r="D80" s="6" t="s">
        <v>40</v>
      </c>
      <c r="E80" s="36">
        <f>SUM(F80:Q80)</f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</row>
    <row r="81" spans="1:17" ht="24.75" customHeight="1" x14ac:dyDescent="0.45">
      <c r="A81" s="66"/>
      <c r="B81" s="59"/>
      <c r="C81" s="71"/>
      <c r="D81" s="6" t="s">
        <v>41</v>
      </c>
      <c r="E81" s="36">
        <f>SUM(F81:Q81)</f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</row>
    <row r="82" spans="1:17" ht="39" customHeight="1" x14ac:dyDescent="0.45">
      <c r="A82" s="66"/>
      <c r="B82" s="59"/>
      <c r="C82" s="71"/>
      <c r="D82" s="7" t="s">
        <v>42</v>
      </c>
      <c r="E82" s="36">
        <f>SUM(F82:Q82)</f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</row>
    <row r="83" spans="1:17" ht="26.25" customHeight="1" x14ac:dyDescent="0.45">
      <c r="A83" s="66"/>
      <c r="B83" s="59"/>
      <c r="C83" s="71"/>
      <c r="D83" s="7" t="s">
        <v>43</v>
      </c>
      <c r="E83" s="36">
        <f>SUM(F83:Q83)</f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</row>
    <row r="84" spans="1:17" ht="24.75" customHeight="1" x14ac:dyDescent="0.45">
      <c r="A84" s="67"/>
      <c r="B84" s="60"/>
      <c r="C84" s="72"/>
      <c r="D84" s="7" t="s">
        <v>44</v>
      </c>
      <c r="E84" s="36">
        <v>5000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</row>
    <row r="85" spans="1:17" ht="24.75" customHeight="1" x14ac:dyDescent="0.45">
      <c r="A85" s="68" t="s">
        <v>140</v>
      </c>
      <c r="B85" s="58" t="s">
        <v>163</v>
      </c>
      <c r="C85" s="70" t="s">
        <v>57</v>
      </c>
      <c r="D85" s="33" t="s">
        <v>38</v>
      </c>
      <c r="E85" s="38">
        <f>E86+E87+E88+E89+E91</f>
        <v>989</v>
      </c>
      <c r="F85" s="38">
        <f>F86+F87+F88+F89+F91</f>
        <v>0</v>
      </c>
      <c r="G85" s="38">
        <f t="shared" ref="G85:Q85" si="24">G86+G87+G88+G89+G91</f>
        <v>0</v>
      </c>
      <c r="H85" s="38">
        <f t="shared" si="24"/>
        <v>0</v>
      </c>
      <c r="I85" s="38">
        <f t="shared" si="24"/>
        <v>0</v>
      </c>
      <c r="J85" s="38">
        <f t="shared" si="24"/>
        <v>0</v>
      </c>
      <c r="K85" s="38">
        <f t="shared" si="24"/>
        <v>0</v>
      </c>
      <c r="L85" s="38">
        <f>L86+L87+L88+L89+L91</f>
        <v>989</v>
      </c>
      <c r="M85" s="38">
        <f t="shared" si="24"/>
        <v>0</v>
      </c>
      <c r="N85" s="38">
        <f t="shared" si="24"/>
        <v>0</v>
      </c>
      <c r="O85" s="38">
        <f t="shared" si="24"/>
        <v>0</v>
      </c>
      <c r="P85" s="38">
        <f t="shared" si="24"/>
        <v>0</v>
      </c>
      <c r="Q85" s="38">
        <f t="shared" si="24"/>
        <v>0</v>
      </c>
    </row>
    <row r="86" spans="1:17" ht="24.75" customHeight="1" x14ac:dyDescent="0.45">
      <c r="A86" s="66"/>
      <c r="B86" s="59"/>
      <c r="C86" s="71"/>
      <c r="D86" s="33" t="s">
        <v>39</v>
      </c>
      <c r="E86" s="38">
        <f>SUM(F86:Q86)</f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</row>
    <row r="87" spans="1:17" ht="24.75" customHeight="1" x14ac:dyDescent="0.45">
      <c r="A87" s="66"/>
      <c r="B87" s="59"/>
      <c r="C87" s="71"/>
      <c r="D87" s="33" t="s">
        <v>40</v>
      </c>
      <c r="E87" s="38">
        <f>SUM(F87:Q87)</f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</row>
    <row r="88" spans="1:17" ht="24.75" customHeight="1" x14ac:dyDescent="0.45">
      <c r="A88" s="66"/>
      <c r="B88" s="59"/>
      <c r="C88" s="71"/>
      <c r="D88" s="33" t="s">
        <v>41</v>
      </c>
      <c r="E88" s="38">
        <f>SUM(F88:Q88)</f>
        <v>989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989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</row>
    <row r="89" spans="1:17" ht="24.75" customHeight="1" x14ac:dyDescent="0.45">
      <c r="A89" s="66"/>
      <c r="B89" s="59"/>
      <c r="C89" s="71"/>
      <c r="D89" s="34" t="s">
        <v>42</v>
      </c>
      <c r="E89" s="38">
        <f>SUM(F89:Q89)</f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</row>
    <row r="90" spans="1:17" ht="24.75" customHeight="1" x14ac:dyDescent="0.45">
      <c r="A90" s="66"/>
      <c r="B90" s="59"/>
      <c r="C90" s="71"/>
      <c r="D90" s="34" t="s">
        <v>43</v>
      </c>
      <c r="E90" s="38">
        <f>SUM(F90:Q90)</f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</row>
    <row r="91" spans="1:17" ht="24.75" customHeight="1" x14ac:dyDescent="0.45">
      <c r="A91" s="67"/>
      <c r="B91" s="60"/>
      <c r="C91" s="72"/>
      <c r="D91" s="34" t="s">
        <v>44</v>
      </c>
      <c r="E91" s="38">
        <f>SUM(F91:Q91)</f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</row>
    <row r="92" spans="1:17" ht="24.75" customHeight="1" x14ac:dyDescent="0.45">
      <c r="A92" s="68" t="s">
        <v>162</v>
      </c>
      <c r="B92" s="58" t="s">
        <v>165</v>
      </c>
      <c r="C92" s="70" t="s">
        <v>57</v>
      </c>
      <c r="D92" s="33" t="s">
        <v>38</v>
      </c>
      <c r="E92" s="38">
        <f>E93+E94+E95+E96+E98</f>
        <v>34.549439999999997</v>
      </c>
      <c r="F92" s="38">
        <f>F93+F94+F95+F96+F98</f>
        <v>0</v>
      </c>
      <c r="G92" s="38">
        <f t="shared" ref="G92:Q92" si="25">G93+G94+G95+G96+G98</f>
        <v>0</v>
      </c>
      <c r="H92" s="38">
        <f t="shared" si="25"/>
        <v>0</v>
      </c>
      <c r="I92" s="38">
        <f t="shared" si="25"/>
        <v>0</v>
      </c>
      <c r="J92" s="38">
        <f t="shared" si="25"/>
        <v>0</v>
      </c>
      <c r="K92" s="38">
        <f t="shared" si="25"/>
        <v>0</v>
      </c>
      <c r="L92" s="38">
        <f t="shared" si="25"/>
        <v>0</v>
      </c>
      <c r="M92" s="38">
        <f t="shared" si="25"/>
        <v>34.549439999999997</v>
      </c>
      <c r="N92" s="38">
        <f t="shared" si="25"/>
        <v>0</v>
      </c>
      <c r="O92" s="38">
        <f t="shared" si="25"/>
        <v>0</v>
      </c>
      <c r="P92" s="38">
        <f t="shared" si="25"/>
        <v>0</v>
      </c>
      <c r="Q92" s="38">
        <f t="shared" si="25"/>
        <v>0</v>
      </c>
    </row>
    <row r="93" spans="1:17" ht="27.75" customHeight="1" x14ac:dyDescent="0.45">
      <c r="A93" s="66"/>
      <c r="B93" s="59"/>
      <c r="C93" s="71"/>
      <c r="D93" s="33" t="s">
        <v>39</v>
      </c>
      <c r="E93" s="38">
        <f>SUM(F93:Q93)</f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</row>
    <row r="94" spans="1:17" ht="24.75" customHeight="1" x14ac:dyDescent="0.45">
      <c r="A94" s="66"/>
      <c r="B94" s="59"/>
      <c r="C94" s="71"/>
      <c r="D94" s="33" t="s">
        <v>40</v>
      </c>
      <c r="E94" s="38">
        <f>SUM(F94:Q94)</f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</row>
    <row r="95" spans="1:17" ht="24.75" customHeight="1" x14ac:dyDescent="0.45">
      <c r="A95" s="66"/>
      <c r="B95" s="59"/>
      <c r="C95" s="71"/>
      <c r="D95" s="33" t="s">
        <v>41</v>
      </c>
      <c r="E95" s="38">
        <f>SUM(F95:Q95)</f>
        <v>34.549439999999997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34.549439999999997</v>
      </c>
      <c r="N95" s="39">
        <v>0</v>
      </c>
      <c r="O95" s="39">
        <v>0</v>
      </c>
      <c r="P95" s="39">
        <v>0</v>
      </c>
      <c r="Q95" s="39">
        <v>0</v>
      </c>
    </row>
    <row r="96" spans="1:17" ht="24.75" customHeight="1" x14ac:dyDescent="0.45">
      <c r="A96" s="66"/>
      <c r="B96" s="59"/>
      <c r="C96" s="71"/>
      <c r="D96" s="34" t="s">
        <v>42</v>
      </c>
      <c r="E96" s="38">
        <f>SUM(F96:Q96)</f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</row>
    <row r="97" spans="1:17" ht="24.75" customHeight="1" x14ac:dyDescent="0.45">
      <c r="A97" s="66"/>
      <c r="B97" s="59"/>
      <c r="C97" s="71"/>
      <c r="D97" s="34" t="s">
        <v>43</v>
      </c>
      <c r="E97" s="38">
        <f>SUM(F97:Q97)</f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</row>
    <row r="98" spans="1:17" ht="24.75" customHeight="1" x14ac:dyDescent="0.45">
      <c r="A98" s="67"/>
      <c r="B98" s="60"/>
      <c r="C98" s="72"/>
      <c r="D98" s="34" t="s">
        <v>44</v>
      </c>
      <c r="E98" s="38">
        <f>SUM(F98:Q98)</f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</row>
    <row r="99" spans="1:17" ht="24.75" customHeight="1" x14ac:dyDescent="0.45">
      <c r="A99" s="68" t="s">
        <v>164</v>
      </c>
      <c r="B99" s="58" t="s">
        <v>167</v>
      </c>
      <c r="C99" s="70" t="s">
        <v>57</v>
      </c>
      <c r="D99" s="33" t="s">
        <v>38</v>
      </c>
      <c r="E99" s="38">
        <f>E100+E101+E102+E103+E105</f>
        <v>5180.4692500000001</v>
      </c>
      <c r="F99" s="38">
        <f t="shared" ref="F99:Q99" si="26">F100+F101+F102+F103+F105</f>
        <v>0</v>
      </c>
      <c r="G99" s="38">
        <f t="shared" si="26"/>
        <v>0</v>
      </c>
      <c r="H99" s="38">
        <f t="shared" si="26"/>
        <v>0</v>
      </c>
      <c r="I99" s="38">
        <f t="shared" si="26"/>
        <v>439.05360000000002</v>
      </c>
      <c r="J99" s="38">
        <f t="shared" si="26"/>
        <v>0</v>
      </c>
      <c r="K99" s="38">
        <f t="shared" si="26"/>
        <v>0</v>
      </c>
      <c r="L99" s="38">
        <f t="shared" si="26"/>
        <v>0</v>
      </c>
      <c r="M99" s="38">
        <f t="shared" si="26"/>
        <v>0</v>
      </c>
      <c r="N99" s="38">
        <f t="shared" si="26"/>
        <v>0</v>
      </c>
      <c r="O99" s="38">
        <f t="shared" si="26"/>
        <v>0</v>
      </c>
      <c r="P99" s="38">
        <f t="shared" si="26"/>
        <v>4741.4156499999999</v>
      </c>
      <c r="Q99" s="38">
        <f t="shared" si="26"/>
        <v>0</v>
      </c>
    </row>
    <row r="100" spans="1:17" ht="24.75" customHeight="1" x14ac:dyDescent="0.45">
      <c r="A100" s="66"/>
      <c r="B100" s="59"/>
      <c r="C100" s="71"/>
      <c r="D100" s="33" t="s">
        <v>39</v>
      </c>
      <c r="E100" s="38">
        <f>SUM(F100:Q100)</f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</row>
    <row r="101" spans="1:17" ht="24.75" customHeight="1" x14ac:dyDescent="0.45">
      <c r="A101" s="66"/>
      <c r="B101" s="59"/>
      <c r="C101" s="71"/>
      <c r="D101" s="33" t="s">
        <v>40</v>
      </c>
      <c r="E101" s="38">
        <f t="shared" ref="E101:E106" si="27">SUM(F101:Q101)</f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</row>
    <row r="102" spans="1:17" ht="24.75" customHeight="1" x14ac:dyDescent="0.45">
      <c r="A102" s="66"/>
      <c r="B102" s="59"/>
      <c r="C102" s="71"/>
      <c r="D102" s="33" t="s">
        <v>41</v>
      </c>
      <c r="E102" s="38">
        <f>SUM(F102:Q102)</f>
        <v>5180.4692500000001</v>
      </c>
      <c r="F102" s="39">
        <v>0</v>
      </c>
      <c r="G102" s="39">
        <v>0</v>
      </c>
      <c r="H102" s="39">
        <v>0</v>
      </c>
      <c r="I102" s="39">
        <v>439.05360000000002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4741.4156499999999</v>
      </c>
      <c r="Q102" s="39">
        <v>0</v>
      </c>
    </row>
    <row r="103" spans="1:17" ht="24.75" customHeight="1" x14ac:dyDescent="0.45">
      <c r="A103" s="66"/>
      <c r="B103" s="59"/>
      <c r="C103" s="71"/>
      <c r="D103" s="34" t="s">
        <v>42</v>
      </c>
      <c r="E103" s="38">
        <f t="shared" si="27"/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</row>
    <row r="104" spans="1:17" ht="24.75" customHeight="1" x14ac:dyDescent="0.45">
      <c r="A104" s="66"/>
      <c r="B104" s="59"/>
      <c r="C104" s="71"/>
      <c r="D104" s="34" t="s">
        <v>43</v>
      </c>
      <c r="E104" s="38">
        <f t="shared" si="27"/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</row>
    <row r="105" spans="1:17" ht="24.75" customHeight="1" x14ac:dyDescent="0.45">
      <c r="A105" s="67"/>
      <c r="B105" s="60"/>
      <c r="C105" s="72"/>
      <c r="D105" s="34" t="s">
        <v>44</v>
      </c>
      <c r="E105" s="38">
        <f t="shared" si="27"/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</row>
    <row r="106" spans="1:17" ht="24.75" customHeight="1" x14ac:dyDescent="0.45">
      <c r="A106" s="68" t="s">
        <v>166</v>
      </c>
      <c r="B106" s="58" t="s">
        <v>168</v>
      </c>
      <c r="C106" s="70" t="s">
        <v>57</v>
      </c>
      <c r="D106" s="33" t="s">
        <v>38</v>
      </c>
      <c r="E106" s="38">
        <f t="shared" si="27"/>
        <v>587.20000000000005</v>
      </c>
      <c r="F106" s="38">
        <f>F107+F108+F109+F110+F112</f>
        <v>0</v>
      </c>
      <c r="G106" s="38">
        <f t="shared" ref="G106:Q106" si="28">G107+G108+G109+G110+G112</f>
        <v>0</v>
      </c>
      <c r="H106" s="38">
        <f t="shared" si="28"/>
        <v>0</v>
      </c>
      <c r="I106" s="38">
        <f t="shared" si="28"/>
        <v>0</v>
      </c>
      <c r="J106" s="38">
        <f t="shared" si="28"/>
        <v>0</v>
      </c>
      <c r="K106" s="38">
        <f t="shared" si="28"/>
        <v>0</v>
      </c>
      <c r="L106" s="38">
        <f t="shared" si="28"/>
        <v>0</v>
      </c>
      <c r="M106" s="38">
        <f t="shared" si="28"/>
        <v>0</v>
      </c>
      <c r="N106" s="38">
        <f t="shared" si="28"/>
        <v>0</v>
      </c>
      <c r="O106" s="38">
        <f t="shared" si="28"/>
        <v>0</v>
      </c>
      <c r="P106" s="38">
        <f t="shared" si="28"/>
        <v>0</v>
      </c>
      <c r="Q106" s="38">
        <f t="shared" si="28"/>
        <v>587.20000000000005</v>
      </c>
    </row>
    <row r="107" spans="1:17" ht="24.75" customHeight="1" x14ac:dyDescent="0.45">
      <c r="A107" s="66"/>
      <c r="B107" s="59"/>
      <c r="C107" s="71"/>
      <c r="D107" s="33" t="s">
        <v>39</v>
      </c>
      <c r="E107" s="38">
        <f>SUM(F107:Q107)</f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</row>
    <row r="108" spans="1:17" ht="24.75" customHeight="1" x14ac:dyDescent="0.45">
      <c r="A108" s="66"/>
      <c r="B108" s="59"/>
      <c r="C108" s="71"/>
      <c r="D108" s="33" t="s">
        <v>40</v>
      </c>
      <c r="E108" s="38">
        <f>SUM(F108:Q108)</f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</row>
    <row r="109" spans="1:17" ht="24.75" customHeight="1" x14ac:dyDescent="0.45">
      <c r="A109" s="66"/>
      <c r="B109" s="59"/>
      <c r="C109" s="71"/>
      <c r="D109" s="33" t="s">
        <v>41</v>
      </c>
      <c r="E109" s="38">
        <f>SUM(F109:Q109)</f>
        <v>587.20000000000005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587.20000000000005</v>
      </c>
    </row>
    <row r="110" spans="1:17" ht="24.75" customHeight="1" x14ac:dyDescent="0.45">
      <c r="A110" s="66"/>
      <c r="B110" s="59"/>
      <c r="C110" s="71"/>
      <c r="D110" s="34" t="s">
        <v>42</v>
      </c>
      <c r="E110" s="38">
        <f>SUM(F110:Q110)</f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</row>
    <row r="111" spans="1:17" ht="24.75" customHeight="1" x14ac:dyDescent="0.45">
      <c r="A111" s="66"/>
      <c r="B111" s="59"/>
      <c r="C111" s="71"/>
      <c r="D111" s="34" t="s">
        <v>43</v>
      </c>
      <c r="E111" s="38">
        <f>SUM(F111:Q111)</f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</row>
    <row r="112" spans="1:17" ht="24.75" customHeight="1" x14ac:dyDescent="0.45">
      <c r="A112" s="67"/>
      <c r="B112" s="60"/>
      <c r="C112" s="72"/>
      <c r="D112" s="34" t="s">
        <v>44</v>
      </c>
      <c r="E112" s="38">
        <f>SUM(F112:Q112)</f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</row>
    <row r="113" spans="1:19" ht="26.25" customHeight="1" x14ac:dyDescent="0.45">
      <c r="A113" s="65" t="s">
        <v>52</v>
      </c>
      <c r="B113" s="58" t="s">
        <v>185</v>
      </c>
      <c r="C113" s="70" t="s">
        <v>134</v>
      </c>
      <c r="D113" s="33" t="s">
        <v>38</v>
      </c>
      <c r="E113" s="41">
        <f>E114+E115+E116+E117+E119</f>
        <v>151015.35959000001</v>
      </c>
      <c r="F113" s="41">
        <f>F114+F115+F116+F117+F119</f>
        <v>0</v>
      </c>
      <c r="G113" s="41">
        <f t="shared" ref="G113:Q113" si="29">G114+G115+G116+G117+G119</f>
        <v>0</v>
      </c>
      <c r="H113" s="41">
        <f t="shared" si="29"/>
        <v>224.64500000000001</v>
      </c>
      <c r="I113" s="41">
        <f>I114+I115+I116+I117+I119</f>
        <v>67.904880000000006</v>
      </c>
      <c r="J113" s="41">
        <f t="shared" si="29"/>
        <v>0</v>
      </c>
      <c r="K113" s="41">
        <f>K114+K115+K116+K117+K119</f>
        <v>299</v>
      </c>
      <c r="L113" s="41">
        <f>L114+L115+L116+L117+L119</f>
        <v>4640.5039500000003</v>
      </c>
      <c r="M113" s="41">
        <f>M114+M115+M116+M117+M119</f>
        <v>15247.484949999998</v>
      </c>
      <c r="N113" s="41">
        <f t="shared" si="29"/>
        <v>13209.718220000001</v>
      </c>
      <c r="O113" s="41">
        <f t="shared" si="29"/>
        <v>0</v>
      </c>
      <c r="P113" s="41">
        <f t="shared" si="29"/>
        <v>0</v>
      </c>
      <c r="Q113" s="41">
        <f t="shared" si="29"/>
        <v>0</v>
      </c>
    </row>
    <row r="114" spans="1:19" ht="18.75" customHeight="1" x14ac:dyDescent="0.45">
      <c r="A114" s="66"/>
      <c r="B114" s="59"/>
      <c r="C114" s="71"/>
      <c r="D114" s="33" t="s">
        <v>39</v>
      </c>
      <c r="E114" s="38">
        <f>F114+G114+H114+I114+J114+K114+L114+M114+N114+O114+P114+Q114</f>
        <v>0</v>
      </c>
      <c r="F114" s="38">
        <f>F121+F128+F135+F142+F149+F156+F163+F170+F177+F184+F191+F198+F205+F212+F219</f>
        <v>0</v>
      </c>
      <c r="G114" s="38">
        <f t="shared" ref="G114:Q115" si="30">G121+G128+G135+G142+G149+G156+G163+G170+G177+G184+G191+G198+G205+G212+G219</f>
        <v>0</v>
      </c>
      <c r="H114" s="38">
        <f t="shared" si="30"/>
        <v>0</v>
      </c>
      <c r="I114" s="38">
        <f t="shared" si="30"/>
        <v>0</v>
      </c>
      <c r="J114" s="38">
        <f t="shared" si="30"/>
        <v>0</v>
      </c>
      <c r="K114" s="38">
        <f t="shared" si="30"/>
        <v>0</v>
      </c>
      <c r="L114" s="38">
        <f t="shared" si="30"/>
        <v>0</v>
      </c>
      <c r="M114" s="38">
        <f t="shared" si="30"/>
        <v>0</v>
      </c>
      <c r="N114" s="38">
        <f t="shared" si="30"/>
        <v>0</v>
      </c>
      <c r="O114" s="38">
        <f t="shared" si="30"/>
        <v>0</v>
      </c>
      <c r="P114" s="38">
        <f t="shared" si="30"/>
        <v>0</v>
      </c>
      <c r="Q114" s="38">
        <f t="shared" si="30"/>
        <v>0</v>
      </c>
    </row>
    <row r="115" spans="1:19" ht="30" customHeight="1" x14ac:dyDescent="0.45">
      <c r="A115" s="66"/>
      <c r="B115" s="59"/>
      <c r="C115" s="71"/>
      <c r="D115" s="33" t="s">
        <v>40</v>
      </c>
      <c r="E115" s="38">
        <f>F115+G115+H115+I115+J115+K115+L115+M115+N115+O115+P115+Q115</f>
        <v>2472.9</v>
      </c>
      <c r="F115" s="38">
        <f t="shared" ref="F115:Q119" si="31">F122+F129+F136+F143+F150+F157+F164+F171+F178+F185+F192+F199+F206+F213+F220</f>
        <v>0</v>
      </c>
      <c r="G115" s="38">
        <f t="shared" si="31"/>
        <v>0</v>
      </c>
      <c r="H115" s="38">
        <f>H122+H129+H136+H143+H150+H157+H164+H171+H178+H185+H192+H199+H206+H213+H220</f>
        <v>0</v>
      </c>
      <c r="I115" s="38">
        <f t="shared" si="31"/>
        <v>0</v>
      </c>
      <c r="J115" s="38">
        <f t="shared" si="31"/>
        <v>0</v>
      </c>
      <c r="K115" s="38">
        <f t="shared" si="31"/>
        <v>0</v>
      </c>
      <c r="L115" s="38">
        <f t="shared" si="30"/>
        <v>0</v>
      </c>
      <c r="M115" s="38">
        <f>M122+M129+M136+M143+M150+M157+M164+M171+M178+M185+M192+M199+M206+M213+M220</f>
        <v>2472.9</v>
      </c>
      <c r="N115" s="38">
        <f t="shared" si="31"/>
        <v>0</v>
      </c>
      <c r="O115" s="38">
        <f t="shared" si="31"/>
        <v>0</v>
      </c>
      <c r="P115" s="38">
        <f t="shared" si="31"/>
        <v>0</v>
      </c>
      <c r="Q115" s="38">
        <f t="shared" si="31"/>
        <v>0</v>
      </c>
    </row>
    <row r="116" spans="1:19" ht="26.25" customHeight="1" x14ac:dyDescent="0.45">
      <c r="A116" s="66"/>
      <c r="B116" s="59"/>
      <c r="C116" s="71"/>
      <c r="D116" s="33" t="s">
        <v>41</v>
      </c>
      <c r="E116" s="38">
        <f>F116+G116+H116+I116+J116+K116+L116+M116+N116+O116+P116+Q116</f>
        <v>31216.357000000004</v>
      </c>
      <c r="F116" s="53">
        <f t="shared" si="31"/>
        <v>0</v>
      </c>
      <c r="G116" s="53">
        <f t="shared" si="31"/>
        <v>0</v>
      </c>
      <c r="H116" s="38">
        <f t="shared" si="31"/>
        <v>224.64500000000001</v>
      </c>
      <c r="I116" s="38">
        <f>I123+I130+I137+I144+I151+I158+I165+I172+I179+I186+I193+I200+I207+I214+I221</f>
        <v>67.904880000000006</v>
      </c>
      <c r="J116" s="53">
        <f t="shared" si="31"/>
        <v>0</v>
      </c>
      <c r="K116" s="38">
        <f>K123+K130+K137+K144+K151+K158+K165+K172+K179+K186+K193+K200+K207+K214+K221</f>
        <v>299</v>
      </c>
      <c r="L116" s="38">
        <f>L123+L130+L137+L144+L151+L158+L165+L172+L179+L186+L193+L200+L207+L214+L221</f>
        <v>4640.5039500000003</v>
      </c>
      <c r="M116" s="38">
        <f>M123+M130+M137+M144+M151+M158+M165+M172+M179+M186+M193+M200+M207+M214+M221</f>
        <v>12774.584949999999</v>
      </c>
      <c r="N116" s="38">
        <f>N123+N130+N137+N144+N151+N158+N165+N172+N179+N186+N193+N200+N207+N214+N221</f>
        <v>13209.718220000001</v>
      </c>
      <c r="O116" s="38">
        <f t="shared" si="31"/>
        <v>0</v>
      </c>
      <c r="P116" s="38">
        <f t="shared" si="31"/>
        <v>0</v>
      </c>
      <c r="Q116" s="38">
        <f t="shared" si="31"/>
        <v>0</v>
      </c>
    </row>
    <row r="117" spans="1:19" ht="57.75" customHeight="1" x14ac:dyDescent="0.45">
      <c r="A117" s="66"/>
      <c r="B117" s="59"/>
      <c r="C117" s="71"/>
      <c r="D117" s="34" t="s">
        <v>42</v>
      </c>
      <c r="E117" s="38">
        <f t="shared" ref="E117:E118" si="32">F117+G117+H117+I117+J117+K117+L117+M117+N117+O117+P117+Q117</f>
        <v>0</v>
      </c>
      <c r="F117" s="38">
        <f t="shared" si="31"/>
        <v>0</v>
      </c>
      <c r="G117" s="38">
        <f t="shared" si="31"/>
        <v>0</v>
      </c>
      <c r="H117" s="38">
        <f t="shared" si="31"/>
        <v>0</v>
      </c>
      <c r="I117" s="38">
        <f t="shared" si="31"/>
        <v>0</v>
      </c>
      <c r="J117" s="38">
        <f t="shared" si="31"/>
        <v>0</v>
      </c>
      <c r="K117" s="38">
        <f t="shared" si="31"/>
        <v>0</v>
      </c>
      <c r="L117" s="38">
        <f t="shared" si="31"/>
        <v>0</v>
      </c>
      <c r="M117" s="38">
        <f t="shared" si="31"/>
        <v>0</v>
      </c>
      <c r="N117" s="38">
        <f t="shared" si="31"/>
        <v>0</v>
      </c>
      <c r="O117" s="38">
        <f t="shared" si="31"/>
        <v>0</v>
      </c>
      <c r="P117" s="38">
        <f t="shared" si="31"/>
        <v>0</v>
      </c>
      <c r="Q117" s="38">
        <f t="shared" si="31"/>
        <v>0</v>
      </c>
      <c r="S117" s="30"/>
    </row>
    <row r="118" spans="1:19" ht="26.25" customHeight="1" x14ac:dyDescent="0.45">
      <c r="A118" s="66"/>
      <c r="B118" s="59"/>
      <c r="C118" s="71"/>
      <c r="D118" s="34" t="s">
        <v>43</v>
      </c>
      <c r="E118" s="38">
        <f t="shared" si="32"/>
        <v>0</v>
      </c>
      <c r="F118" s="38">
        <f t="shared" si="31"/>
        <v>0</v>
      </c>
      <c r="G118" s="38">
        <f t="shared" si="31"/>
        <v>0</v>
      </c>
      <c r="H118" s="38">
        <f t="shared" si="31"/>
        <v>0</v>
      </c>
      <c r="I118" s="38">
        <f t="shared" si="31"/>
        <v>0</v>
      </c>
      <c r="J118" s="38">
        <f t="shared" si="31"/>
        <v>0</v>
      </c>
      <c r="K118" s="38">
        <f t="shared" si="31"/>
        <v>0</v>
      </c>
      <c r="L118" s="38">
        <f t="shared" si="31"/>
        <v>0</v>
      </c>
      <c r="M118" s="38">
        <f t="shared" si="31"/>
        <v>0</v>
      </c>
      <c r="N118" s="38">
        <f t="shared" si="31"/>
        <v>0</v>
      </c>
      <c r="O118" s="38">
        <f t="shared" si="31"/>
        <v>0</v>
      </c>
      <c r="P118" s="38">
        <f t="shared" si="31"/>
        <v>0</v>
      </c>
      <c r="Q118" s="38">
        <f t="shared" si="31"/>
        <v>0</v>
      </c>
    </row>
    <row r="119" spans="1:19" ht="24" customHeight="1" x14ac:dyDescent="0.45">
      <c r="A119" s="67"/>
      <c r="B119" s="60"/>
      <c r="C119" s="72"/>
      <c r="D119" s="34" t="s">
        <v>44</v>
      </c>
      <c r="E119" s="38">
        <v>117326.10258999999</v>
      </c>
      <c r="F119" s="38">
        <f t="shared" si="31"/>
        <v>0</v>
      </c>
      <c r="G119" s="38">
        <f t="shared" si="31"/>
        <v>0</v>
      </c>
      <c r="H119" s="38">
        <f t="shared" si="31"/>
        <v>0</v>
      </c>
      <c r="I119" s="38">
        <f t="shared" si="31"/>
        <v>0</v>
      </c>
      <c r="J119" s="38">
        <f t="shared" si="31"/>
        <v>0</v>
      </c>
      <c r="K119" s="38">
        <f t="shared" si="31"/>
        <v>0</v>
      </c>
      <c r="L119" s="38">
        <f t="shared" si="31"/>
        <v>0</v>
      </c>
      <c r="M119" s="38">
        <f t="shared" si="31"/>
        <v>0</v>
      </c>
      <c r="N119" s="38">
        <f t="shared" si="31"/>
        <v>0</v>
      </c>
      <c r="O119" s="38">
        <f t="shared" si="31"/>
        <v>0</v>
      </c>
      <c r="P119" s="38">
        <f t="shared" si="31"/>
        <v>0</v>
      </c>
      <c r="Q119" s="38">
        <f t="shared" si="31"/>
        <v>0</v>
      </c>
    </row>
    <row r="120" spans="1:19" ht="21" customHeight="1" x14ac:dyDescent="0.25">
      <c r="A120" s="90" t="s">
        <v>79</v>
      </c>
      <c r="B120" s="58" t="s">
        <v>170</v>
      </c>
      <c r="C120" s="61" t="s">
        <v>134</v>
      </c>
      <c r="D120" s="33" t="s">
        <v>38</v>
      </c>
      <c r="E120" s="38">
        <f t="shared" ref="E120:Q120" si="33">E121+E122+E123+E124+E126</f>
        <v>7092.5445199999995</v>
      </c>
      <c r="F120" s="38">
        <f t="shared" si="33"/>
        <v>0</v>
      </c>
      <c r="G120" s="38">
        <f t="shared" si="33"/>
        <v>0</v>
      </c>
      <c r="H120" s="38">
        <f t="shared" si="33"/>
        <v>0</v>
      </c>
      <c r="I120" s="38">
        <v>67.904880000000006</v>
      </c>
      <c r="J120" s="38">
        <f t="shared" si="33"/>
        <v>0</v>
      </c>
      <c r="K120" s="38">
        <f t="shared" si="33"/>
        <v>0</v>
      </c>
      <c r="L120" s="38">
        <f>L121+L122+L123+L124+L126</f>
        <v>0</v>
      </c>
      <c r="M120" s="38">
        <f>M121+M122+M123+M124+M126</f>
        <v>7024.6396399999994</v>
      </c>
      <c r="N120" s="38">
        <f t="shared" si="33"/>
        <v>0</v>
      </c>
      <c r="O120" s="38">
        <f t="shared" si="33"/>
        <v>0</v>
      </c>
      <c r="P120" s="38">
        <f t="shared" si="33"/>
        <v>0</v>
      </c>
      <c r="Q120" s="38">
        <f t="shared" si="33"/>
        <v>0</v>
      </c>
      <c r="R120" s="31"/>
    </row>
    <row r="121" spans="1:19" ht="21" customHeight="1" x14ac:dyDescent="0.25">
      <c r="A121" s="90"/>
      <c r="B121" s="59"/>
      <c r="C121" s="61"/>
      <c r="D121" s="33" t="s">
        <v>39</v>
      </c>
      <c r="E121" s="38">
        <f>F121+G121+H121+I121+J121+K121+L121+M121+N121+O121+P121+Q121</f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1"/>
    </row>
    <row r="122" spans="1:19" ht="21" customHeight="1" x14ac:dyDescent="0.25">
      <c r="A122" s="90"/>
      <c r="B122" s="59"/>
      <c r="C122" s="61"/>
      <c r="D122" s="33" t="s">
        <v>40</v>
      </c>
      <c r="E122" s="38">
        <f>F122+G122+H122+I122+J122+K122+L122+M122+N122+O122+P122+Q122</f>
        <v>2472.9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2472.9</v>
      </c>
      <c r="N122" s="38">
        <v>0</v>
      </c>
      <c r="O122" s="38">
        <v>0</v>
      </c>
      <c r="P122" s="38">
        <v>0</v>
      </c>
      <c r="Q122" s="38">
        <v>0</v>
      </c>
      <c r="R122" s="32"/>
    </row>
    <row r="123" spans="1:19" ht="21" customHeight="1" x14ac:dyDescent="0.25">
      <c r="A123" s="90"/>
      <c r="B123" s="59"/>
      <c r="C123" s="61"/>
      <c r="D123" s="33" t="s">
        <v>41</v>
      </c>
      <c r="E123" s="38">
        <f>F123+G123+H123+I123+J123+K123+L123+M123+N123+O123+P123+Q123</f>
        <v>4619.6445199999998</v>
      </c>
      <c r="F123" s="38">
        <v>0</v>
      </c>
      <c r="G123" s="38">
        <v>0</v>
      </c>
      <c r="H123" s="38">
        <v>0</v>
      </c>
      <c r="I123" s="38">
        <v>67.904880000000006</v>
      </c>
      <c r="J123" s="38">
        <v>0</v>
      </c>
      <c r="K123" s="38">
        <v>0</v>
      </c>
      <c r="L123" s="38">
        <v>0</v>
      </c>
      <c r="M123" s="38">
        <v>4551.7396399999998</v>
      </c>
      <c r="N123" s="38">
        <v>0</v>
      </c>
      <c r="O123" s="38">
        <v>0</v>
      </c>
      <c r="P123" s="38">
        <v>0</v>
      </c>
      <c r="Q123" s="38">
        <v>0</v>
      </c>
      <c r="R123" s="31"/>
    </row>
    <row r="124" spans="1:19" ht="21" customHeight="1" x14ac:dyDescent="0.25">
      <c r="A124" s="90"/>
      <c r="B124" s="59"/>
      <c r="C124" s="61"/>
      <c r="D124" s="34" t="s">
        <v>42</v>
      </c>
      <c r="E124" s="38">
        <f t="shared" ref="E124:E126" si="34">F124+G124+H124+I124+J124+K124+L124+M124+N124+O124+P124+Q124</f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1"/>
    </row>
    <row r="125" spans="1:19" ht="21" customHeight="1" x14ac:dyDescent="0.25">
      <c r="A125" s="90"/>
      <c r="B125" s="59"/>
      <c r="C125" s="61"/>
      <c r="D125" s="34" t="s">
        <v>43</v>
      </c>
      <c r="E125" s="38">
        <f t="shared" si="34"/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1"/>
    </row>
    <row r="126" spans="1:19" ht="21" customHeight="1" x14ac:dyDescent="0.25">
      <c r="A126" s="90"/>
      <c r="B126" s="60"/>
      <c r="C126" s="61"/>
      <c r="D126" s="34" t="s">
        <v>44</v>
      </c>
      <c r="E126" s="38">
        <f t="shared" si="34"/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1"/>
    </row>
    <row r="127" spans="1:19" ht="21" customHeight="1" x14ac:dyDescent="0.25">
      <c r="A127" s="62" t="s">
        <v>80</v>
      </c>
      <c r="B127" s="58" t="s">
        <v>171</v>
      </c>
      <c r="C127" s="61" t="s">
        <v>134</v>
      </c>
      <c r="D127" s="33" t="s">
        <v>38</v>
      </c>
      <c r="E127" s="38">
        <f>E128+E129+E130+E131+E133</f>
        <v>299</v>
      </c>
      <c r="F127" s="38">
        <f t="shared" ref="F127:K127" si="35">F128+F129+F130+F131+F132+F133</f>
        <v>0</v>
      </c>
      <c r="G127" s="38">
        <f t="shared" si="35"/>
        <v>0</v>
      </c>
      <c r="H127" s="38">
        <f t="shared" si="35"/>
        <v>0</v>
      </c>
      <c r="I127" s="38">
        <f t="shared" si="35"/>
        <v>0</v>
      </c>
      <c r="J127" s="38">
        <f t="shared" si="35"/>
        <v>0</v>
      </c>
      <c r="K127" s="38">
        <f t="shared" si="35"/>
        <v>299</v>
      </c>
      <c r="L127" s="38">
        <f>L128+L129+L130+L131+L133</f>
        <v>0</v>
      </c>
      <c r="M127" s="38">
        <f>M128+M129+M130+M131+M133</f>
        <v>0</v>
      </c>
      <c r="N127" s="38">
        <f>N128+N129+N130+N131+N133</f>
        <v>0</v>
      </c>
      <c r="O127" s="38">
        <f t="shared" ref="O127:Q127" si="36">O128+O129+O130+O131+O132+O133</f>
        <v>0</v>
      </c>
      <c r="P127" s="38">
        <f t="shared" si="36"/>
        <v>0</v>
      </c>
      <c r="Q127" s="38">
        <f t="shared" si="36"/>
        <v>0</v>
      </c>
      <c r="R127" s="31"/>
    </row>
    <row r="128" spans="1:19" ht="21" customHeight="1" x14ac:dyDescent="0.25">
      <c r="A128" s="63"/>
      <c r="B128" s="59"/>
      <c r="C128" s="61"/>
      <c r="D128" s="33" t="s">
        <v>39</v>
      </c>
      <c r="E128" s="38">
        <f>F128+G128+H128+I128+J128+K128+L128+M128+N128+O128+P128+Q128</f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1"/>
    </row>
    <row r="129" spans="1:18" ht="21" customHeight="1" x14ac:dyDescent="0.25">
      <c r="A129" s="63"/>
      <c r="B129" s="59"/>
      <c r="C129" s="61"/>
      <c r="D129" s="33" t="s">
        <v>40</v>
      </c>
      <c r="E129" s="38">
        <f t="shared" ref="E129" si="37">F129+G129+H129+I129+J129+K129+L129+M129+N129+O129+P129+Q129</f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1"/>
    </row>
    <row r="130" spans="1:18" ht="21" customHeight="1" x14ac:dyDescent="0.25">
      <c r="A130" s="63"/>
      <c r="B130" s="59"/>
      <c r="C130" s="61"/>
      <c r="D130" s="33" t="s">
        <v>41</v>
      </c>
      <c r="E130" s="38">
        <f>F130+G130+H130+I130+J130+K130+L130+M130+N130+O130+P130+Q130</f>
        <v>299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299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1"/>
    </row>
    <row r="131" spans="1:18" ht="21" customHeight="1" x14ac:dyDescent="0.25">
      <c r="A131" s="63"/>
      <c r="B131" s="59"/>
      <c r="C131" s="61"/>
      <c r="D131" s="34" t="s">
        <v>42</v>
      </c>
      <c r="E131" s="38">
        <f>F131+G131+H131+I131+J131+K131+L131+M131+N131+O131+P131+Q131</f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1"/>
    </row>
    <row r="132" spans="1:18" ht="21" customHeight="1" x14ac:dyDescent="0.25">
      <c r="A132" s="63"/>
      <c r="B132" s="59"/>
      <c r="C132" s="61"/>
      <c r="D132" s="34" t="s">
        <v>43</v>
      </c>
      <c r="E132" s="38">
        <f>F132+G132+H132+I132+J132+K132+L132+M132+N132+O132+P132+Q132</f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1"/>
    </row>
    <row r="133" spans="1:18" ht="21" customHeight="1" x14ac:dyDescent="0.25">
      <c r="A133" s="64"/>
      <c r="B133" s="60"/>
      <c r="C133" s="61"/>
      <c r="D133" s="34" t="s">
        <v>44</v>
      </c>
      <c r="E133" s="38">
        <f t="shared" ref="E133" si="38">F133+G133+H133+I133+J133+K133+L133+M133+N133+O133+P133+Q133</f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1"/>
    </row>
    <row r="134" spans="1:18" ht="21" customHeight="1" x14ac:dyDescent="0.25">
      <c r="A134" s="62" t="s">
        <v>81</v>
      </c>
      <c r="B134" s="58" t="s">
        <v>172</v>
      </c>
      <c r="C134" s="61" t="s">
        <v>134</v>
      </c>
      <c r="D134" s="33" t="s">
        <v>38</v>
      </c>
      <c r="E134" s="38">
        <f>E135+E136+E137+E138+E140</f>
        <v>224.64500000000001</v>
      </c>
      <c r="F134" s="38">
        <f t="shared" ref="F134:J134" si="39">F135+F136+F137+F138+F139+F140</f>
        <v>0</v>
      </c>
      <c r="G134" s="38">
        <f t="shared" si="39"/>
        <v>0</v>
      </c>
      <c r="H134" s="38">
        <f t="shared" si="39"/>
        <v>224.64500000000001</v>
      </c>
      <c r="I134" s="38">
        <f t="shared" si="39"/>
        <v>0</v>
      </c>
      <c r="J134" s="38">
        <f t="shared" si="39"/>
        <v>0</v>
      </c>
      <c r="K134" s="38">
        <f>K135+K136+K137+K138+K140</f>
        <v>0</v>
      </c>
      <c r="L134" s="38">
        <f>L135+L136+L137+L138+L140</f>
        <v>0</v>
      </c>
      <c r="M134" s="38">
        <f>M135+M136+M137+M138+M140</f>
        <v>0</v>
      </c>
      <c r="N134" s="38">
        <f>N135+N136+N137+N138+N140</f>
        <v>0</v>
      </c>
      <c r="O134" s="38">
        <f t="shared" ref="O134:Q134" si="40">O135+O136+O137+O138+O139+O140</f>
        <v>0</v>
      </c>
      <c r="P134" s="38">
        <f t="shared" si="40"/>
        <v>0</v>
      </c>
      <c r="Q134" s="38">
        <f t="shared" si="40"/>
        <v>0</v>
      </c>
      <c r="R134" s="31"/>
    </row>
    <row r="135" spans="1:18" ht="21" customHeight="1" x14ac:dyDescent="0.25">
      <c r="A135" s="63"/>
      <c r="B135" s="59"/>
      <c r="C135" s="61"/>
      <c r="D135" s="33" t="s">
        <v>39</v>
      </c>
      <c r="E135" s="38">
        <f>F135+G135+H135+I135+J135+K135+L135+M135+N135+O135+P135+Q135</f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1"/>
    </row>
    <row r="136" spans="1:18" ht="21" customHeight="1" x14ac:dyDescent="0.25">
      <c r="A136" s="63"/>
      <c r="B136" s="59"/>
      <c r="C136" s="61"/>
      <c r="D136" s="33" t="s">
        <v>40</v>
      </c>
      <c r="E136" s="38">
        <f t="shared" ref="E136" si="41">F136+G136+H136+I136+J136+K136+L136+M136+N136+O136+P136+Q136</f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1"/>
    </row>
    <row r="137" spans="1:18" ht="21" customHeight="1" x14ac:dyDescent="0.25">
      <c r="A137" s="63"/>
      <c r="B137" s="59"/>
      <c r="C137" s="61"/>
      <c r="D137" s="33" t="s">
        <v>41</v>
      </c>
      <c r="E137" s="38">
        <f>F137+G137+H137+I137+J137+K137+L137+M137+N137+O137+P137+Q137</f>
        <v>224.64500000000001</v>
      </c>
      <c r="F137" s="38">
        <v>0</v>
      </c>
      <c r="G137" s="38">
        <v>0</v>
      </c>
      <c r="H137" s="38">
        <v>224.64500000000001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1"/>
    </row>
    <row r="138" spans="1:18" ht="21" customHeight="1" x14ac:dyDescent="0.25">
      <c r="A138" s="63"/>
      <c r="B138" s="59"/>
      <c r="C138" s="61"/>
      <c r="D138" s="34" t="s">
        <v>42</v>
      </c>
      <c r="E138" s="38">
        <f>F138+G138+H138+I138+J138+K138+L138+M138+N138+O138+P138+Q138</f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1"/>
    </row>
    <row r="139" spans="1:18" ht="21" customHeight="1" x14ac:dyDescent="0.25">
      <c r="A139" s="63"/>
      <c r="B139" s="59"/>
      <c r="C139" s="61"/>
      <c r="D139" s="34" t="s">
        <v>43</v>
      </c>
      <c r="E139" s="38">
        <f>F139+G139+H139+I139+J139+K139+L139+M139+N139+O139+P139+Q139</f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1"/>
    </row>
    <row r="140" spans="1:18" ht="21" customHeight="1" x14ac:dyDescent="0.25">
      <c r="A140" s="64"/>
      <c r="B140" s="60"/>
      <c r="C140" s="61"/>
      <c r="D140" s="34" t="s">
        <v>44</v>
      </c>
      <c r="E140" s="38">
        <f t="shared" ref="E140" si="42">F140+G140+H140+I140+J140+K140+L140+M140+N140+O140+P140+Q140</f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1"/>
    </row>
    <row r="141" spans="1:18" ht="21" customHeight="1" x14ac:dyDescent="0.25">
      <c r="A141" s="62" t="s">
        <v>141</v>
      </c>
      <c r="B141" s="58" t="s">
        <v>173</v>
      </c>
      <c r="C141" s="61" t="s">
        <v>134</v>
      </c>
      <c r="D141" s="33" t="s">
        <v>38</v>
      </c>
      <c r="E141" s="38">
        <f>E142+E143+E144+E145+E147</f>
        <v>1165.982</v>
      </c>
      <c r="F141" s="38">
        <f t="shared" ref="F141:J141" si="43">F142+F143+F144+F145+F146+F147</f>
        <v>0</v>
      </c>
      <c r="G141" s="38">
        <f t="shared" si="43"/>
        <v>0</v>
      </c>
      <c r="H141" s="38">
        <f t="shared" si="43"/>
        <v>0</v>
      </c>
      <c r="I141" s="38">
        <f t="shared" si="43"/>
        <v>0</v>
      </c>
      <c r="J141" s="38">
        <f t="shared" si="43"/>
        <v>0</v>
      </c>
      <c r="K141" s="38">
        <f>K142+K143+K144+K145+K147</f>
        <v>0</v>
      </c>
      <c r="L141" s="38">
        <f>L142+L143+L144+L145+L147</f>
        <v>0</v>
      </c>
      <c r="M141" s="38">
        <f>M142+M143+M144+M145+M147</f>
        <v>0</v>
      </c>
      <c r="N141" s="38">
        <f>N142+N143+N144+N145+N147</f>
        <v>1165.982</v>
      </c>
      <c r="O141" s="38">
        <f t="shared" ref="O141:Q141" si="44">O142+O143+O144+O145+O146+O147</f>
        <v>0</v>
      </c>
      <c r="P141" s="38">
        <f t="shared" si="44"/>
        <v>0</v>
      </c>
      <c r="Q141" s="38">
        <f t="shared" si="44"/>
        <v>0</v>
      </c>
      <c r="R141" s="31"/>
    </row>
    <row r="142" spans="1:18" ht="21" customHeight="1" x14ac:dyDescent="0.25">
      <c r="A142" s="63"/>
      <c r="B142" s="59"/>
      <c r="C142" s="61"/>
      <c r="D142" s="33" t="s">
        <v>39</v>
      </c>
      <c r="E142" s="38">
        <f>F142+G142+H142+I142+J142+K142+L142+M142+N142+O142+P142+Q142</f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1"/>
    </row>
    <row r="143" spans="1:18" ht="21" customHeight="1" x14ac:dyDescent="0.25">
      <c r="A143" s="63"/>
      <c r="B143" s="59"/>
      <c r="C143" s="61"/>
      <c r="D143" s="33" t="s">
        <v>40</v>
      </c>
      <c r="E143" s="38">
        <f t="shared" ref="E143" si="45">F143+G143+H143+I143+J143+K143+L143+M143+N143+O143+P143+Q143</f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1"/>
    </row>
    <row r="144" spans="1:18" ht="21" customHeight="1" x14ac:dyDescent="0.25">
      <c r="A144" s="63"/>
      <c r="B144" s="59"/>
      <c r="C144" s="61"/>
      <c r="D144" s="33" t="s">
        <v>41</v>
      </c>
      <c r="E144" s="38">
        <f>F144+G144+H144+I144+J144+K144+L144+M144+N144+O144+P144+Q144</f>
        <v>1165.982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1165.982</v>
      </c>
      <c r="O144" s="38">
        <v>0</v>
      </c>
      <c r="P144" s="38">
        <v>0</v>
      </c>
      <c r="Q144" s="38">
        <v>0</v>
      </c>
      <c r="R144" s="31"/>
    </row>
    <row r="145" spans="1:18" ht="21" customHeight="1" x14ac:dyDescent="0.25">
      <c r="A145" s="63"/>
      <c r="B145" s="59"/>
      <c r="C145" s="61"/>
      <c r="D145" s="34" t="s">
        <v>42</v>
      </c>
      <c r="E145" s="38">
        <f>F145+G145+H145+I145+J145+K145+L145+M145+N145+O145+P145+Q145</f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1"/>
    </row>
    <row r="146" spans="1:18" ht="21" customHeight="1" x14ac:dyDescent="0.25">
      <c r="A146" s="63"/>
      <c r="B146" s="59"/>
      <c r="C146" s="61"/>
      <c r="D146" s="34" t="s">
        <v>43</v>
      </c>
      <c r="E146" s="38">
        <f>F146+G146+H146+I146+J146+K146+L146+M146+N146+O146+P146+Q146</f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1"/>
    </row>
    <row r="147" spans="1:18" ht="21" customHeight="1" x14ac:dyDescent="0.25">
      <c r="A147" s="64"/>
      <c r="B147" s="60"/>
      <c r="C147" s="61"/>
      <c r="D147" s="34" t="s">
        <v>44</v>
      </c>
      <c r="E147" s="38">
        <f t="shared" ref="E147" si="46">F147+G147+H147+I147+J147+K147+L147+M147+N147+O147+P147+Q147</f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1"/>
    </row>
    <row r="148" spans="1:18" ht="21" customHeight="1" x14ac:dyDescent="0.25">
      <c r="A148" s="62" t="s">
        <v>82</v>
      </c>
      <c r="B148" s="58" t="s">
        <v>174</v>
      </c>
      <c r="C148" s="61" t="s">
        <v>134</v>
      </c>
      <c r="D148" s="33" t="s">
        <v>38</v>
      </c>
      <c r="E148" s="38">
        <f>E149+E150+E151+E152+E154</f>
        <v>3341.4650000000001</v>
      </c>
      <c r="F148" s="38">
        <f t="shared" ref="F148:J148" si="47">F149+F150+F151+F152+F153+F154</f>
        <v>0</v>
      </c>
      <c r="G148" s="38">
        <f t="shared" si="47"/>
        <v>0</v>
      </c>
      <c r="H148" s="38">
        <f t="shared" si="47"/>
        <v>0</v>
      </c>
      <c r="I148" s="38">
        <f t="shared" si="47"/>
        <v>0</v>
      </c>
      <c r="J148" s="38">
        <f t="shared" si="47"/>
        <v>0</v>
      </c>
      <c r="K148" s="38">
        <f>K149+K150+K151+K152+K154</f>
        <v>0</v>
      </c>
      <c r="L148" s="38">
        <f>L149+L150+L151+L152+L154</f>
        <v>0</v>
      </c>
      <c r="M148" s="38">
        <f>M149+M150+M151+M152+M154</f>
        <v>0</v>
      </c>
      <c r="N148" s="38">
        <f>N149+N150+N151+N152+N154</f>
        <v>3341.4650000000001</v>
      </c>
      <c r="O148" s="38">
        <f t="shared" ref="O148:Q148" si="48">O149+O150+O151+O152+O153+O154</f>
        <v>0</v>
      </c>
      <c r="P148" s="38">
        <f t="shared" si="48"/>
        <v>0</v>
      </c>
      <c r="Q148" s="38">
        <f t="shared" si="48"/>
        <v>0</v>
      </c>
      <c r="R148" s="31"/>
    </row>
    <row r="149" spans="1:18" ht="21" customHeight="1" x14ac:dyDescent="0.25">
      <c r="A149" s="63"/>
      <c r="B149" s="59"/>
      <c r="C149" s="61"/>
      <c r="D149" s="33" t="s">
        <v>39</v>
      </c>
      <c r="E149" s="38">
        <f>F149+G149+H149+I149+J149+K149+L149+M149+N149+O149+P149+Q149</f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1"/>
    </row>
    <row r="150" spans="1:18" ht="21" customHeight="1" x14ac:dyDescent="0.25">
      <c r="A150" s="63"/>
      <c r="B150" s="59"/>
      <c r="C150" s="61"/>
      <c r="D150" s="33" t="s">
        <v>40</v>
      </c>
      <c r="E150" s="38">
        <f t="shared" ref="E150" si="49">F150+G150+H150+I150+J150+K150+L150+M150+N150+O150+P150+Q150</f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1"/>
    </row>
    <row r="151" spans="1:18" ht="21" customHeight="1" x14ac:dyDescent="0.25">
      <c r="A151" s="63"/>
      <c r="B151" s="59"/>
      <c r="C151" s="61"/>
      <c r="D151" s="33" t="s">
        <v>41</v>
      </c>
      <c r="E151" s="38">
        <f>F151+G151+H151+I151+J151+K151+L151+M151+N151+O151+P151+Q151</f>
        <v>3341.4650000000001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3341.4650000000001</v>
      </c>
      <c r="O151" s="38">
        <v>0</v>
      </c>
      <c r="P151" s="38">
        <v>0</v>
      </c>
      <c r="Q151" s="38">
        <v>0</v>
      </c>
      <c r="R151" s="31"/>
    </row>
    <row r="152" spans="1:18" ht="21" customHeight="1" x14ac:dyDescent="0.25">
      <c r="A152" s="63"/>
      <c r="B152" s="59"/>
      <c r="C152" s="61"/>
      <c r="D152" s="34" t="s">
        <v>42</v>
      </c>
      <c r="E152" s="38">
        <f>F152+G152+H152+I152+J152+K152+L152+M152+N152+O152+P152+Q152</f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1"/>
    </row>
    <row r="153" spans="1:18" ht="21" customHeight="1" x14ac:dyDescent="0.25">
      <c r="A153" s="63"/>
      <c r="B153" s="59"/>
      <c r="C153" s="61"/>
      <c r="D153" s="34" t="s">
        <v>43</v>
      </c>
      <c r="E153" s="38">
        <f>F153+G153+H153+I153+J153+K153+L153+M153+N153+O153+P153+Q153</f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1"/>
    </row>
    <row r="154" spans="1:18" ht="21" customHeight="1" x14ac:dyDescent="0.25">
      <c r="A154" s="64"/>
      <c r="B154" s="60"/>
      <c r="C154" s="61"/>
      <c r="D154" s="34" t="s">
        <v>44</v>
      </c>
      <c r="E154" s="38">
        <f t="shared" ref="E154" si="50">F154+G154+H154+I154+J154+K154+L154+M154+N154+O154+P154+Q154</f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1"/>
    </row>
    <row r="155" spans="1:18" ht="21" customHeight="1" x14ac:dyDescent="0.25">
      <c r="A155" s="62" t="s">
        <v>142</v>
      </c>
      <c r="B155" s="58" t="s">
        <v>175</v>
      </c>
      <c r="C155" s="61" t="s">
        <v>134</v>
      </c>
      <c r="D155" s="33" t="s">
        <v>38</v>
      </c>
      <c r="E155" s="42">
        <f>E156+E157+E158+E159+E161</f>
        <v>1177.0440000000001</v>
      </c>
      <c r="F155" s="38">
        <f>F156+F157+F158+F159+F161</f>
        <v>0</v>
      </c>
      <c r="G155" s="38">
        <f t="shared" ref="G155:Q155" si="51">G156+G157+G158+G159+G161</f>
        <v>0</v>
      </c>
      <c r="H155" s="38">
        <f t="shared" si="51"/>
        <v>0</v>
      </c>
      <c r="I155" s="38">
        <f t="shared" si="51"/>
        <v>0</v>
      </c>
      <c r="J155" s="38">
        <f t="shared" si="51"/>
        <v>0</v>
      </c>
      <c r="K155" s="38">
        <f t="shared" si="51"/>
        <v>0</v>
      </c>
      <c r="L155" s="38">
        <f t="shared" si="51"/>
        <v>0</v>
      </c>
      <c r="M155" s="38">
        <f t="shared" si="51"/>
        <v>0</v>
      </c>
      <c r="N155" s="38">
        <f t="shared" si="51"/>
        <v>1177.0440000000001</v>
      </c>
      <c r="O155" s="38">
        <f t="shared" si="51"/>
        <v>0</v>
      </c>
      <c r="P155" s="38">
        <f t="shared" si="51"/>
        <v>0</v>
      </c>
      <c r="Q155" s="38">
        <f t="shared" si="51"/>
        <v>0</v>
      </c>
      <c r="R155" s="31"/>
    </row>
    <row r="156" spans="1:18" ht="21" customHeight="1" x14ac:dyDescent="0.25">
      <c r="A156" s="63"/>
      <c r="B156" s="59"/>
      <c r="C156" s="61"/>
      <c r="D156" s="33" t="s">
        <v>39</v>
      </c>
      <c r="E156" s="38">
        <f t="shared" ref="E156:E157" si="52">F156+G156+H156+I156+J156+K156+L156+M156+N156+O156+P156+Q156</f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1"/>
    </row>
    <row r="157" spans="1:18" ht="21" customHeight="1" x14ac:dyDescent="0.25">
      <c r="A157" s="63"/>
      <c r="B157" s="59"/>
      <c r="C157" s="61"/>
      <c r="D157" s="33" t="s">
        <v>40</v>
      </c>
      <c r="E157" s="38">
        <f t="shared" si="52"/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1"/>
    </row>
    <row r="158" spans="1:18" ht="21" customHeight="1" x14ac:dyDescent="0.25">
      <c r="A158" s="63"/>
      <c r="B158" s="59"/>
      <c r="C158" s="61"/>
      <c r="D158" s="33" t="s">
        <v>41</v>
      </c>
      <c r="E158" s="42">
        <f>F158+G158+H158+I158+J158+K158+L158+M158+N158+O158+P158+Q158</f>
        <v>1177.0440000000001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1177.0440000000001</v>
      </c>
      <c r="O158" s="38">
        <v>0</v>
      </c>
      <c r="P158" s="38">
        <v>0</v>
      </c>
      <c r="Q158" s="38">
        <v>0</v>
      </c>
      <c r="R158" s="31"/>
    </row>
    <row r="159" spans="1:18" ht="21" customHeight="1" x14ac:dyDescent="0.25">
      <c r="A159" s="63"/>
      <c r="B159" s="59"/>
      <c r="C159" s="61"/>
      <c r="D159" s="34" t="s">
        <v>42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1"/>
    </row>
    <row r="160" spans="1:18" ht="21" customHeight="1" x14ac:dyDescent="0.25">
      <c r="A160" s="63"/>
      <c r="B160" s="59"/>
      <c r="C160" s="61"/>
      <c r="D160" s="34" t="s">
        <v>43</v>
      </c>
      <c r="E160" s="42">
        <f t="shared" ref="E160:E161" si="53">F160+G160+H160+I160+J160+K160+L160+M160+N160+O160+P160+Q160</f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1"/>
    </row>
    <row r="161" spans="1:18" ht="21" customHeight="1" x14ac:dyDescent="0.25">
      <c r="A161" s="64"/>
      <c r="B161" s="60"/>
      <c r="C161" s="61"/>
      <c r="D161" s="34" t="s">
        <v>44</v>
      </c>
      <c r="E161" s="38">
        <f t="shared" si="53"/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1"/>
    </row>
    <row r="162" spans="1:18" ht="21" customHeight="1" x14ac:dyDescent="0.25">
      <c r="A162" s="62" t="s">
        <v>153</v>
      </c>
      <c r="B162" s="58" t="s">
        <v>176</v>
      </c>
      <c r="C162" s="61" t="s">
        <v>134</v>
      </c>
      <c r="D162" s="33" t="s">
        <v>38</v>
      </c>
      <c r="E162" s="38">
        <f>E163+E164+E165+E166+E168</f>
        <v>1751.0050000000001</v>
      </c>
      <c r="F162" s="38">
        <f>F163+F164+F165+F166+F168</f>
        <v>0</v>
      </c>
      <c r="G162" s="38">
        <f t="shared" ref="G162:Q162" si="54">G163+G164+G165+G166+G168</f>
        <v>0</v>
      </c>
      <c r="H162" s="38">
        <f t="shared" si="54"/>
        <v>0</v>
      </c>
      <c r="I162" s="38">
        <f t="shared" si="54"/>
        <v>0</v>
      </c>
      <c r="J162" s="38">
        <f t="shared" si="54"/>
        <v>0</v>
      </c>
      <c r="K162" s="38">
        <f t="shared" si="54"/>
        <v>0</v>
      </c>
      <c r="L162" s="38">
        <f t="shared" si="54"/>
        <v>0</v>
      </c>
      <c r="M162" s="38">
        <f t="shared" si="54"/>
        <v>0</v>
      </c>
      <c r="N162" s="38">
        <f t="shared" si="54"/>
        <v>1751.0050000000001</v>
      </c>
      <c r="O162" s="38">
        <f t="shared" si="54"/>
        <v>0</v>
      </c>
      <c r="P162" s="38">
        <f t="shared" si="54"/>
        <v>0</v>
      </c>
      <c r="Q162" s="38">
        <f t="shared" si="54"/>
        <v>0</v>
      </c>
      <c r="R162" s="31"/>
    </row>
    <row r="163" spans="1:18" ht="21" customHeight="1" x14ac:dyDescent="0.25">
      <c r="A163" s="63"/>
      <c r="B163" s="59"/>
      <c r="C163" s="61"/>
      <c r="D163" s="33" t="s">
        <v>39</v>
      </c>
      <c r="E163" s="38">
        <f t="shared" ref="E163:E164" si="55">F163+G163+H163+I163+J163+K163+L163+M163+N163+O163+P163+Q163</f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1"/>
    </row>
    <row r="164" spans="1:18" ht="21" customHeight="1" x14ac:dyDescent="0.25">
      <c r="A164" s="63"/>
      <c r="B164" s="59"/>
      <c r="C164" s="61"/>
      <c r="D164" s="33" t="s">
        <v>40</v>
      </c>
      <c r="E164" s="38">
        <f t="shared" si="55"/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1"/>
    </row>
    <row r="165" spans="1:18" ht="21" customHeight="1" x14ac:dyDescent="0.25">
      <c r="A165" s="63"/>
      <c r="B165" s="59"/>
      <c r="C165" s="61"/>
      <c r="D165" s="33" t="s">
        <v>41</v>
      </c>
      <c r="E165" s="38">
        <f>F165+G165+H165+I165+J165+K165+L165+M165+N165+O165+P165+Q165</f>
        <v>1751.0050000000001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1751.0050000000001</v>
      </c>
      <c r="O165" s="38">
        <v>0</v>
      </c>
      <c r="P165" s="38">
        <v>0</v>
      </c>
      <c r="Q165" s="38">
        <v>0</v>
      </c>
      <c r="R165" s="31"/>
    </row>
    <row r="166" spans="1:18" ht="21" customHeight="1" x14ac:dyDescent="0.25">
      <c r="A166" s="63"/>
      <c r="B166" s="59"/>
      <c r="C166" s="61"/>
      <c r="D166" s="34" t="s">
        <v>42</v>
      </c>
      <c r="E166" s="38">
        <f t="shared" ref="E166:E168" si="56">F166+G166+H166+I166+J166+K166+L166+M166+N166+O166+P166+Q166</f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1"/>
    </row>
    <row r="167" spans="1:18" ht="21" customHeight="1" x14ac:dyDescent="0.25">
      <c r="A167" s="63"/>
      <c r="B167" s="59"/>
      <c r="C167" s="61"/>
      <c r="D167" s="34" t="s">
        <v>43</v>
      </c>
      <c r="E167" s="38">
        <f t="shared" si="56"/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1"/>
    </row>
    <row r="168" spans="1:18" ht="21" customHeight="1" x14ac:dyDescent="0.25">
      <c r="A168" s="64"/>
      <c r="B168" s="60"/>
      <c r="C168" s="61"/>
      <c r="D168" s="34" t="s">
        <v>44</v>
      </c>
      <c r="E168" s="38">
        <f t="shared" si="56"/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0</v>
      </c>
      <c r="R168" s="31"/>
    </row>
    <row r="169" spans="1:18" ht="20.25" customHeight="1" x14ac:dyDescent="0.25">
      <c r="A169" s="62" t="s">
        <v>143</v>
      </c>
      <c r="B169" s="58" t="s">
        <v>177</v>
      </c>
      <c r="C169" s="61" t="s">
        <v>134</v>
      </c>
      <c r="D169" s="33" t="s">
        <v>38</v>
      </c>
      <c r="E169" s="38">
        <f t="shared" ref="E169:Q169" si="57">E170+E171+E172+E173+E175</f>
        <v>5341.1270999999997</v>
      </c>
      <c r="F169" s="39">
        <f t="shared" si="57"/>
        <v>0</v>
      </c>
      <c r="G169" s="39">
        <f t="shared" si="57"/>
        <v>0</v>
      </c>
      <c r="H169" s="39">
        <f t="shared" si="57"/>
        <v>0</v>
      </c>
      <c r="I169" s="39">
        <f t="shared" si="57"/>
        <v>0</v>
      </c>
      <c r="J169" s="39">
        <f t="shared" si="57"/>
        <v>0</v>
      </c>
      <c r="K169" s="39">
        <f t="shared" si="57"/>
        <v>0</v>
      </c>
      <c r="L169" s="39">
        <f t="shared" si="57"/>
        <v>0</v>
      </c>
      <c r="M169" s="39">
        <f t="shared" si="57"/>
        <v>0</v>
      </c>
      <c r="N169" s="39">
        <f t="shared" si="57"/>
        <v>5341.1270999999997</v>
      </c>
      <c r="O169" s="39">
        <f t="shared" si="57"/>
        <v>0</v>
      </c>
      <c r="P169" s="39">
        <f t="shared" si="57"/>
        <v>0</v>
      </c>
      <c r="Q169" s="39">
        <f t="shared" si="57"/>
        <v>0</v>
      </c>
      <c r="R169" s="31"/>
    </row>
    <row r="170" spans="1:18" ht="20.25" customHeight="1" x14ac:dyDescent="0.25">
      <c r="A170" s="63"/>
      <c r="B170" s="59"/>
      <c r="C170" s="61"/>
      <c r="D170" s="33" t="s">
        <v>39</v>
      </c>
      <c r="E170" s="38">
        <f t="shared" ref="E170:E175" si="58">F170+G170+H170+I170+J170+K170+L170+M170+N170+O170+P170+Q170</f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1"/>
    </row>
    <row r="171" spans="1:18" ht="20.25" customHeight="1" x14ac:dyDescent="0.25">
      <c r="A171" s="63"/>
      <c r="B171" s="59"/>
      <c r="C171" s="61"/>
      <c r="D171" s="33" t="s">
        <v>40</v>
      </c>
      <c r="E171" s="38">
        <f t="shared" si="58"/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1"/>
    </row>
    <row r="172" spans="1:18" ht="20.25" customHeight="1" x14ac:dyDescent="0.25">
      <c r="A172" s="63"/>
      <c r="B172" s="59"/>
      <c r="C172" s="61"/>
      <c r="D172" s="33" t="s">
        <v>41</v>
      </c>
      <c r="E172" s="38">
        <f>F172+G172+H172+I172+K172++L172+M172+N172+O172+P172+Q172</f>
        <v>5341.1270999999997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f>4000+1341.1271</f>
        <v>5341.1270999999997</v>
      </c>
      <c r="O172" s="38">
        <v>0</v>
      </c>
      <c r="P172" s="38">
        <v>0</v>
      </c>
      <c r="Q172" s="38">
        <v>0</v>
      </c>
      <c r="R172" s="31"/>
    </row>
    <row r="173" spans="1:18" ht="20.25" customHeight="1" x14ac:dyDescent="0.25">
      <c r="A173" s="63"/>
      <c r="B173" s="59"/>
      <c r="C173" s="61"/>
      <c r="D173" s="34" t="s">
        <v>42</v>
      </c>
      <c r="E173" s="38">
        <f t="shared" si="58"/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1"/>
    </row>
    <row r="174" spans="1:18" ht="20.25" customHeight="1" x14ac:dyDescent="0.25">
      <c r="A174" s="63"/>
      <c r="B174" s="59"/>
      <c r="C174" s="61"/>
      <c r="D174" s="34" t="s">
        <v>43</v>
      </c>
      <c r="E174" s="38">
        <f t="shared" si="58"/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1"/>
    </row>
    <row r="175" spans="1:18" ht="20.25" customHeight="1" x14ac:dyDescent="0.25">
      <c r="A175" s="64"/>
      <c r="B175" s="60"/>
      <c r="C175" s="61"/>
      <c r="D175" s="34" t="s">
        <v>44</v>
      </c>
      <c r="E175" s="38">
        <f t="shared" si="58"/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1"/>
    </row>
    <row r="176" spans="1:18" ht="21" customHeight="1" x14ac:dyDescent="0.25">
      <c r="A176" s="62" t="s">
        <v>154</v>
      </c>
      <c r="B176" s="58" t="s">
        <v>178</v>
      </c>
      <c r="C176" s="61" t="s">
        <v>134</v>
      </c>
      <c r="D176" s="33" t="s">
        <v>38</v>
      </c>
      <c r="E176" s="39">
        <f t="shared" ref="E176:Q176" si="59">E177+E178+E179+E180+E182</f>
        <v>1096.2203500000001</v>
      </c>
      <c r="F176" s="39">
        <f>F177+F178+F179+F180+F182</f>
        <v>0</v>
      </c>
      <c r="G176" s="39">
        <f t="shared" si="59"/>
        <v>0</v>
      </c>
      <c r="H176" s="39">
        <f t="shared" si="59"/>
        <v>0</v>
      </c>
      <c r="I176" s="39">
        <f t="shared" si="59"/>
        <v>0</v>
      </c>
      <c r="J176" s="39">
        <f t="shared" si="59"/>
        <v>0</v>
      </c>
      <c r="K176" s="39">
        <f t="shared" si="59"/>
        <v>0</v>
      </c>
      <c r="L176" s="39">
        <f t="shared" si="59"/>
        <v>0</v>
      </c>
      <c r="M176" s="39">
        <f t="shared" si="59"/>
        <v>1096.2203500000001</v>
      </c>
      <c r="N176" s="39">
        <f t="shared" si="59"/>
        <v>0</v>
      </c>
      <c r="O176" s="39">
        <f t="shared" si="59"/>
        <v>0</v>
      </c>
      <c r="P176" s="39">
        <f t="shared" si="59"/>
        <v>0</v>
      </c>
      <c r="Q176" s="39">
        <f t="shared" si="59"/>
        <v>0</v>
      </c>
      <c r="R176" s="31"/>
    </row>
    <row r="177" spans="1:18" ht="21" customHeight="1" x14ac:dyDescent="0.25">
      <c r="A177" s="63"/>
      <c r="B177" s="59"/>
      <c r="C177" s="61"/>
      <c r="D177" s="33" t="s">
        <v>39</v>
      </c>
      <c r="E177" s="38">
        <f t="shared" ref="E177:E182" si="60">F177+G177+H177+I177+J177+K177+L177+M177+N177+O177+P177+Q177</f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1"/>
    </row>
    <row r="178" spans="1:18" ht="21" customHeight="1" x14ac:dyDescent="0.25">
      <c r="A178" s="63"/>
      <c r="B178" s="59"/>
      <c r="C178" s="61"/>
      <c r="D178" s="33" t="s">
        <v>40</v>
      </c>
      <c r="E178" s="38">
        <f t="shared" si="60"/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31"/>
    </row>
    <row r="179" spans="1:18" ht="21" customHeight="1" x14ac:dyDescent="0.25">
      <c r="A179" s="63"/>
      <c r="B179" s="59"/>
      <c r="C179" s="61"/>
      <c r="D179" s="33" t="s">
        <v>41</v>
      </c>
      <c r="E179" s="38">
        <f>F179+G179+H179+I179+J179+K179+L179+M179+N179+O179+P179++Q179</f>
        <v>1096.2203500000001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1096.2203500000001</v>
      </c>
      <c r="N179" s="38">
        <v>0</v>
      </c>
      <c r="O179" s="38">
        <v>0</v>
      </c>
      <c r="P179" s="38">
        <v>0</v>
      </c>
      <c r="Q179" s="38">
        <v>0</v>
      </c>
      <c r="R179" s="31"/>
    </row>
    <row r="180" spans="1:18" ht="21" customHeight="1" x14ac:dyDescent="0.25">
      <c r="A180" s="63"/>
      <c r="B180" s="59"/>
      <c r="C180" s="61"/>
      <c r="D180" s="34" t="s">
        <v>42</v>
      </c>
      <c r="E180" s="38">
        <f t="shared" si="60"/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1"/>
    </row>
    <row r="181" spans="1:18" ht="21" customHeight="1" x14ac:dyDescent="0.25">
      <c r="A181" s="63"/>
      <c r="B181" s="59"/>
      <c r="C181" s="61"/>
      <c r="D181" s="34" t="s">
        <v>43</v>
      </c>
      <c r="E181" s="38">
        <f t="shared" si="60"/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1"/>
    </row>
    <row r="182" spans="1:18" ht="21" customHeight="1" x14ac:dyDescent="0.25">
      <c r="A182" s="64"/>
      <c r="B182" s="60"/>
      <c r="C182" s="61"/>
      <c r="D182" s="34" t="s">
        <v>44</v>
      </c>
      <c r="E182" s="38">
        <f t="shared" si="60"/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1"/>
    </row>
    <row r="183" spans="1:18" ht="21" customHeight="1" x14ac:dyDescent="0.25">
      <c r="A183" s="55" t="s">
        <v>144</v>
      </c>
      <c r="B183" s="58" t="s">
        <v>179</v>
      </c>
      <c r="C183" s="61" t="s">
        <v>134</v>
      </c>
      <c r="D183" s="33" t="s">
        <v>38</v>
      </c>
      <c r="E183" s="38">
        <f t="shared" ref="E183:Q183" si="61">E184+E185+E186+E187+E189</f>
        <v>2293.98</v>
      </c>
      <c r="F183" s="39">
        <f t="shared" si="61"/>
        <v>0</v>
      </c>
      <c r="G183" s="39">
        <f t="shared" si="61"/>
        <v>0</v>
      </c>
      <c r="H183" s="39">
        <f t="shared" si="61"/>
        <v>0</v>
      </c>
      <c r="I183" s="39">
        <f t="shared" si="61"/>
        <v>0</v>
      </c>
      <c r="J183" s="39">
        <f t="shared" si="61"/>
        <v>0</v>
      </c>
      <c r="K183" s="39">
        <f t="shared" si="61"/>
        <v>0</v>
      </c>
      <c r="L183" s="39">
        <f t="shared" si="61"/>
        <v>0</v>
      </c>
      <c r="M183" s="39">
        <f t="shared" si="61"/>
        <v>2293.98</v>
      </c>
      <c r="N183" s="39">
        <f t="shared" si="61"/>
        <v>0</v>
      </c>
      <c r="O183" s="39">
        <f t="shared" si="61"/>
        <v>0</v>
      </c>
      <c r="P183" s="39">
        <f t="shared" si="61"/>
        <v>0</v>
      </c>
      <c r="Q183" s="39">
        <f t="shared" si="61"/>
        <v>0</v>
      </c>
      <c r="R183" s="31"/>
    </row>
    <row r="184" spans="1:18" ht="21" customHeight="1" x14ac:dyDescent="0.25">
      <c r="A184" s="56"/>
      <c r="B184" s="59"/>
      <c r="C184" s="61"/>
      <c r="D184" s="33" t="s">
        <v>39</v>
      </c>
      <c r="E184" s="38">
        <f t="shared" ref="E184:E189" si="62">F184+G184+H184+I184+J184+K184+L184+M184+N184+O184+P184+Q184</f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1"/>
    </row>
    <row r="185" spans="1:18" ht="21" customHeight="1" x14ac:dyDescent="0.25">
      <c r="A185" s="56"/>
      <c r="B185" s="59"/>
      <c r="C185" s="61"/>
      <c r="D185" s="33" t="s">
        <v>40</v>
      </c>
      <c r="E185" s="38">
        <f t="shared" si="62"/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1"/>
    </row>
    <row r="186" spans="1:18" ht="21" customHeight="1" x14ac:dyDescent="0.25">
      <c r="A186" s="56"/>
      <c r="B186" s="59"/>
      <c r="C186" s="61"/>
      <c r="D186" s="33" t="s">
        <v>41</v>
      </c>
      <c r="E186" s="38">
        <f>F186+G186+H186+I186+J186+K186+L186+M186+N186+O186++P186+Q186</f>
        <v>2293.98</v>
      </c>
      <c r="F186" s="38">
        <v>0</v>
      </c>
      <c r="G186" s="38">
        <v>0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2293.98</v>
      </c>
      <c r="N186" s="39">
        <v>0</v>
      </c>
      <c r="O186" s="39">
        <v>0</v>
      </c>
      <c r="P186" s="39">
        <v>0</v>
      </c>
      <c r="Q186" s="38">
        <v>0</v>
      </c>
      <c r="R186" s="31"/>
    </row>
    <row r="187" spans="1:18" ht="21" customHeight="1" x14ac:dyDescent="0.25">
      <c r="A187" s="56"/>
      <c r="B187" s="59"/>
      <c r="C187" s="61"/>
      <c r="D187" s="34" t="s">
        <v>42</v>
      </c>
      <c r="E187" s="38">
        <f t="shared" si="62"/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1"/>
    </row>
    <row r="188" spans="1:18" ht="21" customHeight="1" x14ac:dyDescent="0.25">
      <c r="A188" s="56"/>
      <c r="B188" s="59"/>
      <c r="C188" s="61"/>
      <c r="D188" s="34" t="s">
        <v>43</v>
      </c>
      <c r="E188" s="38">
        <f t="shared" si="62"/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1"/>
    </row>
    <row r="189" spans="1:18" ht="21" customHeight="1" x14ac:dyDescent="0.25">
      <c r="A189" s="57"/>
      <c r="B189" s="60"/>
      <c r="C189" s="61"/>
      <c r="D189" s="34" t="s">
        <v>44</v>
      </c>
      <c r="E189" s="38">
        <f t="shared" si="62"/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1"/>
    </row>
    <row r="190" spans="1:18" ht="21" customHeight="1" x14ac:dyDescent="0.25">
      <c r="A190" s="55" t="s">
        <v>155</v>
      </c>
      <c r="B190" s="58" t="s">
        <v>180</v>
      </c>
      <c r="C190" s="61" t="s">
        <v>134</v>
      </c>
      <c r="D190" s="33" t="s">
        <v>38</v>
      </c>
      <c r="E190" s="38">
        <f t="shared" ref="E190:Q190" si="63">E191+E192+E193+E194+E196</f>
        <v>433.09512000000001</v>
      </c>
      <c r="F190" s="39">
        <f t="shared" si="63"/>
        <v>0</v>
      </c>
      <c r="G190" s="39">
        <f t="shared" si="63"/>
        <v>0</v>
      </c>
      <c r="H190" s="39">
        <f t="shared" si="63"/>
        <v>0</v>
      </c>
      <c r="I190" s="39">
        <f t="shared" si="63"/>
        <v>0</v>
      </c>
      <c r="J190" s="39">
        <f t="shared" si="63"/>
        <v>0</v>
      </c>
      <c r="K190" s="39">
        <f t="shared" si="63"/>
        <v>0</v>
      </c>
      <c r="L190" s="39">
        <f t="shared" si="63"/>
        <v>0</v>
      </c>
      <c r="M190" s="39">
        <f t="shared" si="63"/>
        <v>0</v>
      </c>
      <c r="N190" s="39">
        <f t="shared" si="63"/>
        <v>433.09512000000001</v>
      </c>
      <c r="O190" s="39">
        <f t="shared" si="63"/>
        <v>0</v>
      </c>
      <c r="P190" s="39">
        <f t="shared" si="63"/>
        <v>0</v>
      </c>
      <c r="Q190" s="39">
        <f t="shared" si="63"/>
        <v>0</v>
      </c>
      <c r="R190" s="31"/>
    </row>
    <row r="191" spans="1:18" ht="21" customHeight="1" x14ac:dyDescent="0.25">
      <c r="A191" s="56"/>
      <c r="B191" s="59"/>
      <c r="C191" s="61"/>
      <c r="D191" s="33" t="s">
        <v>39</v>
      </c>
      <c r="E191" s="38">
        <f t="shared" ref="E191:E192" si="64">F191+G191+H191+I191+J191+K191+L191+M191+N191+O191+P191+Q191</f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1"/>
    </row>
    <row r="192" spans="1:18" ht="21" customHeight="1" x14ac:dyDescent="0.25">
      <c r="A192" s="56"/>
      <c r="B192" s="59"/>
      <c r="C192" s="61"/>
      <c r="D192" s="33" t="s">
        <v>40</v>
      </c>
      <c r="E192" s="38">
        <f t="shared" si="64"/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1"/>
    </row>
    <row r="193" spans="1:18" ht="21" customHeight="1" x14ac:dyDescent="0.25">
      <c r="A193" s="56"/>
      <c r="B193" s="59"/>
      <c r="C193" s="61"/>
      <c r="D193" s="33" t="s">
        <v>41</v>
      </c>
      <c r="E193" s="38">
        <f>F193+G193+H193+I193+J193+K193+L193+M193+N193+O193++P193+Q193</f>
        <v>433.09512000000001</v>
      </c>
      <c r="F193" s="38">
        <v>0</v>
      </c>
      <c r="G193" s="38">
        <v>0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0</v>
      </c>
      <c r="N193" s="39">
        <f>500-66.90488</f>
        <v>433.09512000000001</v>
      </c>
      <c r="O193" s="39">
        <v>0</v>
      </c>
      <c r="P193" s="39">
        <v>0</v>
      </c>
      <c r="Q193" s="38">
        <v>0</v>
      </c>
      <c r="R193" s="31"/>
    </row>
    <row r="194" spans="1:18" ht="21" customHeight="1" x14ac:dyDescent="0.25">
      <c r="A194" s="56"/>
      <c r="B194" s="59"/>
      <c r="C194" s="61"/>
      <c r="D194" s="34" t="s">
        <v>42</v>
      </c>
      <c r="E194" s="38">
        <f t="shared" ref="E194:E196" si="65">F194+G194+H194+I194+J194+K194+L194+M194+N194+O194+P194+Q194</f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1"/>
    </row>
    <row r="195" spans="1:18" ht="21" customHeight="1" x14ac:dyDescent="0.25">
      <c r="A195" s="56"/>
      <c r="B195" s="59"/>
      <c r="C195" s="61"/>
      <c r="D195" s="34" t="s">
        <v>43</v>
      </c>
      <c r="E195" s="38">
        <f t="shared" si="65"/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31"/>
    </row>
    <row r="196" spans="1:18" ht="21" customHeight="1" x14ac:dyDescent="0.25">
      <c r="A196" s="57"/>
      <c r="B196" s="60"/>
      <c r="C196" s="61"/>
      <c r="D196" s="34" t="s">
        <v>44</v>
      </c>
      <c r="E196" s="38">
        <f t="shared" si="65"/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1"/>
    </row>
    <row r="197" spans="1:18" ht="21" customHeight="1" x14ac:dyDescent="0.25">
      <c r="A197" s="62" t="s">
        <v>156</v>
      </c>
      <c r="B197" s="58" t="s">
        <v>181</v>
      </c>
      <c r="C197" s="61" t="s">
        <v>134</v>
      </c>
      <c r="D197" s="33" t="s">
        <v>38</v>
      </c>
      <c r="E197" s="38">
        <f t="shared" ref="E197:K197" si="66">SUM(E198:E203)</f>
        <v>1227.82464</v>
      </c>
      <c r="F197" s="38">
        <f t="shared" si="66"/>
        <v>0</v>
      </c>
      <c r="G197" s="38">
        <f t="shared" si="66"/>
        <v>0</v>
      </c>
      <c r="H197" s="38">
        <f t="shared" si="66"/>
        <v>0</v>
      </c>
      <c r="I197" s="38">
        <f t="shared" si="66"/>
        <v>0</v>
      </c>
      <c r="J197" s="38">
        <f t="shared" si="66"/>
        <v>0</v>
      </c>
      <c r="K197" s="38">
        <f t="shared" si="66"/>
        <v>0</v>
      </c>
      <c r="L197" s="38">
        <f>SUM(L198:L203)</f>
        <v>0</v>
      </c>
      <c r="M197" s="38">
        <f>SUM(M198:M203)</f>
        <v>1227.82464</v>
      </c>
      <c r="N197" s="38">
        <f t="shared" ref="N197:Q197" si="67">SUM(N198:N203)</f>
        <v>0</v>
      </c>
      <c r="O197" s="38">
        <f t="shared" si="67"/>
        <v>0</v>
      </c>
      <c r="P197" s="38">
        <f t="shared" si="67"/>
        <v>0</v>
      </c>
      <c r="Q197" s="38">
        <f t="shared" si="67"/>
        <v>0</v>
      </c>
      <c r="R197" s="31"/>
    </row>
    <row r="198" spans="1:18" ht="21" customHeight="1" x14ac:dyDescent="0.25">
      <c r="A198" s="63"/>
      <c r="B198" s="59"/>
      <c r="C198" s="61"/>
      <c r="D198" s="33" t="s">
        <v>39</v>
      </c>
      <c r="E198" s="38">
        <f t="shared" ref="E198" si="68">F198+G198+H198+I198+J198+K198+L198+M198+N198+O198+P198+Q198</f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1"/>
    </row>
    <row r="199" spans="1:18" ht="21" customHeight="1" x14ac:dyDescent="0.25">
      <c r="A199" s="63"/>
      <c r="B199" s="59"/>
      <c r="C199" s="61"/>
      <c r="D199" s="33" t="s">
        <v>40</v>
      </c>
      <c r="E199" s="38">
        <f>F199+G199+H199+I199+J199+K199+L199+M199+N199+O199+P199+Q199</f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1"/>
    </row>
    <row r="200" spans="1:18" ht="21" customHeight="1" x14ac:dyDescent="0.25">
      <c r="A200" s="63"/>
      <c r="B200" s="59"/>
      <c r="C200" s="61"/>
      <c r="D200" s="33" t="s">
        <v>41</v>
      </c>
      <c r="E200" s="38">
        <f>F200+G200+H200+I200+J200+K200+L200+M200+N200+O200+P200+Q200</f>
        <v>1227.82464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f>1203.26815+24.55649</f>
        <v>1227.82464</v>
      </c>
      <c r="N200" s="38">
        <v>0</v>
      </c>
      <c r="O200" s="38">
        <v>0</v>
      </c>
      <c r="P200" s="38">
        <v>0</v>
      </c>
      <c r="Q200" s="38">
        <v>0</v>
      </c>
      <c r="R200" s="31"/>
    </row>
    <row r="201" spans="1:18" ht="21" customHeight="1" x14ac:dyDescent="0.25">
      <c r="A201" s="63"/>
      <c r="B201" s="59"/>
      <c r="C201" s="61"/>
      <c r="D201" s="34" t="s">
        <v>42</v>
      </c>
      <c r="E201" s="38">
        <f>F201+G201+H201+I201+J201+K201+L201+M201+N201+O201+P201+Q201</f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1"/>
    </row>
    <row r="202" spans="1:18" ht="21" customHeight="1" x14ac:dyDescent="0.25">
      <c r="A202" s="63"/>
      <c r="B202" s="59"/>
      <c r="C202" s="61"/>
      <c r="D202" s="34" t="s">
        <v>43</v>
      </c>
      <c r="E202" s="38">
        <f>F202+G202+H202+I202+J202+K202+L202+M202+N202+O202+P202+Q202</f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31"/>
    </row>
    <row r="203" spans="1:18" ht="21" customHeight="1" x14ac:dyDescent="0.25">
      <c r="A203" s="64"/>
      <c r="B203" s="60"/>
      <c r="C203" s="61"/>
      <c r="D203" s="34" t="s">
        <v>44</v>
      </c>
      <c r="E203" s="38">
        <f>F203+G203+H203+I203+J203+K203+L203+M203+N203+O203+P203+Q203</f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0</v>
      </c>
      <c r="P203" s="38">
        <v>0</v>
      </c>
      <c r="Q203" s="38">
        <v>0</v>
      </c>
      <c r="R203" s="31"/>
    </row>
    <row r="204" spans="1:18" ht="21" customHeight="1" x14ac:dyDescent="0.25">
      <c r="A204" s="62" t="s">
        <v>157</v>
      </c>
      <c r="B204" s="58" t="s">
        <v>182</v>
      </c>
      <c r="C204" s="61" t="s">
        <v>134</v>
      </c>
      <c r="D204" s="33" t="s">
        <v>38</v>
      </c>
      <c r="E204" s="38">
        <f t="shared" ref="E204:K204" si="69">SUM(E205:E210)</f>
        <v>1101.4203199999999</v>
      </c>
      <c r="F204" s="38">
        <f t="shared" si="69"/>
        <v>0</v>
      </c>
      <c r="G204" s="38">
        <f t="shared" si="69"/>
        <v>0</v>
      </c>
      <c r="H204" s="38">
        <f t="shared" si="69"/>
        <v>0</v>
      </c>
      <c r="I204" s="38">
        <f t="shared" si="69"/>
        <v>0</v>
      </c>
      <c r="J204" s="38">
        <f t="shared" si="69"/>
        <v>0</v>
      </c>
      <c r="K204" s="38">
        <f t="shared" si="69"/>
        <v>0</v>
      </c>
      <c r="L204" s="38">
        <f>SUM(L205:L210)</f>
        <v>0</v>
      </c>
      <c r="M204" s="38">
        <f>SUM(M205:M210)</f>
        <v>1101.4203199999999</v>
      </c>
      <c r="N204" s="38">
        <f t="shared" ref="N204:Q204" si="70">SUM(N205:N210)</f>
        <v>0</v>
      </c>
      <c r="O204" s="38">
        <f t="shared" si="70"/>
        <v>0</v>
      </c>
      <c r="P204" s="38">
        <f t="shared" si="70"/>
        <v>0</v>
      </c>
      <c r="Q204" s="38">
        <f t="shared" si="70"/>
        <v>0</v>
      </c>
      <c r="R204" s="31"/>
    </row>
    <row r="205" spans="1:18" ht="21" customHeight="1" x14ac:dyDescent="0.25">
      <c r="A205" s="63"/>
      <c r="B205" s="59"/>
      <c r="C205" s="61"/>
      <c r="D205" s="33" t="s">
        <v>39</v>
      </c>
      <c r="E205" s="38">
        <f t="shared" ref="E205" si="71">F205+G205+H205+I205+J205+K205+L205+M205+N205+O205+P205+Q205</f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0</v>
      </c>
      <c r="R205" s="31"/>
    </row>
    <row r="206" spans="1:18" ht="21" customHeight="1" x14ac:dyDescent="0.25">
      <c r="A206" s="63"/>
      <c r="B206" s="59"/>
      <c r="C206" s="61"/>
      <c r="D206" s="33" t="s">
        <v>40</v>
      </c>
      <c r="E206" s="38">
        <f>F206+G206+H206+I206+J206+K206+L206+M206+N206+O206+P206+Q206</f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0</v>
      </c>
      <c r="R206" s="31"/>
    </row>
    <row r="207" spans="1:18" ht="21" customHeight="1" x14ac:dyDescent="0.25">
      <c r="A207" s="63"/>
      <c r="B207" s="59"/>
      <c r="C207" s="61"/>
      <c r="D207" s="33" t="s">
        <v>41</v>
      </c>
      <c r="E207" s="38">
        <f>F207+G207+H207+I207+J207+K207+L207+M207+N207+O207+P207+Q207</f>
        <v>1101.4203199999999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f>1079.39191+22.02841</f>
        <v>1101.4203199999999</v>
      </c>
      <c r="N207" s="38">
        <v>0</v>
      </c>
      <c r="O207" s="38">
        <v>0</v>
      </c>
      <c r="P207" s="38">
        <v>0</v>
      </c>
      <c r="Q207" s="38">
        <v>0</v>
      </c>
      <c r="R207" s="31"/>
    </row>
    <row r="208" spans="1:18" ht="21" customHeight="1" x14ac:dyDescent="0.25">
      <c r="A208" s="63"/>
      <c r="B208" s="59"/>
      <c r="C208" s="61"/>
      <c r="D208" s="34" t="s">
        <v>42</v>
      </c>
      <c r="E208" s="38">
        <f>F208+G208+H208+I208+J208+K208+L208+M208+N208+O208+P208+Q208</f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8">
        <v>0</v>
      </c>
      <c r="Q208" s="38">
        <v>0</v>
      </c>
      <c r="R208" s="31"/>
    </row>
    <row r="209" spans="1:18" ht="21" customHeight="1" x14ac:dyDescent="0.25">
      <c r="A209" s="63"/>
      <c r="B209" s="59"/>
      <c r="C209" s="61"/>
      <c r="D209" s="34" t="s">
        <v>43</v>
      </c>
      <c r="E209" s="38">
        <f>F209+G209+H209+I209+J209+K209+L209+M209+N209+O209+P209+Q209</f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0</v>
      </c>
      <c r="O209" s="38">
        <v>0</v>
      </c>
      <c r="P209" s="38">
        <v>0</v>
      </c>
      <c r="Q209" s="38">
        <v>0</v>
      </c>
      <c r="R209" s="31"/>
    </row>
    <row r="210" spans="1:18" ht="21" customHeight="1" x14ac:dyDescent="0.25">
      <c r="A210" s="64"/>
      <c r="B210" s="60"/>
      <c r="C210" s="61"/>
      <c r="D210" s="34" t="s">
        <v>44</v>
      </c>
      <c r="E210" s="38">
        <f>F210+G210+H210+I210+J210+K210+L210+M210+N210+O210+P210+Q210</f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1"/>
    </row>
    <row r="211" spans="1:18" ht="21" customHeight="1" x14ac:dyDescent="0.25">
      <c r="A211" s="62" t="s">
        <v>158</v>
      </c>
      <c r="B211" s="58" t="s">
        <v>183</v>
      </c>
      <c r="C211" s="61" t="s">
        <v>134</v>
      </c>
      <c r="D211" s="33" t="s">
        <v>38</v>
      </c>
      <c r="E211" s="38">
        <f t="shared" ref="E211:K211" si="72">SUM(E212:E217)</f>
        <v>4640.5039500000003</v>
      </c>
      <c r="F211" s="38">
        <f t="shared" si="72"/>
        <v>0</v>
      </c>
      <c r="G211" s="38">
        <f t="shared" si="72"/>
        <v>0</v>
      </c>
      <c r="H211" s="38">
        <f t="shared" si="72"/>
        <v>0</v>
      </c>
      <c r="I211" s="38">
        <f t="shared" si="72"/>
        <v>0</v>
      </c>
      <c r="J211" s="38">
        <f t="shared" si="72"/>
        <v>0</v>
      </c>
      <c r="K211" s="38">
        <f t="shared" si="72"/>
        <v>0</v>
      </c>
      <c r="L211" s="38">
        <f>SUM(L212:L217)</f>
        <v>4640.5039500000003</v>
      </c>
      <c r="M211" s="38">
        <f>SUM(M212:M217)</f>
        <v>0</v>
      </c>
      <c r="N211" s="38">
        <f t="shared" ref="N211:Q211" si="73">SUM(N212:N217)</f>
        <v>0</v>
      </c>
      <c r="O211" s="38">
        <f t="shared" si="73"/>
        <v>0</v>
      </c>
      <c r="P211" s="38">
        <f t="shared" si="73"/>
        <v>0</v>
      </c>
      <c r="Q211" s="38">
        <f t="shared" si="73"/>
        <v>0</v>
      </c>
      <c r="R211" s="31"/>
    </row>
    <row r="212" spans="1:18" ht="21" customHeight="1" x14ac:dyDescent="0.25">
      <c r="A212" s="63"/>
      <c r="B212" s="59"/>
      <c r="C212" s="61"/>
      <c r="D212" s="33" t="s">
        <v>39</v>
      </c>
      <c r="E212" s="38">
        <f t="shared" ref="E212" si="74">F212+G212+H212+I212+J212+K212+L212+M212+N212+O212+P212+Q212</f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0</v>
      </c>
      <c r="M212" s="38">
        <v>0</v>
      </c>
      <c r="N212" s="38">
        <v>0</v>
      </c>
      <c r="O212" s="38">
        <v>0</v>
      </c>
      <c r="P212" s="38">
        <v>0</v>
      </c>
      <c r="Q212" s="38">
        <v>0</v>
      </c>
      <c r="R212" s="31"/>
    </row>
    <row r="213" spans="1:18" ht="21" customHeight="1" x14ac:dyDescent="0.25">
      <c r="A213" s="63"/>
      <c r="B213" s="59"/>
      <c r="C213" s="61"/>
      <c r="D213" s="33" t="s">
        <v>40</v>
      </c>
      <c r="E213" s="38">
        <f>F213+G213+H213+I213+J213+K213+L213+M213+N213+O213+P213+Q213</f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0</v>
      </c>
      <c r="R213" s="31"/>
    </row>
    <row r="214" spans="1:18" ht="21" customHeight="1" x14ac:dyDescent="0.25">
      <c r="A214" s="63"/>
      <c r="B214" s="59"/>
      <c r="C214" s="61"/>
      <c r="D214" s="33" t="s">
        <v>41</v>
      </c>
      <c r="E214" s="38">
        <f>F214+G214+H214+I214+J214+K214+L214+M214+N214+O214+P214+Q214</f>
        <v>4640.5039500000003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f>4547.69387+92.81008</f>
        <v>4640.5039500000003</v>
      </c>
      <c r="M214" s="38">
        <v>0</v>
      </c>
      <c r="N214" s="38">
        <v>0</v>
      </c>
      <c r="O214" s="38">
        <v>0</v>
      </c>
      <c r="P214" s="38">
        <v>0</v>
      </c>
      <c r="Q214" s="38">
        <v>0</v>
      </c>
      <c r="R214" s="31"/>
    </row>
    <row r="215" spans="1:18" ht="21" customHeight="1" x14ac:dyDescent="0.25">
      <c r="A215" s="63"/>
      <c r="B215" s="59"/>
      <c r="C215" s="61"/>
      <c r="D215" s="34" t="s">
        <v>42</v>
      </c>
      <c r="E215" s="38">
        <f>F215+G215+H215+I215+J215+K215+L215+M215+N215+O215+P215+Q215</f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1"/>
    </row>
    <row r="216" spans="1:18" ht="21" customHeight="1" x14ac:dyDescent="0.25">
      <c r="A216" s="63"/>
      <c r="B216" s="59"/>
      <c r="C216" s="61"/>
      <c r="D216" s="34" t="s">
        <v>43</v>
      </c>
      <c r="E216" s="38">
        <f>F216+G216+H216+I216+J216+K216+L216+M216+N216+O216+P216+Q216</f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31"/>
    </row>
    <row r="217" spans="1:18" ht="21" customHeight="1" x14ac:dyDescent="0.25">
      <c r="A217" s="64"/>
      <c r="B217" s="60"/>
      <c r="C217" s="61"/>
      <c r="D217" s="34" t="s">
        <v>44</v>
      </c>
      <c r="E217" s="38">
        <f>F217+G217+H217+I217+J217+K217+L217+M217+N217+O217+P217+Q217</f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8">
        <v>0</v>
      </c>
      <c r="Q217" s="38">
        <v>0</v>
      </c>
      <c r="R217" s="31"/>
    </row>
    <row r="218" spans="1:18" ht="21" customHeight="1" x14ac:dyDescent="0.25">
      <c r="A218" s="62" t="s">
        <v>159</v>
      </c>
      <c r="B218" s="58" t="s">
        <v>184</v>
      </c>
      <c r="C218" s="61" t="s">
        <v>134</v>
      </c>
      <c r="D218" s="33" t="s">
        <v>38</v>
      </c>
      <c r="E218" s="38">
        <f>SUM(E219:E224)</f>
        <v>2503.4</v>
      </c>
      <c r="F218" s="38">
        <f t="shared" ref="F218:Q218" si="75">SUM(F219:F224)</f>
        <v>0</v>
      </c>
      <c r="G218" s="38">
        <f t="shared" si="75"/>
        <v>0</v>
      </c>
      <c r="H218" s="38">
        <f t="shared" si="75"/>
        <v>0</v>
      </c>
      <c r="I218" s="38">
        <f t="shared" si="75"/>
        <v>0</v>
      </c>
      <c r="J218" s="38">
        <f t="shared" si="75"/>
        <v>0</v>
      </c>
      <c r="K218" s="38">
        <f t="shared" si="75"/>
        <v>0</v>
      </c>
      <c r="L218" s="38">
        <f t="shared" si="75"/>
        <v>0</v>
      </c>
      <c r="M218" s="38">
        <f t="shared" si="75"/>
        <v>2503.4</v>
      </c>
      <c r="N218" s="38">
        <f t="shared" si="75"/>
        <v>0</v>
      </c>
      <c r="O218" s="38">
        <f t="shared" si="75"/>
        <v>0</v>
      </c>
      <c r="P218" s="38">
        <f t="shared" si="75"/>
        <v>0</v>
      </c>
      <c r="Q218" s="38">
        <f t="shared" si="75"/>
        <v>0</v>
      </c>
      <c r="R218" s="31"/>
    </row>
    <row r="219" spans="1:18" ht="21" customHeight="1" x14ac:dyDescent="0.25">
      <c r="A219" s="63"/>
      <c r="B219" s="59"/>
      <c r="C219" s="61"/>
      <c r="D219" s="33" t="s">
        <v>39</v>
      </c>
      <c r="E219" s="38">
        <f>F219+G219+H219+I219+J219+K219+L219+M219+N219+O219+P219+Q219</f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v>0</v>
      </c>
      <c r="P219" s="38">
        <v>0</v>
      </c>
      <c r="Q219" s="38">
        <v>0</v>
      </c>
      <c r="R219" s="31"/>
    </row>
    <row r="220" spans="1:18" ht="21" customHeight="1" x14ac:dyDescent="0.25">
      <c r="A220" s="63"/>
      <c r="B220" s="59"/>
      <c r="C220" s="61"/>
      <c r="D220" s="33" t="s">
        <v>40</v>
      </c>
      <c r="E220" s="38">
        <f t="shared" ref="E220:E224" si="76">F220+G220+H220+I220+J220+K220+L220+M220+N220+O220+P220+Q220</f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>
        <v>0</v>
      </c>
      <c r="N220" s="38">
        <v>0</v>
      </c>
      <c r="O220" s="38">
        <v>0</v>
      </c>
      <c r="P220" s="38">
        <v>0</v>
      </c>
      <c r="Q220" s="38">
        <v>0</v>
      </c>
      <c r="R220" s="31"/>
    </row>
    <row r="221" spans="1:18" ht="21" customHeight="1" x14ac:dyDescent="0.25">
      <c r="A221" s="63"/>
      <c r="B221" s="59"/>
      <c r="C221" s="61"/>
      <c r="D221" s="33" t="s">
        <v>41</v>
      </c>
      <c r="E221" s="38">
        <f>F221+G221+H221+I221+J221+K221+L221+M221+N221+O221+P221+Q221</f>
        <v>2503.4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>
        <f>2453.332+50.068</f>
        <v>2503.4</v>
      </c>
      <c r="N221" s="38">
        <v>0</v>
      </c>
      <c r="O221" s="38">
        <v>0</v>
      </c>
      <c r="P221" s="38">
        <v>0</v>
      </c>
      <c r="Q221" s="38">
        <v>0</v>
      </c>
      <c r="R221" s="31"/>
    </row>
    <row r="222" spans="1:18" ht="21" customHeight="1" x14ac:dyDescent="0.25">
      <c r="A222" s="63"/>
      <c r="B222" s="59"/>
      <c r="C222" s="61"/>
      <c r="D222" s="34" t="s">
        <v>42</v>
      </c>
      <c r="E222" s="38">
        <f>F222+G222+H222+I222+J222+K222+L222+M222+N222+O222+P222+Q222</f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1"/>
    </row>
    <row r="223" spans="1:18" ht="21" customHeight="1" x14ac:dyDescent="0.25">
      <c r="A223" s="63"/>
      <c r="B223" s="59"/>
      <c r="C223" s="61"/>
      <c r="D223" s="34" t="s">
        <v>43</v>
      </c>
      <c r="E223" s="38">
        <f>F223+G223+H223+I223+J223+K223+L223+M223+N223+O223+P223+Q223</f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1"/>
    </row>
    <row r="224" spans="1:18" ht="21" customHeight="1" x14ac:dyDescent="0.25">
      <c r="A224" s="64"/>
      <c r="B224" s="60"/>
      <c r="C224" s="61"/>
      <c r="D224" s="34" t="s">
        <v>44</v>
      </c>
      <c r="E224" s="38">
        <f t="shared" si="76"/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8">
        <v>0</v>
      </c>
      <c r="O224" s="38">
        <v>0</v>
      </c>
      <c r="P224" s="38">
        <v>0</v>
      </c>
      <c r="Q224" s="38">
        <v>0</v>
      </c>
      <c r="R224" s="31"/>
    </row>
    <row r="225" spans="1:19" ht="23.25" customHeight="1" x14ac:dyDescent="0.25">
      <c r="A225" s="65" t="s">
        <v>83</v>
      </c>
      <c r="B225" s="58" t="s">
        <v>23</v>
      </c>
      <c r="C225" s="70" t="s">
        <v>49</v>
      </c>
      <c r="D225" s="6" t="s">
        <v>38</v>
      </c>
      <c r="E225" s="36">
        <f>E226+E227+E228+E229+E231</f>
        <v>39289.037270000001</v>
      </c>
      <c r="F225" s="36">
        <f t="shared" ref="F225:Q225" si="77">F226+F227+F228+F229+F230+F231</f>
        <v>4620.1891500000002</v>
      </c>
      <c r="G225" s="36">
        <f t="shared" si="77"/>
        <v>4656.4151732999999</v>
      </c>
      <c r="H225" s="36">
        <f t="shared" si="77"/>
        <v>3041.4995511000002</v>
      </c>
      <c r="I225" s="36">
        <f t="shared" si="77"/>
        <v>3349.2601955999999</v>
      </c>
      <c r="J225" s="36">
        <f t="shared" si="77"/>
        <v>2759.23578</v>
      </c>
      <c r="K225" s="36">
        <f t="shared" si="77"/>
        <v>2780.7352999999998</v>
      </c>
      <c r="L225" s="36">
        <f t="shared" si="77"/>
        <v>2574.2298000000001</v>
      </c>
      <c r="M225" s="36">
        <f t="shared" si="77"/>
        <v>1566.55747</v>
      </c>
      <c r="N225" s="36">
        <f t="shared" si="77"/>
        <v>676.69407999999999</v>
      </c>
      <c r="O225" s="36">
        <f t="shared" si="77"/>
        <v>871.71780000000001</v>
      </c>
      <c r="P225" s="36">
        <f t="shared" si="77"/>
        <v>611.71780000000001</v>
      </c>
      <c r="Q225" s="36">
        <f t="shared" si="77"/>
        <v>1140.7823900000001</v>
      </c>
      <c r="R225" s="101"/>
    </row>
    <row r="226" spans="1:19" ht="25.5" customHeight="1" x14ac:dyDescent="0.25">
      <c r="A226" s="66"/>
      <c r="B226" s="59"/>
      <c r="C226" s="71"/>
      <c r="D226" s="6" t="s">
        <v>39</v>
      </c>
      <c r="E226" s="36">
        <f>F226+G226+H226+I226+J226+K226+L226+M226+N226+O226+P226+Q226</f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6">
        <v>0</v>
      </c>
      <c r="P226" s="36">
        <v>0</v>
      </c>
      <c r="Q226" s="36">
        <v>0</v>
      </c>
      <c r="R226" s="101"/>
    </row>
    <row r="227" spans="1:19" ht="27" customHeight="1" x14ac:dyDescent="0.25">
      <c r="A227" s="66"/>
      <c r="B227" s="59"/>
      <c r="C227" s="71"/>
      <c r="D227" s="6" t="s">
        <v>40</v>
      </c>
      <c r="E227" s="36">
        <f t="shared" ref="E227:E230" si="78">F227+G227+H227+I227+J227+K227+L227+M227+N227+O227+P227+Q227</f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v>0</v>
      </c>
      <c r="Q227" s="36">
        <v>0</v>
      </c>
      <c r="R227" s="101"/>
    </row>
    <row r="228" spans="1:19" ht="21.75" customHeight="1" x14ac:dyDescent="0.25">
      <c r="A228" s="66"/>
      <c r="B228" s="59"/>
      <c r="C228" s="71"/>
      <c r="D228" s="6" t="s">
        <v>41</v>
      </c>
      <c r="E228" s="54">
        <f t="shared" si="78"/>
        <v>28649.034489999998</v>
      </c>
      <c r="F228" s="35">
        <v>4620.1891500000002</v>
      </c>
      <c r="G228" s="35">
        <v>4656.4151732999999</v>
      </c>
      <c r="H228" s="35">
        <v>3041.4995511000002</v>
      </c>
      <c r="I228" s="35">
        <v>3349.2601955999999</v>
      </c>
      <c r="J228" s="35">
        <v>2759.23578</v>
      </c>
      <c r="K228" s="35">
        <v>2780.7352999999998</v>
      </c>
      <c r="L228" s="35">
        <v>2574.2298000000001</v>
      </c>
      <c r="M228" s="35">
        <v>1566.55747</v>
      </c>
      <c r="N228" s="35">
        <v>676.69407999999999</v>
      </c>
      <c r="O228" s="35">
        <v>871.71780000000001</v>
      </c>
      <c r="P228" s="35">
        <v>611.71780000000001</v>
      </c>
      <c r="Q228" s="35">
        <v>1140.7823900000001</v>
      </c>
      <c r="R228" s="101"/>
    </row>
    <row r="229" spans="1:19" ht="54" customHeight="1" x14ac:dyDescent="0.25">
      <c r="A229" s="66"/>
      <c r="B229" s="59"/>
      <c r="C229" s="71"/>
      <c r="D229" s="7" t="s">
        <v>42</v>
      </c>
      <c r="E229" s="36">
        <f t="shared" si="78"/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36">
        <v>0</v>
      </c>
      <c r="P229" s="36">
        <v>0</v>
      </c>
      <c r="Q229" s="36">
        <v>0</v>
      </c>
      <c r="R229" s="101"/>
    </row>
    <row r="230" spans="1:19" ht="21.75" customHeight="1" x14ac:dyDescent="0.25">
      <c r="A230" s="66"/>
      <c r="B230" s="59"/>
      <c r="C230" s="71"/>
      <c r="D230" s="7" t="s">
        <v>43</v>
      </c>
      <c r="E230" s="36">
        <f t="shared" si="78"/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0</v>
      </c>
      <c r="Q230" s="36">
        <v>0</v>
      </c>
      <c r="R230" s="101"/>
    </row>
    <row r="231" spans="1:19" ht="21.75" customHeight="1" x14ac:dyDescent="0.25">
      <c r="A231" s="66"/>
      <c r="B231" s="59"/>
      <c r="C231" s="72"/>
      <c r="D231" s="7" t="s">
        <v>44</v>
      </c>
      <c r="E231" s="36">
        <v>10640.002780000001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101"/>
    </row>
    <row r="232" spans="1:19" ht="27.75" customHeight="1" x14ac:dyDescent="0.25">
      <c r="A232" s="66"/>
      <c r="B232" s="59"/>
      <c r="C232" s="70" t="s">
        <v>24</v>
      </c>
      <c r="D232" s="6" t="s">
        <v>38</v>
      </c>
      <c r="E232" s="36">
        <f>E233+E234+E235+E236+E238</f>
        <v>89815.989879999994</v>
      </c>
      <c r="F232" s="36">
        <f t="shared" ref="F232:Q232" si="79">F233+F234+F235+F236+F238</f>
        <v>2658.8083000000001</v>
      </c>
      <c r="G232" s="36">
        <f t="shared" si="79"/>
        <v>4752.0492100000001</v>
      </c>
      <c r="H232" s="36">
        <f t="shared" si="79"/>
        <v>3563.0439099999999</v>
      </c>
      <c r="I232" s="36">
        <f t="shared" si="79"/>
        <v>3291.4143300000001</v>
      </c>
      <c r="J232" s="36">
        <f t="shared" si="79"/>
        <v>15697.17229</v>
      </c>
      <c r="K232" s="36">
        <f t="shared" si="79"/>
        <v>7540.2825899999998</v>
      </c>
      <c r="L232" s="36">
        <f t="shared" si="79"/>
        <v>7009.8987900000002</v>
      </c>
      <c r="M232" s="36">
        <f t="shared" si="79"/>
        <v>6933.1869999999999</v>
      </c>
      <c r="N232" s="36">
        <f t="shared" si="79"/>
        <v>4184.1028299999998</v>
      </c>
      <c r="O232" s="36">
        <f t="shared" si="79"/>
        <v>3623.8995599999998</v>
      </c>
      <c r="P232" s="36">
        <f t="shared" si="79"/>
        <v>2936.1998100000001</v>
      </c>
      <c r="Q232" s="36">
        <f t="shared" si="79"/>
        <v>3179.0975100000001</v>
      </c>
      <c r="R232" s="101"/>
    </row>
    <row r="233" spans="1:19" ht="27" customHeight="1" x14ac:dyDescent="0.25">
      <c r="A233" s="66"/>
      <c r="B233" s="59"/>
      <c r="C233" s="71"/>
      <c r="D233" s="6" t="s">
        <v>39</v>
      </c>
      <c r="E233" s="36">
        <f>F233+G233+H233+I233+J233+K233+L233+M233+N233+O233+P233+Q233</f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101"/>
    </row>
    <row r="234" spans="1:19" ht="19.5" customHeight="1" x14ac:dyDescent="0.25">
      <c r="A234" s="66"/>
      <c r="B234" s="59"/>
      <c r="C234" s="71"/>
      <c r="D234" s="6" t="s">
        <v>40</v>
      </c>
      <c r="E234" s="36">
        <f t="shared" ref="E234:E237" si="80">F234+G234+H234+I234+J234+K234+L234+M234+N234+O234+P234+Q234</f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  <c r="O234" s="36">
        <v>0</v>
      </c>
      <c r="P234" s="36">
        <v>0</v>
      </c>
      <c r="Q234" s="36">
        <v>0</v>
      </c>
      <c r="R234" s="101"/>
    </row>
    <row r="235" spans="1:19" ht="27.75" customHeight="1" x14ac:dyDescent="0.25">
      <c r="A235" s="66"/>
      <c r="B235" s="59"/>
      <c r="C235" s="71"/>
      <c r="D235" s="6" t="s">
        <v>41</v>
      </c>
      <c r="E235" s="54">
        <f>F235+G235+H235+I235+J235+K235+L235+M235+N235+O235+P235+Q235</f>
        <v>65369.156129999996</v>
      </c>
      <c r="F235" s="35">
        <v>2658.8083000000001</v>
      </c>
      <c r="G235" s="35">
        <v>4752.0492100000001</v>
      </c>
      <c r="H235" s="35">
        <v>3563.0439099999999</v>
      </c>
      <c r="I235" s="35">
        <v>3291.4143300000001</v>
      </c>
      <c r="J235" s="35">
        <v>15697.17229</v>
      </c>
      <c r="K235" s="103">
        <v>7540.2825899999998</v>
      </c>
      <c r="L235" s="103">
        <v>7009.8987900000002</v>
      </c>
      <c r="M235" s="103">
        <v>6933.1869999999999</v>
      </c>
      <c r="N235" s="103">
        <v>4184.1028299999998</v>
      </c>
      <c r="O235" s="103">
        <v>3623.8995599999998</v>
      </c>
      <c r="P235" s="103">
        <v>2936.1998100000001</v>
      </c>
      <c r="Q235" s="103">
        <v>3179.0975100000001</v>
      </c>
      <c r="R235" s="101"/>
      <c r="S235" s="29"/>
    </row>
    <row r="236" spans="1:19" ht="39" customHeight="1" x14ac:dyDescent="0.25">
      <c r="A236" s="66"/>
      <c r="B236" s="59"/>
      <c r="C236" s="71"/>
      <c r="D236" s="7" t="s">
        <v>42</v>
      </c>
      <c r="E236" s="36">
        <f t="shared" si="80"/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  <c r="O236" s="36">
        <v>0</v>
      </c>
      <c r="P236" s="36">
        <v>0</v>
      </c>
      <c r="Q236" s="36">
        <v>0</v>
      </c>
      <c r="R236" s="101"/>
    </row>
    <row r="237" spans="1:19" ht="29.25" customHeight="1" x14ac:dyDescent="0.25">
      <c r="A237" s="66"/>
      <c r="B237" s="59"/>
      <c r="C237" s="71"/>
      <c r="D237" s="7" t="s">
        <v>43</v>
      </c>
      <c r="E237" s="36">
        <f t="shared" si="80"/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101"/>
    </row>
    <row r="238" spans="1:19" ht="22.5" customHeight="1" x14ac:dyDescent="0.25">
      <c r="A238" s="67"/>
      <c r="B238" s="60"/>
      <c r="C238" s="72"/>
      <c r="D238" s="7" t="s">
        <v>44</v>
      </c>
      <c r="E238" s="36">
        <v>24446.833750000002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101"/>
    </row>
    <row r="239" spans="1:19" s="26" customFormat="1" ht="28.5" customHeight="1" x14ac:dyDescent="0.4">
      <c r="A239" s="65" t="s">
        <v>84</v>
      </c>
      <c r="B239" s="91" t="s">
        <v>53</v>
      </c>
      <c r="C239" s="70" t="s">
        <v>145</v>
      </c>
      <c r="D239" s="24" t="s">
        <v>38</v>
      </c>
      <c r="E239" s="43">
        <f>E240+E241+E242+E243+E245</f>
        <v>4180.5078000000003</v>
      </c>
      <c r="F239" s="43">
        <f>F240+F241+F242+F243+F245</f>
        <v>0</v>
      </c>
      <c r="G239" s="43">
        <f t="shared" ref="G239:Q239" si="81">G240+G241+G242+G243+G245</f>
        <v>0</v>
      </c>
      <c r="H239" s="43">
        <f t="shared" si="81"/>
        <v>0</v>
      </c>
      <c r="I239" s="43">
        <f t="shared" si="81"/>
        <v>0</v>
      </c>
      <c r="J239" s="43">
        <f t="shared" si="81"/>
        <v>0</v>
      </c>
      <c r="K239" s="43">
        <f t="shared" si="81"/>
        <v>0</v>
      </c>
      <c r="L239" s="43">
        <f t="shared" si="81"/>
        <v>0</v>
      </c>
      <c r="M239" s="43">
        <f t="shared" si="81"/>
        <v>0</v>
      </c>
      <c r="N239" s="43">
        <f t="shared" si="81"/>
        <v>0</v>
      </c>
      <c r="O239" s="43">
        <f t="shared" si="81"/>
        <v>0</v>
      </c>
      <c r="P239" s="43">
        <f t="shared" si="81"/>
        <v>0</v>
      </c>
      <c r="Q239" s="43">
        <f t="shared" si="81"/>
        <v>0</v>
      </c>
      <c r="R239" s="25"/>
    </row>
    <row r="240" spans="1:19" ht="27.75" customHeight="1" x14ac:dyDescent="0.45">
      <c r="A240" s="66"/>
      <c r="B240" s="92"/>
      <c r="C240" s="71"/>
      <c r="D240" s="6" t="s">
        <v>39</v>
      </c>
      <c r="E240" s="36">
        <f>F240+G240+H240+I240+J240+K240+L240+M240+N240+O240+P240+Q240</f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</row>
    <row r="241" spans="1:18" ht="24.75" customHeight="1" x14ac:dyDescent="0.45">
      <c r="A241" s="66"/>
      <c r="B241" s="92"/>
      <c r="C241" s="71"/>
      <c r="D241" s="6" t="s">
        <v>40</v>
      </c>
      <c r="E241" s="36">
        <f>F241+G241+H241+I241+J241+K241+L241+M241+N241+O241+P241+Q241</f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v>0</v>
      </c>
      <c r="Q241" s="36">
        <v>0</v>
      </c>
    </row>
    <row r="242" spans="1:18" ht="28.5" customHeight="1" x14ac:dyDescent="0.45">
      <c r="A242" s="66"/>
      <c r="B242" s="92"/>
      <c r="C242" s="71"/>
      <c r="D242" s="6" t="s">
        <v>41</v>
      </c>
      <c r="E242" s="36">
        <f>F242+G242+H242+I242+J242+K242+L242+M242+N242+O242+P242+Q242</f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v>0</v>
      </c>
      <c r="Q242" s="36">
        <v>0</v>
      </c>
    </row>
    <row r="243" spans="1:18" ht="46.5" customHeight="1" x14ac:dyDescent="0.45">
      <c r="A243" s="66"/>
      <c r="B243" s="92"/>
      <c r="C243" s="71"/>
      <c r="D243" s="7" t="s">
        <v>42</v>
      </c>
      <c r="E243" s="36">
        <f>F243+G243+H243+I243+J243+K243+L243+M243+N243+O243+P243+Q243</f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</row>
    <row r="244" spans="1:18" ht="24.75" customHeight="1" x14ac:dyDescent="0.45">
      <c r="A244" s="66"/>
      <c r="B244" s="92"/>
      <c r="C244" s="71"/>
      <c r="D244" s="7" t="s">
        <v>43</v>
      </c>
      <c r="E244" s="36">
        <f>F244+G244+H244+I244+J244+K244+L244+M244+N244+P244+O244+Q244</f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36">
        <v>0</v>
      </c>
      <c r="P244" s="36">
        <v>0</v>
      </c>
      <c r="Q244" s="36">
        <v>0</v>
      </c>
    </row>
    <row r="245" spans="1:18" ht="31.5" customHeight="1" x14ac:dyDescent="0.45">
      <c r="A245" s="67"/>
      <c r="B245" s="93"/>
      <c r="C245" s="72"/>
      <c r="D245" s="7" t="s">
        <v>44</v>
      </c>
      <c r="E245" s="36">
        <v>4180.5078000000003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</row>
    <row r="246" spans="1:18" s="26" customFormat="1" ht="22.5" customHeight="1" x14ac:dyDescent="0.4">
      <c r="A246" s="65" t="s">
        <v>85</v>
      </c>
      <c r="B246" s="58" t="s">
        <v>147</v>
      </c>
      <c r="C246" s="70" t="s">
        <v>146</v>
      </c>
      <c r="D246" s="24" t="s">
        <v>38</v>
      </c>
      <c r="E246" s="43">
        <f>E247+E248+E249+E250+E252</f>
        <v>117358.36799999999</v>
      </c>
      <c r="F246" s="44">
        <f>F247+F248+F249+F250+F252</f>
        <v>0</v>
      </c>
      <c r="G246" s="44">
        <f t="shared" ref="G246" si="82">G247+G248+G249+G250+G252</f>
        <v>3534.3689899999999</v>
      </c>
      <c r="H246" s="44">
        <f>H247+H248+H249+H250+H252</f>
        <v>23967.958910000001</v>
      </c>
      <c r="I246" s="44">
        <f>I247+I248+I249+I250+I252</f>
        <v>16564.397099999998</v>
      </c>
      <c r="J246" s="44">
        <f>J247+J248+J249+J250+J252</f>
        <v>0</v>
      </c>
      <c r="K246" s="44">
        <f t="shared" ref="K246:Q246" si="83">K247+K248+K249+K250+K252</f>
        <v>0</v>
      </c>
      <c r="L246" s="44">
        <f t="shared" si="83"/>
        <v>0</v>
      </c>
      <c r="M246" s="44">
        <f t="shared" si="83"/>
        <v>0</v>
      </c>
      <c r="N246" s="44">
        <f t="shared" si="83"/>
        <v>0</v>
      </c>
      <c r="O246" s="44">
        <f t="shared" si="83"/>
        <v>0</v>
      </c>
      <c r="P246" s="44">
        <f t="shared" si="83"/>
        <v>0</v>
      </c>
      <c r="Q246" s="44">
        <f t="shared" si="83"/>
        <v>0</v>
      </c>
      <c r="R246" s="25"/>
    </row>
    <row r="247" spans="1:18" ht="22.5" customHeight="1" x14ac:dyDescent="0.45">
      <c r="A247" s="66"/>
      <c r="B247" s="59"/>
      <c r="C247" s="71"/>
      <c r="D247" s="6" t="s">
        <v>39</v>
      </c>
      <c r="E247" s="36">
        <f>F247+G247+H247+I247+J247+K247+L247+M247+N247+O247+P247+Q247</f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6">
        <v>0</v>
      </c>
      <c r="P247" s="36">
        <v>0</v>
      </c>
      <c r="Q247" s="36">
        <v>0</v>
      </c>
    </row>
    <row r="248" spans="1:18" ht="24.75" customHeight="1" x14ac:dyDescent="0.45">
      <c r="A248" s="66"/>
      <c r="B248" s="59"/>
      <c r="C248" s="71"/>
      <c r="D248" s="6" t="s">
        <v>40</v>
      </c>
      <c r="E248" s="36">
        <f t="shared" ref="E248:E249" si="84">F248+G248+H248+I248+J248+K248+L248+M248+N248+O248+P248+Q248</f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  <c r="O248" s="36">
        <v>0</v>
      </c>
      <c r="P248" s="36">
        <v>0</v>
      </c>
      <c r="Q248" s="36">
        <v>0</v>
      </c>
    </row>
    <row r="249" spans="1:18" ht="24" customHeight="1" x14ac:dyDescent="0.45">
      <c r="A249" s="66"/>
      <c r="B249" s="59"/>
      <c r="C249" s="71"/>
      <c r="D249" s="6" t="s">
        <v>41</v>
      </c>
      <c r="E249" s="36">
        <f t="shared" si="84"/>
        <v>44066.724999999999</v>
      </c>
      <c r="F249" s="35">
        <v>0</v>
      </c>
      <c r="G249" s="45">
        <v>3534.3689899999999</v>
      </c>
      <c r="H249" s="45">
        <v>23967.958910000001</v>
      </c>
      <c r="I249" s="45">
        <v>16564.397099999998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0</v>
      </c>
    </row>
    <row r="250" spans="1:18" ht="43.5" customHeight="1" x14ac:dyDescent="0.45">
      <c r="A250" s="66"/>
      <c r="B250" s="59"/>
      <c r="C250" s="71"/>
      <c r="D250" s="7" t="s">
        <v>42</v>
      </c>
      <c r="E250" s="36">
        <f t="shared" ref="E250:E251" si="85">F250+G250+H250+I250+J250+K250+L250+M250+N250+O250+P250+Q250</f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0</v>
      </c>
    </row>
    <row r="251" spans="1:18" ht="32.25" customHeight="1" x14ac:dyDescent="0.45">
      <c r="A251" s="66"/>
      <c r="B251" s="59"/>
      <c r="C251" s="71"/>
      <c r="D251" s="7" t="s">
        <v>43</v>
      </c>
      <c r="E251" s="36">
        <f t="shared" si="85"/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0</v>
      </c>
      <c r="P251" s="35">
        <v>0</v>
      </c>
      <c r="Q251" s="35">
        <v>0</v>
      </c>
    </row>
    <row r="252" spans="1:18" ht="27.75" customHeight="1" x14ac:dyDescent="0.45">
      <c r="A252" s="67"/>
      <c r="B252" s="60"/>
      <c r="C252" s="72"/>
      <c r="D252" s="7" t="s">
        <v>44</v>
      </c>
      <c r="E252" s="36">
        <v>73291.642999999996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</row>
    <row r="253" spans="1:18" ht="22.5" customHeight="1" x14ac:dyDescent="0.25">
      <c r="A253" s="65" t="s">
        <v>187</v>
      </c>
      <c r="B253" s="58" t="s">
        <v>186</v>
      </c>
      <c r="C253" s="70" t="s">
        <v>17</v>
      </c>
      <c r="D253" s="6" t="s">
        <v>38</v>
      </c>
      <c r="E253" s="53">
        <f>E254+E255+E256+E257+E259</f>
        <v>635778.39896000002</v>
      </c>
      <c r="F253" s="38">
        <f>F254+F255+F256+F257+F259</f>
        <v>0</v>
      </c>
      <c r="G253" s="38">
        <f t="shared" ref="G253:Q253" si="86">G254+G255+G256+G257+G259</f>
        <v>0</v>
      </c>
      <c r="H253" s="38">
        <f t="shared" si="86"/>
        <v>0</v>
      </c>
      <c r="I253" s="38">
        <f t="shared" si="86"/>
        <v>14617.839999999998</v>
      </c>
      <c r="J253" s="38">
        <f t="shared" si="86"/>
        <v>31142.51599</v>
      </c>
      <c r="K253" s="38">
        <f>K254+K255+K256+K257+K259</f>
        <v>39652.78602</v>
      </c>
      <c r="L253" s="38">
        <f t="shared" si="86"/>
        <v>40000.039999999994</v>
      </c>
      <c r="M253" s="38">
        <f t="shared" si="86"/>
        <v>70000.05</v>
      </c>
      <c r="N253" s="38">
        <f t="shared" si="86"/>
        <v>71589.946400000001</v>
      </c>
      <c r="O253" s="38">
        <f t="shared" si="86"/>
        <v>98791.4</v>
      </c>
      <c r="P253" s="38">
        <f>P254+P255+P256+P257+P259</f>
        <v>150000</v>
      </c>
      <c r="Q253" s="38">
        <f t="shared" si="86"/>
        <v>119983.82055</v>
      </c>
      <c r="R253" s="101"/>
    </row>
    <row r="254" spans="1:18" ht="29.25" customHeight="1" x14ac:dyDescent="0.25">
      <c r="A254" s="66"/>
      <c r="B254" s="59"/>
      <c r="C254" s="71"/>
      <c r="D254" s="6" t="s">
        <v>39</v>
      </c>
      <c r="E254" s="52">
        <f>F254+G254+H254+I254+J254+K254+L254+M254+N254+O254+P254+Q254</f>
        <v>59501.000000000007</v>
      </c>
      <c r="F254" s="51">
        <v>0</v>
      </c>
      <c r="G254" s="51">
        <v>0</v>
      </c>
      <c r="H254" s="51">
        <v>0</v>
      </c>
      <c r="I254" s="39">
        <v>3895.2</v>
      </c>
      <c r="J254" s="39">
        <v>10499.10758</v>
      </c>
      <c r="K254" s="39">
        <v>13188.54602</v>
      </c>
      <c r="L254" s="39">
        <v>13535.8</v>
      </c>
      <c r="M254" s="39">
        <v>10433.799999999999</v>
      </c>
      <c r="N254" s="39">
        <f>7948.6-0.0536</f>
        <v>7948.5464000000002</v>
      </c>
      <c r="O254" s="39">
        <v>0</v>
      </c>
      <c r="P254" s="39">
        <v>0</v>
      </c>
      <c r="Q254" s="39">
        <v>0</v>
      </c>
      <c r="R254" s="101"/>
    </row>
    <row r="255" spans="1:18" ht="19.5" customHeight="1" x14ac:dyDescent="0.25">
      <c r="A255" s="66"/>
      <c r="B255" s="59"/>
      <c r="C255" s="71"/>
      <c r="D255" s="6" t="s">
        <v>40</v>
      </c>
      <c r="E255" s="52">
        <f t="shared" ref="E255:E258" si="87">F255+G255+H255+I255+J255+K255+L255+M255+N255+O255+P255+Q255</f>
        <v>365199.2</v>
      </c>
      <c r="F255" s="52">
        <v>0</v>
      </c>
      <c r="G255" s="52">
        <v>0</v>
      </c>
      <c r="H255" s="52">
        <v>0</v>
      </c>
      <c r="I255" s="52">
        <v>6092.4</v>
      </c>
      <c r="J255" s="52">
        <v>16421.697619999999</v>
      </c>
      <c r="K255" s="52">
        <v>21171.4</v>
      </c>
      <c r="L255" s="52">
        <v>21171.4</v>
      </c>
      <c r="M255" s="52">
        <v>47653</v>
      </c>
      <c r="N255" s="52">
        <v>49641.4</v>
      </c>
      <c r="O255" s="52">
        <v>82791.399999999994</v>
      </c>
      <c r="P255" s="52">
        <v>120000</v>
      </c>
      <c r="Q255" s="52">
        <v>256.50238000000002</v>
      </c>
      <c r="R255" s="101"/>
    </row>
    <row r="256" spans="1:18" ht="29.25" customHeight="1" x14ac:dyDescent="0.25">
      <c r="A256" s="66"/>
      <c r="B256" s="59"/>
      <c r="C256" s="71"/>
      <c r="D256" s="6" t="s">
        <v>41</v>
      </c>
      <c r="E256" s="52">
        <v>211078.19896000001</v>
      </c>
      <c r="F256" s="52">
        <v>0</v>
      </c>
      <c r="G256" s="52">
        <v>0</v>
      </c>
      <c r="H256" s="52">
        <v>0</v>
      </c>
      <c r="I256" s="39">
        <v>4630.24</v>
      </c>
      <c r="J256" s="39">
        <v>4221.7107900000001</v>
      </c>
      <c r="K256" s="39">
        <v>5292.84</v>
      </c>
      <c r="L256" s="39">
        <v>5292.84</v>
      </c>
      <c r="M256" s="39">
        <v>11913.25</v>
      </c>
      <c r="N256" s="39">
        <v>14000</v>
      </c>
      <c r="O256" s="39">
        <v>16000</v>
      </c>
      <c r="P256" s="39">
        <v>30000</v>
      </c>
      <c r="Q256" s="39">
        <f>119979.39896-252.08079</f>
        <v>119727.31817</v>
      </c>
      <c r="R256" s="101"/>
    </row>
    <row r="257" spans="1:18" ht="52.5" customHeight="1" x14ac:dyDescent="0.25">
      <c r="A257" s="66"/>
      <c r="B257" s="59"/>
      <c r="C257" s="71"/>
      <c r="D257" s="7" t="s">
        <v>42</v>
      </c>
      <c r="E257" s="39">
        <f t="shared" si="87"/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  <c r="O257" s="39">
        <v>0</v>
      </c>
      <c r="P257" s="39">
        <v>0</v>
      </c>
      <c r="Q257" s="39">
        <v>0</v>
      </c>
      <c r="R257" s="101"/>
    </row>
    <row r="258" spans="1:18" ht="36" customHeight="1" x14ac:dyDescent="0.45">
      <c r="A258" s="66"/>
      <c r="B258" s="59"/>
      <c r="C258" s="71"/>
      <c r="D258" s="7" t="s">
        <v>43</v>
      </c>
      <c r="E258" s="39">
        <f t="shared" si="87"/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39">
        <v>0</v>
      </c>
      <c r="M258" s="39">
        <v>0</v>
      </c>
      <c r="N258" s="39">
        <v>0</v>
      </c>
      <c r="O258" s="39">
        <v>0</v>
      </c>
      <c r="P258" s="39">
        <v>0</v>
      </c>
      <c r="Q258" s="39">
        <v>0</v>
      </c>
    </row>
    <row r="259" spans="1:18" ht="35.25" customHeight="1" x14ac:dyDescent="0.45">
      <c r="A259" s="67"/>
      <c r="B259" s="60"/>
      <c r="C259" s="72"/>
      <c r="D259" s="7" t="s">
        <v>44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39">
        <v>0</v>
      </c>
      <c r="M259" s="39">
        <v>0</v>
      </c>
      <c r="N259" s="39">
        <v>0</v>
      </c>
      <c r="O259" s="39">
        <v>0</v>
      </c>
      <c r="P259" s="39">
        <v>0</v>
      </c>
      <c r="Q259" s="39">
        <v>0</v>
      </c>
    </row>
    <row r="260" spans="1:18" ht="35.25" customHeight="1" x14ac:dyDescent="0.45">
      <c r="A260" s="65" t="s">
        <v>189</v>
      </c>
      <c r="B260" s="58" t="s">
        <v>190</v>
      </c>
      <c r="C260" s="70" t="s">
        <v>17</v>
      </c>
      <c r="D260" s="6" t="s">
        <v>38</v>
      </c>
      <c r="E260" s="38">
        <f>E261+E262+E263+E264+E266</f>
        <v>595</v>
      </c>
      <c r="F260" s="38">
        <f>F261+F262+F263+F264+F266</f>
        <v>0</v>
      </c>
      <c r="G260" s="38">
        <f t="shared" ref="G260:J260" si="88">G261+G262+G263+G264+G266</f>
        <v>0</v>
      </c>
      <c r="H260" s="38">
        <f t="shared" si="88"/>
        <v>0</v>
      </c>
      <c r="I260" s="38">
        <f t="shared" si="88"/>
        <v>0</v>
      </c>
      <c r="J260" s="38">
        <f t="shared" si="88"/>
        <v>0</v>
      </c>
      <c r="K260" s="38">
        <f>K261+K262+K263+K264+K266</f>
        <v>0</v>
      </c>
      <c r="L260" s="38">
        <f t="shared" ref="L260:O260" si="89">L261+L262+L263+L264+L266</f>
        <v>0</v>
      </c>
      <c r="M260" s="38">
        <f t="shared" si="89"/>
        <v>0</v>
      </c>
      <c r="N260" s="38">
        <f t="shared" si="89"/>
        <v>595</v>
      </c>
      <c r="O260" s="38">
        <f t="shared" si="89"/>
        <v>0</v>
      </c>
      <c r="P260" s="38">
        <f>P261+P262+P263+P264+P266</f>
        <v>0</v>
      </c>
      <c r="Q260" s="38">
        <f t="shared" ref="Q260" si="90">Q261+Q262+Q263+Q264+Q266</f>
        <v>0</v>
      </c>
    </row>
    <row r="261" spans="1:18" ht="35.25" customHeight="1" x14ac:dyDescent="0.45">
      <c r="A261" s="66"/>
      <c r="B261" s="59"/>
      <c r="C261" s="71"/>
      <c r="D261" s="6" t="s">
        <v>39</v>
      </c>
      <c r="E261" s="39">
        <f>F261+G261+H261+I261+J261+K261+L261+M261+N261+O261+P261+Q261</f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39">
        <v>0</v>
      </c>
      <c r="M261" s="39">
        <v>0</v>
      </c>
      <c r="N261" s="39">
        <v>0</v>
      </c>
      <c r="O261" s="39">
        <v>0</v>
      </c>
      <c r="P261" s="39">
        <v>0</v>
      </c>
      <c r="Q261" s="39">
        <v>0</v>
      </c>
    </row>
    <row r="262" spans="1:18" ht="35.25" customHeight="1" x14ac:dyDescent="0.45">
      <c r="A262" s="66"/>
      <c r="B262" s="59"/>
      <c r="C262" s="71"/>
      <c r="D262" s="6" t="s">
        <v>40</v>
      </c>
      <c r="E262" s="39">
        <f t="shared" ref="E262" si="91">F262+G262+H262+I262+J262+K262+L262+M262+N262+O262+P262+Q262</f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0</v>
      </c>
      <c r="P262" s="39">
        <v>0</v>
      </c>
      <c r="Q262" s="39">
        <v>0</v>
      </c>
    </row>
    <row r="263" spans="1:18" ht="35.25" customHeight="1" x14ac:dyDescent="0.45">
      <c r="A263" s="66"/>
      <c r="B263" s="59"/>
      <c r="C263" s="71"/>
      <c r="D263" s="6" t="s">
        <v>41</v>
      </c>
      <c r="E263" s="39">
        <v>595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0</v>
      </c>
      <c r="N263" s="39">
        <v>595</v>
      </c>
      <c r="O263" s="39">
        <v>0</v>
      </c>
      <c r="P263" s="39">
        <v>0</v>
      </c>
      <c r="Q263" s="39">
        <v>0</v>
      </c>
    </row>
    <row r="264" spans="1:18" ht="35.25" customHeight="1" x14ac:dyDescent="0.45">
      <c r="A264" s="66"/>
      <c r="B264" s="59"/>
      <c r="C264" s="71"/>
      <c r="D264" s="7" t="s">
        <v>42</v>
      </c>
      <c r="E264" s="39">
        <f t="shared" ref="E264:E265" si="92">F264+G264+H264+I264+J264+K264+L264+M264+N264+O264+P264+Q264</f>
        <v>0</v>
      </c>
      <c r="F264" s="39"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9">
        <v>0</v>
      </c>
      <c r="Q264" s="39">
        <v>0</v>
      </c>
    </row>
    <row r="265" spans="1:18" ht="35.25" customHeight="1" x14ac:dyDescent="0.45">
      <c r="A265" s="66"/>
      <c r="B265" s="59"/>
      <c r="C265" s="71"/>
      <c r="D265" s="7" t="s">
        <v>43</v>
      </c>
      <c r="E265" s="39">
        <f t="shared" si="92"/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39">
        <v>0</v>
      </c>
      <c r="Q265" s="39">
        <v>0</v>
      </c>
    </row>
    <row r="266" spans="1:18" ht="35.25" customHeight="1" x14ac:dyDescent="0.45">
      <c r="A266" s="66"/>
      <c r="B266" s="60"/>
      <c r="C266" s="72"/>
      <c r="D266" s="7" t="s">
        <v>44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v>0</v>
      </c>
      <c r="Q266" s="39">
        <v>0</v>
      </c>
    </row>
    <row r="267" spans="1:18" s="26" customFormat="1" ht="27.75" customHeight="1" x14ac:dyDescent="0.4">
      <c r="A267" s="66" t="s">
        <v>188</v>
      </c>
      <c r="B267" s="58" t="s">
        <v>148</v>
      </c>
      <c r="C267" s="70" t="s">
        <v>26</v>
      </c>
      <c r="D267" s="24" t="s">
        <v>38</v>
      </c>
      <c r="E267" s="43">
        <f>E268+E269+E270+E271+E273</f>
        <v>94522.784050000002</v>
      </c>
      <c r="F267" s="43">
        <f t="shared" ref="F267:Q267" si="93">F268+F269+F270+F271+F273</f>
        <v>0</v>
      </c>
      <c r="G267" s="43">
        <f t="shared" si="93"/>
        <v>0</v>
      </c>
      <c r="H267" s="43">
        <f t="shared" si="93"/>
        <v>32000</v>
      </c>
      <c r="I267" s="43">
        <f t="shared" si="93"/>
        <v>0</v>
      </c>
      <c r="J267" s="43">
        <f t="shared" si="93"/>
        <v>0</v>
      </c>
      <c r="K267" s="43">
        <f t="shared" si="93"/>
        <v>0</v>
      </c>
      <c r="L267" s="43">
        <f t="shared" si="93"/>
        <v>0</v>
      </c>
      <c r="M267" s="43">
        <f t="shared" si="93"/>
        <v>32000</v>
      </c>
      <c r="N267" s="43">
        <f t="shared" si="93"/>
        <v>30522.784049999998</v>
      </c>
      <c r="O267" s="43">
        <f t="shared" si="93"/>
        <v>0</v>
      </c>
      <c r="P267" s="43">
        <f t="shared" si="93"/>
        <v>0</v>
      </c>
      <c r="Q267" s="43">
        <f t="shared" si="93"/>
        <v>0</v>
      </c>
      <c r="R267" s="25"/>
    </row>
    <row r="268" spans="1:18" ht="27.75" customHeight="1" x14ac:dyDescent="0.45">
      <c r="A268" s="66"/>
      <c r="B268" s="59"/>
      <c r="C268" s="71"/>
      <c r="D268" s="6" t="s">
        <v>39</v>
      </c>
      <c r="E268" s="36">
        <f>F268+G268+H268+I268+J268+K268+L268+M268+N268+O268+P268+Q268</f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35">
        <v>0</v>
      </c>
      <c r="P268" s="35">
        <v>0</v>
      </c>
      <c r="Q268" s="35">
        <v>0</v>
      </c>
    </row>
    <row r="269" spans="1:18" ht="27.75" customHeight="1" x14ac:dyDescent="0.45">
      <c r="A269" s="66"/>
      <c r="B269" s="59"/>
      <c r="C269" s="71"/>
      <c r="D269" s="6" t="s">
        <v>40</v>
      </c>
      <c r="E269" s="36">
        <f t="shared" ref="E269:E272" si="94">F269+G269+H269+I269+J269+K269+L269+M269+N269+O269+P269+Q269</f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  <c r="O269" s="35">
        <v>0</v>
      </c>
      <c r="P269" s="35">
        <v>0</v>
      </c>
      <c r="Q269" s="35">
        <v>0</v>
      </c>
    </row>
    <row r="270" spans="1:18" ht="27.75" customHeight="1" x14ac:dyDescent="0.45">
      <c r="A270" s="66"/>
      <c r="B270" s="59"/>
      <c r="C270" s="71"/>
      <c r="D270" s="6" t="s">
        <v>41</v>
      </c>
      <c r="E270" s="36">
        <f t="shared" si="94"/>
        <v>94522.784050000002</v>
      </c>
      <c r="F270" s="35">
        <v>0</v>
      </c>
      <c r="G270" s="35">
        <v>0</v>
      </c>
      <c r="H270" s="35">
        <v>32000</v>
      </c>
      <c r="I270" s="35">
        <v>0</v>
      </c>
      <c r="J270" s="35">
        <v>0</v>
      </c>
      <c r="K270" s="35">
        <v>0</v>
      </c>
      <c r="L270" s="35">
        <v>0</v>
      </c>
      <c r="M270" s="35">
        <v>32000</v>
      </c>
      <c r="N270" s="35">
        <v>30522.784049999998</v>
      </c>
      <c r="O270" s="35">
        <v>0</v>
      </c>
      <c r="P270" s="35">
        <v>0</v>
      </c>
      <c r="Q270" s="35">
        <v>0</v>
      </c>
    </row>
    <row r="271" spans="1:18" ht="27.75" customHeight="1" x14ac:dyDescent="0.45">
      <c r="A271" s="66"/>
      <c r="B271" s="59"/>
      <c r="C271" s="71"/>
      <c r="D271" s="7" t="s">
        <v>42</v>
      </c>
      <c r="E271" s="36">
        <f t="shared" si="94"/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35">
        <v>0</v>
      </c>
      <c r="P271" s="35">
        <v>0</v>
      </c>
      <c r="Q271" s="35">
        <v>0</v>
      </c>
    </row>
    <row r="272" spans="1:18" ht="27.75" customHeight="1" x14ac:dyDescent="0.45">
      <c r="A272" s="66"/>
      <c r="B272" s="59"/>
      <c r="C272" s="71"/>
      <c r="D272" s="7" t="s">
        <v>43</v>
      </c>
      <c r="E272" s="36">
        <f t="shared" si="94"/>
        <v>0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5">
        <v>0</v>
      </c>
      <c r="N272" s="35">
        <v>0</v>
      </c>
      <c r="O272" s="35">
        <v>0</v>
      </c>
      <c r="P272" s="35">
        <v>0</v>
      </c>
      <c r="Q272" s="35">
        <v>0</v>
      </c>
    </row>
    <row r="273" spans="1:19" ht="27.75" customHeight="1" x14ac:dyDescent="0.45">
      <c r="A273" s="67"/>
      <c r="B273" s="60"/>
      <c r="C273" s="72"/>
      <c r="D273" s="7" t="s">
        <v>44</v>
      </c>
      <c r="E273" s="36">
        <v>0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v>0</v>
      </c>
      <c r="Q273" s="35">
        <v>0</v>
      </c>
    </row>
    <row r="274" spans="1:19" ht="32.25" customHeight="1" x14ac:dyDescent="0.45">
      <c r="A274" s="65" t="s">
        <v>86</v>
      </c>
      <c r="B274" s="58" t="s">
        <v>87</v>
      </c>
      <c r="C274" s="70" t="s">
        <v>20</v>
      </c>
      <c r="D274" s="6" t="s">
        <v>38</v>
      </c>
      <c r="E274" s="43">
        <f t="shared" ref="E274:Q274" si="95">E275+E276+E277+E278+E280</f>
        <v>537.90599999999995</v>
      </c>
      <c r="F274" s="36">
        <f>F275+F276+F277+F278+F280</f>
        <v>0</v>
      </c>
      <c r="G274" s="36">
        <f t="shared" si="95"/>
        <v>0</v>
      </c>
      <c r="H274" s="36">
        <f t="shared" si="95"/>
        <v>0</v>
      </c>
      <c r="I274" s="36">
        <f t="shared" si="95"/>
        <v>0</v>
      </c>
      <c r="J274" s="36">
        <f t="shared" si="95"/>
        <v>0</v>
      </c>
      <c r="K274" s="36">
        <f t="shared" si="95"/>
        <v>37.905999999999999</v>
      </c>
      <c r="L274" s="36">
        <f>L275+L276+L277+L278+L280</f>
        <v>0</v>
      </c>
      <c r="M274" s="36">
        <f t="shared" si="95"/>
        <v>0</v>
      </c>
      <c r="N274" s="36">
        <f t="shared" si="95"/>
        <v>0</v>
      </c>
      <c r="O274" s="36">
        <f t="shared" si="95"/>
        <v>0</v>
      </c>
      <c r="P274" s="36">
        <f t="shared" si="95"/>
        <v>0</v>
      </c>
      <c r="Q274" s="36">
        <f t="shared" si="95"/>
        <v>0</v>
      </c>
    </row>
    <row r="275" spans="1:19" ht="30" customHeight="1" x14ac:dyDescent="0.45">
      <c r="A275" s="66"/>
      <c r="B275" s="59"/>
      <c r="C275" s="71"/>
      <c r="D275" s="6" t="s">
        <v>39</v>
      </c>
      <c r="E275" s="36">
        <f>F275+G275+H275+I275+J275+K275+L275+M275+N275+O275+P275+Q275</f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  <c r="O275" s="36">
        <v>0</v>
      </c>
      <c r="P275" s="36">
        <v>0</v>
      </c>
      <c r="Q275" s="36">
        <v>0</v>
      </c>
    </row>
    <row r="276" spans="1:19" ht="23.25" customHeight="1" x14ac:dyDescent="0.45">
      <c r="A276" s="66"/>
      <c r="B276" s="59"/>
      <c r="C276" s="71"/>
      <c r="D276" s="6" t="s">
        <v>40</v>
      </c>
      <c r="E276" s="36">
        <f t="shared" ref="E276:E278" si="96">F276+G276+H276+I276+J276+K276+L276+M276+N276+O276+P276+Q276</f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36">
        <v>0</v>
      </c>
      <c r="P276" s="36">
        <v>0</v>
      </c>
      <c r="Q276" s="36">
        <v>0</v>
      </c>
    </row>
    <row r="277" spans="1:19" ht="29.25" customHeight="1" x14ac:dyDescent="0.45">
      <c r="A277" s="66"/>
      <c r="B277" s="59"/>
      <c r="C277" s="71"/>
      <c r="D277" s="6" t="s">
        <v>41</v>
      </c>
      <c r="E277" s="36">
        <f>F277+G277+H277+I277+J277+K277+L277+M277+N277+O277+P277+Q277</f>
        <v>37.905999999999999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37.905999999999999</v>
      </c>
      <c r="L277" s="36">
        <v>0</v>
      </c>
      <c r="M277" s="36">
        <v>0</v>
      </c>
      <c r="N277" s="36">
        <v>0</v>
      </c>
      <c r="O277" s="36">
        <v>0</v>
      </c>
      <c r="P277" s="36">
        <v>0</v>
      </c>
      <c r="Q277" s="36">
        <v>0</v>
      </c>
    </row>
    <row r="278" spans="1:19" ht="29.25" customHeight="1" x14ac:dyDescent="0.45">
      <c r="A278" s="66"/>
      <c r="B278" s="59"/>
      <c r="C278" s="71"/>
      <c r="D278" s="7" t="s">
        <v>42</v>
      </c>
      <c r="E278" s="36">
        <f t="shared" si="96"/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  <c r="O278" s="36">
        <v>0</v>
      </c>
      <c r="P278" s="36">
        <v>0</v>
      </c>
      <c r="Q278" s="36">
        <v>0</v>
      </c>
    </row>
    <row r="279" spans="1:19" ht="25.5" customHeight="1" x14ac:dyDescent="0.45">
      <c r="A279" s="66"/>
      <c r="B279" s="59"/>
      <c r="C279" s="71"/>
      <c r="D279" s="7" t="s">
        <v>43</v>
      </c>
      <c r="E279" s="36">
        <f>F279+G279+H279+I279+J279+K279+L279+M279+N279+O279+P279+Q279</f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</row>
    <row r="280" spans="1:19" ht="23.25" customHeight="1" x14ac:dyDescent="0.45">
      <c r="A280" s="67"/>
      <c r="B280" s="60"/>
      <c r="C280" s="72"/>
      <c r="D280" s="7" t="s">
        <v>44</v>
      </c>
      <c r="E280" s="36">
        <v>500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36">
        <v>0</v>
      </c>
      <c r="N280" s="36">
        <v>0</v>
      </c>
      <c r="O280" s="36">
        <v>0</v>
      </c>
      <c r="P280" s="36">
        <v>0</v>
      </c>
      <c r="Q280" s="36">
        <v>0</v>
      </c>
    </row>
    <row r="281" spans="1:19" ht="23.25" customHeight="1" x14ac:dyDescent="0.45">
      <c r="A281" s="65" t="s">
        <v>88</v>
      </c>
      <c r="B281" s="58" t="s">
        <v>133</v>
      </c>
      <c r="C281" s="70" t="s">
        <v>22</v>
      </c>
      <c r="D281" s="6" t="s">
        <v>38</v>
      </c>
      <c r="E281" s="46">
        <f>E283+E284+E285+E287</f>
        <v>8300.4</v>
      </c>
      <c r="F281" s="37">
        <f>F282+F283+F284+F285+F287</f>
        <v>0</v>
      </c>
      <c r="G281" s="37">
        <f t="shared" ref="G281:Q281" si="97">G282+G283+G284+G285+G287</f>
        <v>0</v>
      </c>
      <c r="H281" s="37">
        <f t="shared" si="97"/>
        <v>0</v>
      </c>
      <c r="I281" s="37">
        <f t="shared" si="97"/>
        <v>0</v>
      </c>
      <c r="J281" s="37">
        <f t="shared" si="97"/>
        <v>0</v>
      </c>
      <c r="K281" s="37">
        <f t="shared" si="97"/>
        <v>0</v>
      </c>
      <c r="L281" s="37">
        <f>L283+L284+L285+L287</f>
        <v>1500</v>
      </c>
      <c r="M281" s="37">
        <f t="shared" si="97"/>
        <v>1500</v>
      </c>
      <c r="N281" s="37">
        <f t="shared" si="97"/>
        <v>1000</v>
      </c>
      <c r="O281" s="37">
        <f t="shared" si="97"/>
        <v>4300.3999999999996</v>
      </c>
      <c r="P281" s="37">
        <f t="shared" si="97"/>
        <v>0</v>
      </c>
      <c r="Q281" s="37">
        <f t="shared" si="97"/>
        <v>0</v>
      </c>
    </row>
    <row r="282" spans="1:19" ht="23.25" customHeight="1" x14ac:dyDescent="0.45">
      <c r="A282" s="66"/>
      <c r="B282" s="59"/>
      <c r="C282" s="71"/>
      <c r="D282" s="6" t="s">
        <v>39</v>
      </c>
      <c r="E282" s="36">
        <f>F282+G282+H282+I282+J282+K282+L282+M282+N282+O282+P282+Q282</f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v>0</v>
      </c>
      <c r="Q282" s="36">
        <v>0</v>
      </c>
    </row>
    <row r="283" spans="1:19" ht="23.25" customHeight="1" x14ac:dyDescent="0.45">
      <c r="A283" s="66"/>
      <c r="B283" s="59"/>
      <c r="C283" s="71"/>
      <c r="D283" s="6" t="s">
        <v>40</v>
      </c>
      <c r="E283" s="36">
        <f>F283+G283+H283+I283+J283+K283+L283+M283+N283+O283+P283+Q283</f>
        <v>8300.4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1500</v>
      </c>
      <c r="M283" s="36">
        <v>1500</v>
      </c>
      <c r="N283" s="36">
        <v>1000</v>
      </c>
      <c r="O283" s="36">
        <v>4300.3999999999996</v>
      </c>
      <c r="P283" s="36">
        <v>0</v>
      </c>
      <c r="Q283" s="36">
        <v>0</v>
      </c>
    </row>
    <row r="284" spans="1:19" ht="23.25" customHeight="1" x14ac:dyDescent="0.45">
      <c r="A284" s="66"/>
      <c r="B284" s="59"/>
      <c r="C284" s="71"/>
      <c r="D284" s="6" t="s">
        <v>41</v>
      </c>
      <c r="E284" s="36">
        <f t="shared" ref="E284:E287" si="98">F284+G284+H284+I284+J284+K284+L284+M284+N284+O284+P284+Q284</f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</row>
    <row r="285" spans="1:19" ht="23.25" customHeight="1" x14ac:dyDescent="0.45">
      <c r="A285" s="66"/>
      <c r="B285" s="59"/>
      <c r="C285" s="71"/>
      <c r="D285" s="7" t="s">
        <v>42</v>
      </c>
      <c r="E285" s="36">
        <f t="shared" si="98"/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</row>
    <row r="286" spans="1:19" ht="23.25" customHeight="1" x14ac:dyDescent="0.45">
      <c r="A286" s="66"/>
      <c r="B286" s="59"/>
      <c r="C286" s="71"/>
      <c r="D286" s="7" t="s">
        <v>43</v>
      </c>
      <c r="E286" s="36">
        <f t="shared" si="98"/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S286" s="14"/>
    </row>
    <row r="287" spans="1:19" ht="23.25" customHeight="1" x14ac:dyDescent="0.45">
      <c r="A287" s="67"/>
      <c r="B287" s="60"/>
      <c r="C287" s="72"/>
      <c r="D287" s="7" t="s">
        <v>44</v>
      </c>
      <c r="E287" s="36">
        <f t="shared" si="98"/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</row>
    <row r="288" spans="1:19" ht="23.25" customHeight="1" x14ac:dyDescent="0.45">
      <c r="A288" s="65" t="s">
        <v>89</v>
      </c>
      <c r="B288" s="58" t="s">
        <v>59</v>
      </c>
      <c r="C288" s="70" t="s">
        <v>19</v>
      </c>
      <c r="D288" s="6" t="s">
        <v>38</v>
      </c>
      <c r="E288" s="36">
        <f>E290+E291+E292+E294</f>
        <v>30054.5</v>
      </c>
      <c r="F288" s="37">
        <f>F289+F290+F291+F292+F294</f>
        <v>0</v>
      </c>
      <c r="G288" s="37">
        <f t="shared" ref="G288:Q288" si="99">G289+G290+G291+G292+G294</f>
        <v>0</v>
      </c>
      <c r="H288" s="37">
        <f t="shared" si="99"/>
        <v>0</v>
      </c>
      <c r="I288" s="37">
        <f t="shared" si="99"/>
        <v>0</v>
      </c>
      <c r="J288" s="37">
        <f t="shared" si="99"/>
        <v>0</v>
      </c>
      <c r="K288" s="37">
        <f t="shared" si="99"/>
        <v>0</v>
      </c>
      <c r="L288" s="37">
        <f t="shared" si="99"/>
        <v>0</v>
      </c>
      <c r="M288" s="37">
        <f t="shared" si="99"/>
        <v>0</v>
      </c>
      <c r="N288" s="37">
        <f t="shared" si="99"/>
        <v>0</v>
      </c>
      <c r="O288" s="37">
        <f t="shared" si="99"/>
        <v>0</v>
      </c>
      <c r="P288" s="37">
        <f t="shared" si="99"/>
        <v>0</v>
      </c>
      <c r="Q288" s="37">
        <f t="shared" si="99"/>
        <v>0</v>
      </c>
      <c r="S288" s="14"/>
    </row>
    <row r="289" spans="1:19" ht="23.25" customHeight="1" x14ac:dyDescent="0.45">
      <c r="A289" s="66"/>
      <c r="B289" s="59"/>
      <c r="C289" s="71"/>
      <c r="D289" s="6" t="s">
        <v>39</v>
      </c>
      <c r="E289" s="36">
        <f>F289+G289+H289+I289+J289+K289+L289+M289+N289+O289+P289+Q289</f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</row>
    <row r="290" spans="1:19" ht="23.25" customHeight="1" x14ac:dyDescent="0.45">
      <c r="A290" s="66"/>
      <c r="B290" s="59"/>
      <c r="C290" s="71"/>
      <c r="D290" s="6" t="s">
        <v>40</v>
      </c>
      <c r="E290" s="36">
        <f t="shared" ref="E290:E293" si="100">F290+G290+H290+I290+J290+K290+L290+M290+N290+O290+P290+Q290</f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</row>
    <row r="291" spans="1:19" ht="23.25" customHeight="1" x14ac:dyDescent="0.45">
      <c r="A291" s="66"/>
      <c r="B291" s="59"/>
      <c r="C291" s="71"/>
      <c r="D291" s="6" t="s">
        <v>41</v>
      </c>
      <c r="E291" s="36">
        <f>F291+G291+H291+I291+J291+K291+L291+M291+N291+O291+P291+Q291</f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</row>
    <row r="292" spans="1:19" ht="23.25" customHeight="1" x14ac:dyDescent="0.45">
      <c r="A292" s="66"/>
      <c r="B292" s="59"/>
      <c r="C292" s="71"/>
      <c r="D292" s="7" t="s">
        <v>42</v>
      </c>
      <c r="E292" s="36">
        <f t="shared" si="100"/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</row>
    <row r="293" spans="1:19" ht="23.25" customHeight="1" x14ac:dyDescent="0.45">
      <c r="A293" s="66"/>
      <c r="B293" s="59"/>
      <c r="C293" s="71"/>
      <c r="D293" s="7" t="s">
        <v>43</v>
      </c>
      <c r="E293" s="36">
        <f t="shared" si="100"/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</row>
    <row r="294" spans="1:19" ht="23.25" customHeight="1" x14ac:dyDescent="0.45">
      <c r="A294" s="67"/>
      <c r="B294" s="60"/>
      <c r="C294" s="72"/>
      <c r="D294" s="7" t="s">
        <v>44</v>
      </c>
      <c r="E294" s="36">
        <v>30054.5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</row>
    <row r="295" spans="1:19" ht="23.25" customHeight="1" x14ac:dyDescent="0.45">
      <c r="A295" s="65" t="s">
        <v>90</v>
      </c>
      <c r="B295" s="58" t="s">
        <v>60</v>
      </c>
      <c r="C295" s="70" t="s">
        <v>19</v>
      </c>
      <c r="D295" s="6" t="s">
        <v>38</v>
      </c>
      <c r="E295" s="36">
        <f>E296+E297+E298+E299+E301</f>
        <v>100</v>
      </c>
      <c r="F295" s="36">
        <f>F296+F297+F298+F299+F301</f>
        <v>0</v>
      </c>
      <c r="G295" s="36">
        <f t="shared" ref="G295:Q295" si="101">G296+G297+G298+G299+G301</f>
        <v>0</v>
      </c>
      <c r="H295" s="36">
        <f t="shared" si="101"/>
        <v>0</v>
      </c>
      <c r="I295" s="36">
        <f t="shared" si="101"/>
        <v>0</v>
      </c>
      <c r="J295" s="36">
        <f t="shared" si="101"/>
        <v>0</v>
      </c>
      <c r="K295" s="36">
        <f t="shared" si="101"/>
        <v>0</v>
      </c>
      <c r="L295" s="36">
        <f t="shared" si="101"/>
        <v>0</v>
      </c>
      <c r="M295" s="36">
        <f t="shared" si="101"/>
        <v>0</v>
      </c>
      <c r="N295" s="36">
        <f t="shared" si="101"/>
        <v>0</v>
      </c>
      <c r="O295" s="36">
        <f t="shared" si="101"/>
        <v>100</v>
      </c>
      <c r="P295" s="36">
        <f t="shared" si="101"/>
        <v>0</v>
      </c>
      <c r="Q295" s="36">
        <f t="shared" si="101"/>
        <v>0</v>
      </c>
    </row>
    <row r="296" spans="1:19" ht="23.25" customHeight="1" x14ac:dyDescent="0.45">
      <c r="A296" s="66"/>
      <c r="B296" s="59"/>
      <c r="C296" s="71"/>
      <c r="D296" s="6" t="s">
        <v>39</v>
      </c>
      <c r="E296" s="36">
        <f>F296+G296+H296+I296+J296+K296+L296+M296+N296+O296+P296+Q296</f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</row>
    <row r="297" spans="1:19" ht="23.25" customHeight="1" x14ac:dyDescent="0.45">
      <c r="A297" s="66"/>
      <c r="B297" s="59"/>
      <c r="C297" s="71"/>
      <c r="D297" s="6" t="s">
        <v>40</v>
      </c>
      <c r="E297" s="36">
        <f t="shared" ref="E297:E301" si="102">F297+G297+H297+I297+J297+K297+L297+M297+N297+O297+P297+Q297</f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0</v>
      </c>
      <c r="Q297" s="36">
        <v>0</v>
      </c>
    </row>
    <row r="298" spans="1:19" ht="23.25" customHeight="1" x14ac:dyDescent="0.45">
      <c r="A298" s="66"/>
      <c r="B298" s="59"/>
      <c r="C298" s="71"/>
      <c r="D298" s="6" t="s">
        <v>41</v>
      </c>
      <c r="E298" s="36">
        <f>F298+G298+H298+I298+J298+K298+L298+M298+N298+O298+P298+Q298</f>
        <v>100</v>
      </c>
      <c r="F298" s="37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  <c r="O298" s="35">
        <v>100</v>
      </c>
      <c r="P298" s="35">
        <v>0</v>
      </c>
      <c r="Q298" s="35">
        <v>0</v>
      </c>
    </row>
    <row r="299" spans="1:19" ht="23.25" customHeight="1" x14ac:dyDescent="0.45">
      <c r="A299" s="66"/>
      <c r="B299" s="59"/>
      <c r="C299" s="71"/>
      <c r="D299" s="7" t="s">
        <v>42</v>
      </c>
      <c r="E299" s="36">
        <f t="shared" si="102"/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0</v>
      </c>
      <c r="P299" s="36">
        <v>0</v>
      </c>
      <c r="Q299" s="36">
        <v>0</v>
      </c>
    </row>
    <row r="300" spans="1:19" ht="23.25" customHeight="1" x14ac:dyDescent="0.45">
      <c r="A300" s="66"/>
      <c r="B300" s="59"/>
      <c r="C300" s="71"/>
      <c r="D300" s="7" t="s">
        <v>43</v>
      </c>
      <c r="E300" s="36">
        <f t="shared" si="102"/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6">
        <v>0</v>
      </c>
      <c r="P300" s="36">
        <v>0</v>
      </c>
      <c r="Q300" s="36">
        <v>0</v>
      </c>
      <c r="S300" s="14"/>
    </row>
    <row r="301" spans="1:19" ht="23.25" customHeight="1" x14ac:dyDescent="0.45">
      <c r="A301" s="67"/>
      <c r="B301" s="60"/>
      <c r="C301" s="72"/>
      <c r="D301" s="7" t="s">
        <v>44</v>
      </c>
      <c r="E301" s="36">
        <f t="shared" si="102"/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</row>
    <row r="302" spans="1:19" ht="23.25" customHeight="1" x14ac:dyDescent="0.45">
      <c r="A302" s="65" t="s">
        <v>91</v>
      </c>
      <c r="B302" s="58" t="s">
        <v>61</v>
      </c>
      <c r="C302" s="70" t="s">
        <v>18</v>
      </c>
      <c r="D302" s="6" t="s">
        <v>38</v>
      </c>
      <c r="E302" s="36">
        <f t="shared" ref="E302:Q302" si="103">E303+E304+E305+E306+E308</f>
        <v>100</v>
      </c>
      <c r="F302" s="37">
        <f>F303+F304+F305+F306+F308</f>
        <v>0</v>
      </c>
      <c r="G302" s="37">
        <f t="shared" si="103"/>
        <v>0</v>
      </c>
      <c r="H302" s="37">
        <f t="shared" si="103"/>
        <v>0</v>
      </c>
      <c r="I302" s="37">
        <f t="shared" si="103"/>
        <v>0</v>
      </c>
      <c r="J302" s="37">
        <f t="shared" si="103"/>
        <v>0</v>
      </c>
      <c r="K302" s="37">
        <f t="shared" si="103"/>
        <v>0</v>
      </c>
      <c r="L302" s="37">
        <f t="shared" si="103"/>
        <v>0</v>
      </c>
      <c r="M302" s="37">
        <f t="shared" si="103"/>
        <v>0</v>
      </c>
      <c r="N302" s="37">
        <f t="shared" si="103"/>
        <v>0</v>
      </c>
      <c r="O302" s="37">
        <f t="shared" si="103"/>
        <v>0</v>
      </c>
      <c r="P302" s="37">
        <f t="shared" si="103"/>
        <v>0</v>
      </c>
      <c r="Q302" s="37">
        <f t="shared" si="103"/>
        <v>0</v>
      </c>
    </row>
    <row r="303" spans="1:19" ht="23.25" customHeight="1" x14ac:dyDescent="0.45">
      <c r="A303" s="66"/>
      <c r="B303" s="59"/>
      <c r="C303" s="71"/>
      <c r="D303" s="6" t="s">
        <v>39</v>
      </c>
      <c r="E303" s="36">
        <f>F303+G303+H303+I303+J303+K303+L303+M303+N303+O303+P303+Q303</f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6">
        <v>0</v>
      </c>
      <c r="M303" s="36">
        <v>0</v>
      </c>
      <c r="N303" s="36">
        <v>0</v>
      </c>
      <c r="O303" s="36">
        <v>0</v>
      </c>
      <c r="P303" s="36">
        <v>0</v>
      </c>
      <c r="Q303" s="36">
        <v>0</v>
      </c>
    </row>
    <row r="304" spans="1:19" ht="23.25" customHeight="1" x14ac:dyDescent="0.45">
      <c r="A304" s="66"/>
      <c r="B304" s="59"/>
      <c r="C304" s="71"/>
      <c r="D304" s="6" t="s">
        <v>40</v>
      </c>
      <c r="E304" s="36">
        <f>F304+G304+H304+I304+J304+K304+L304+M304+N304+O304+P304+Q304</f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0</v>
      </c>
    </row>
    <row r="305" spans="1:17" ht="23.25" customHeight="1" x14ac:dyDescent="0.45">
      <c r="A305" s="66"/>
      <c r="B305" s="59"/>
      <c r="C305" s="71"/>
      <c r="D305" s="6" t="s">
        <v>41</v>
      </c>
      <c r="E305" s="36">
        <f>F305+G305+H305+J305+I305++K305+L305+M305+N305+O305+P305+Q305</f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</row>
    <row r="306" spans="1:17" ht="23.25" customHeight="1" x14ac:dyDescent="0.45">
      <c r="A306" s="66"/>
      <c r="B306" s="59"/>
      <c r="C306" s="71"/>
      <c r="D306" s="7" t="s">
        <v>42</v>
      </c>
      <c r="E306" s="36">
        <f>F306+G306+H306+I306+J306+K306+L306+M306+N306+O306+P306+Q306</f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</row>
    <row r="307" spans="1:17" ht="23.25" customHeight="1" x14ac:dyDescent="0.45">
      <c r="A307" s="66"/>
      <c r="B307" s="59"/>
      <c r="C307" s="71"/>
      <c r="D307" s="7" t="s">
        <v>43</v>
      </c>
      <c r="E307" s="36">
        <f>F307+G307+H307+I307+J307+K307+L307+M307+N307+O307+P307+Q307</f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0</v>
      </c>
      <c r="Q307" s="36">
        <v>0</v>
      </c>
    </row>
    <row r="308" spans="1:17" ht="23.25" customHeight="1" x14ac:dyDescent="0.45">
      <c r="A308" s="67"/>
      <c r="B308" s="60"/>
      <c r="C308" s="72"/>
      <c r="D308" s="7" t="s">
        <v>44</v>
      </c>
      <c r="E308" s="36">
        <v>100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</row>
    <row r="309" spans="1:17" ht="23.25" customHeight="1" x14ac:dyDescent="0.45">
      <c r="A309" s="65" t="s">
        <v>92</v>
      </c>
      <c r="B309" s="58" t="s">
        <v>62</v>
      </c>
      <c r="C309" s="70" t="s">
        <v>20</v>
      </c>
      <c r="D309" s="6" t="s">
        <v>38</v>
      </c>
      <c r="E309" s="36">
        <f>E310+E311+E312+E20+E313+E315</f>
        <v>500</v>
      </c>
      <c r="F309" s="36">
        <f>F310+F311+F312+F313+F315</f>
        <v>0</v>
      </c>
      <c r="G309" s="36">
        <f>G310+G311+G312+G313+G315</f>
        <v>0</v>
      </c>
      <c r="H309" s="36">
        <f t="shared" ref="H309:Q309" si="104">H310+H311+H312+H313+H315</f>
        <v>0</v>
      </c>
      <c r="I309" s="36">
        <f t="shared" si="104"/>
        <v>0</v>
      </c>
      <c r="J309" s="36">
        <f t="shared" si="104"/>
        <v>0</v>
      </c>
      <c r="K309" s="36">
        <f t="shared" si="104"/>
        <v>0</v>
      </c>
      <c r="L309" s="36">
        <f t="shared" si="104"/>
        <v>0</v>
      </c>
      <c r="M309" s="36">
        <f t="shared" si="104"/>
        <v>0</v>
      </c>
      <c r="N309" s="36">
        <f t="shared" si="104"/>
        <v>0</v>
      </c>
      <c r="O309" s="36">
        <f t="shared" si="104"/>
        <v>0</v>
      </c>
      <c r="P309" s="36">
        <f t="shared" si="104"/>
        <v>0</v>
      </c>
      <c r="Q309" s="36">
        <f t="shared" si="104"/>
        <v>0</v>
      </c>
    </row>
    <row r="310" spans="1:17" ht="23.25" customHeight="1" x14ac:dyDescent="0.45">
      <c r="A310" s="66"/>
      <c r="B310" s="59"/>
      <c r="C310" s="71"/>
      <c r="D310" s="6" t="s">
        <v>39</v>
      </c>
      <c r="E310" s="36">
        <f>F310+G310+H310+I310+J310+K310+L310+M310+N310+O310+P310+Q310</f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</row>
    <row r="311" spans="1:17" ht="23.25" customHeight="1" x14ac:dyDescent="0.45">
      <c r="A311" s="66"/>
      <c r="B311" s="59"/>
      <c r="C311" s="71"/>
      <c r="D311" s="6" t="s">
        <v>40</v>
      </c>
      <c r="E311" s="36">
        <f>F311+G311+H311+I311+J311+K311+L311+M311+N311+O311+P311+Q311</f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0</v>
      </c>
      <c r="Q311" s="36">
        <v>0</v>
      </c>
    </row>
    <row r="312" spans="1:17" ht="23.25" customHeight="1" x14ac:dyDescent="0.45">
      <c r="A312" s="66"/>
      <c r="B312" s="59"/>
      <c r="C312" s="71"/>
      <c r="D312" s="6" t="s">
        <v>41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</row>
    <row r="313" spans="1:17" ht="23.25" customHeight="1" x14ac:dyDescent="0.45">
      <c r="A313" s="66"/>
      <c r="B313" s="59"/>
      <c r="C313" s="71"/>
      <c r="D313" s="7" t="s">
        <v>42</v>
      </c>
      <c r="E313" s="36">
        <f>F313+G313+H313+I313+J313+K313++L313+M313+N313+O313+P313+Q313</f>
        <v>0</v>
      </c>
      <c r="F313" s="36">
        <v>0</v>
      </c>
      <c r="G313" s="36">
        <v>0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</row>
    <row r="314" spans="1:17" ht="23.25" customHeight="1" x14ac:dyDescent="0.45">
      <c r="A314" s="66"/>
      <c r="B314" s="59"/>
      <c r="C314" s="71"/>
      <c r="D314" s="7" t="s">
        <v>43</v>
      </c>
      <c r="E314" s="36">
        <f t="shared" ref="E314" si="105">F314+G314+H314+I314+J314+K314+L314+M314+N314+O314+P314+Q314</f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</row>
    <row r="315" spans="1:17" ht="23.25" customHeight="1" x14ac:dyDescent="0.45">
      <c r="A315" s="67"/>
      <c r="B315" s="60"/>
      <c r="C315" s="72"/>
      <c r="D315" s="7" t="s">
        <v>44</v>
      </c>
      <c r="E315" s="36">
        <v>500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</row>
    <row r="316" spans="1:17" ht="23.25" customHeight="1" x14ac:dyDescent="0.45">
      <c r="A316" s="68" t="s">
        <v>93</v>
      </c>
      <c r="B316" s="73" t="s">
        <v>63</v>
      </c>
      <c r="C316" s="70" t="s">
        <v>25</v>
      </c>
      <c r="D316" s="6" t="s">
        <v>38</v>
      </c>
      <c r="E316" s="36">
        <f>E317+E318+E319</f>
        <v>7589.7435999999998</v>
      </c>
      <c r="F316" s="36">
        <f t="shared" ref="F316:Q316" si="106">F317+F318+F319+F320+F322</f>
        <v>0</v>
      </c>
      <c r="G316" s="36">
        <f t="shared" si="106"/>
        <v>0</v>
      </c>
      <c r="H316" s="36">
        <f t="shared" si="106"/>
        <v>0</v>
      </c>
      <c r="I316" s="36">
        <f t="shared" si="106"/>
        <v>0</v>
      </c>
      <c r="J316" s="36">
        <f t="shared" si="106"/>
        <v>0</v>
      </c>
      <c r="K316" s="36">
        <f t="shared" si="106"/>
        <v>1918.3990800000001</v>
      </c>
      <c r="L316" s="36">
        <f t="shared" si="106"/>
        <v>583.70407</v>
      </c>
      <c r="M316" s="36">
        <f t="shared" si="106"/>
        <v>1487.7332699999999</v>
      </c>
      <c r="N316" s="36">
        <f t="shared" si="106"/>
        <v>3599.9071799999997</v>
      </c>
      <c r="O316" s="36">
        <f t="shared" si="106"/>
        <v>0</v>
      </c>
      <c r="P316" s="36">
        <f t="shared" si="106"/>
        <v>0</v>
      </c>
      <c r="Q316" s="36">
        <f t="shared" si="106"/>
        <v>0</v>
      </c>
    </row>
    <row r="317" spans="1:17" ht="23.25" customHeight="1" x14ac:dyDescent="0.45">
      <c r="A317" s="66"/>
      <c r="B317" s="74"/>
      <c r="C317" s="71"/>
      <c r="D317" s="6" t="s">
        <v>39</v>
      </c>
      <c r="E317" s="36">
        <f t="shared" ref="E317:Q317" si="107">E324+E366</f>
        <v>2368</v>
      </c>
      <c r="F317" s="36">
        <f t="shared" si="107"/>
        <v>0</v>
      </c>
      <c r="G317" s="36">
        <f t="shared" si="107"/>
        <v>0</v>
      </c>
      <c r="H317" s="36">
        <f t="shared" si="107"/>
        <v>0</v>
      </c>
      <c r="I317" s="36">
        <f t="shared" si="107"/>
        <v>0</v>
      </c>
      <c r="J317" s="36">
        <f t="shared" si="107"/>
        <v>0</v>
      </c>
      <c r="K317" s="36">
        <f t="shared" si="107"/>
        <v>598.54051000000004</v>
      </c>
      <c r="L317" s="36">
        <f t="shared" si="107"/>
        <v>182.11566999999999</v>
      </c>
      <c r="M317" s="36">
        <f t="shared" si="107"/>
        <v>464.17277999999999</v>
      </c>
      <c r="N317" s="36">
        <f t="shared" si="107"/>
        <v>1123.1710399999999</v>
      </c>
      <c r="O317" s="36">
        <f t="shared" si="107"/>
        <v>0</v>
      </c>
      <c r="P317" s="36">
        <f t="shared" si="107"/>
        <v>0</v>
      </c>
      <c r="Q317" s="36">
        <f t="shared" si="107"/>
        <v>0</v>
      </c>
    </row>
    <row r="318" spans="1:17" ht="23.25" customHeight="1" x14ac:dyDescent="0.45">
      <c r="A318" s="66"/>
      <c r="B318" s="74"/>
      <c r="C318" s="71"/>
      <c r="D318" s="6" t="s">
        <v>40</v>
      </c>
      <c r="E318" s="36">
        <f t="shared" ref="E318:Q318" si="108">E325+E367</f>
        <v>3703.7948799999999</v>
      </c>
      <c r="F318" s="36">
        <f t="shared" si="108"/>
        <v>0</v>
      </c>
      <c r="G318" s="36">
        <f t="shared" si="108"/>
        <v>0</v>
      </c>
      <c r="H318" s="36">
        <f t="shared" si="108"/>
        <v>0</v>
      </c>
      <c r="I318" s="36">
        <f t="shared" si="108"/>
        <v>0</v>
      </c>
      <c r="J318" s="36">
        <f t="shared" si="108"/>
        <v>0</v>
      </c>
      <c r="K318" s="36">
        <f t="shared" si="108"/>
        <v>936.17875000000004</v>
      </c>
      <c r="L318" s="36">
        <f t="shared" si="108"/>
        <v>284.84759000000003</v>
      </c>
      <c r="M318" s="36">
        <f t="shared" si="108"/>
        <v>726.01383999999996</v>
      </c>
      <c r="N318" s="36">
        <f t="shared" si="108"/>
        <v>1756.7547</v>
      </c>
      <c r="O318" s="36">
        <f t="shared" si="108"/>
        <v>0</v>
      </c>
      <c r="P318" s="36">
        <f t="shared" si="108"/>
        <v>0</v>
      </c>
      <c r="Q318" s="36">
        <f t="shared" si="108"/>
        <v>0</v>
      </c>
    </row>
    <row r="319" spans="1:17" ht="23.25" customHeight="1" x14ac:dyDescent="0.45">
      <c r="A319" s="66"/>
      <c r="B319" s="74"/>
      <c r="C319" s="71"/>
      <c r="D319" s="6" t="s">
        <v>41</v>
      </c>
      <c r="E319" s="46">
        <f t="shared" ref="E319:Q319" si="109">E326+E368</f>
        <v>1517.9487200000001</v>
      </c>
      <c r="F319" s="36">
        <f t="shared" si="109"/>
        <v>0</v>
      </c>
      <c r="G319" s="36">
        <f t="shared" si="109"/>
        <v>0</v>
      </c>
      <c r="H319" s="36">
        <f t="shared" si="109"/>
        <v>0</v>
      </c>
      <c r="I319" s="36">
        <f t="shared" si="109"/>
        <v>0</v>
      </c>
      <c r="J319" s="36">
        <f t="shared" si="109"/>
        <v>0</v>
      </c>
      <c r="K319" s="36">
        <f t="shared" si="109"/>
        <v>383.67982000000001</v>
      </c>
      <c r="L319" s="36">
        <f t="shared" si="109"/>
        <v>116.74081</v>
      </c>
      <c r="M319" s="36">
        <f t="shared" si="109"/>
        <v>297.54665</v>
      </c>
      <c r="N319" s="36">
        <f t="shared" si="109"/>
        <v>719.98144000000002</v>
      </c>
      <c r="O319" s="36">
        <f t="shared" si="109"/>
        <v>0</v>
      </c>
      <c r="P319" s="36">
        <f t="shared" si="109"/>
        <v>0</v>
      </c>
      <c r="Q319" s="36">
        <f t="shared" si="109"/>
        <v>0</v>
      </c>
    </row>
    <row r="320" spans="1:17" ht="23.25" customHeight="1" x14ac:dyDescent="0.45">
      <c r="A320" s="66"/>
      <c r="B320" s="74"/>
      <c r="C320" s="71"/>
      <c r="D320" s="7" t="s">
        <v>42</v>
      </c>
      <c r="E320" s="36">
        <f t="shared" ref="E320:Q320" si="110">E327+E369</f>
        <v>0</v>
      </c>
      <c r="F320" s="36">
        <f t="shared" si="110"/>
        <v>0</v>
      </c>
      <c r="G320" s="36">
        <f t="shared" si="110"/>
        <v>0</v>
      </c>
      <c r="H320" s="36">
        <f t="shared" si="110"/>
        <v>0</v>
      </c>
      <c r="I320" s="36">
        <f t="shared" si="110"/>
        <v>0</v>
      </c>
      <c r="J320" s="36">
        <f t="shared" si="110"/>
        <v>0</v>
      </c>
      <c r="K320" s="36">
        <f t="shared" si="110"/>
        <v>0</v>
      </c>
      <c r="L320" s="36">
        <f t="shared" si="110"/>
        <v>0</v>
      </c>
      <c r="M320" s="36">
        <f t="shared" si="110"/>
        <v>0</v>
      </c>
      <c r="N320" s="36">
        <f t="shared" si="110"/>
        <v>0</v>
      </c>
      <c r="O320" s="36">
        <f t="shared" si="110"/>
        <v>0</v>
      </c>
      <c r="P320" s="36">
        <f t="shared" si="110"/>
        <v>0</v>
      </c>
      <c r="Q320" s="36">
        <f t="shared" si="110"/>
        <v>0</v>
      </c>
    </row>
    <row r="321" spans="1:17" ht="23.25" customHeight="1" x14ac:dyDescent="0.45">
      <c r="A321" s="66"/>
      <c r="B321" s="74"/>
      <c r="C321" s="71"/>
      <c r="D321" s="7" t="s">
        <v>43</v>
      </c>
      <c r="E321" s="36">
        <f>E328+E370</f>
        <v>8570.8220000000001</v>
      </c>
      <c r="F321" s="36">
        <f t="shared" ref="F321:Q321" si="111">F328+F370</f>
        <v>0</v>
      </c>
      <c r="G321" s="36">
        <f t="shared" si="111"/>
        <v>0</v>
      </c>
      <c r="H321" s="36">
        <f t="shared" si="111"/>
        <v>0</v>
      </c>
      <c r="I321" s="36">
        <f t="shared" si="111"/>
        <v>0</v>
      </c>
      <c r="J321" s="36">
        <f t="shared" si="111"/>
        <v>0</v>
      </c>
      <c r="K321" s="36">
        <f t="shared" si="111"/>
        <v>0</v>
      </c>
      <c r="L321" s="36">
        <f t="shared" si="111"/>
        <v>0</v>
      </c>
      <c r="M321" s="36">
        <f t="shared" si="111"/>
        <v>0</v>
      </c>
      <c r="N321" s="36">
        <f t="shared" si="111"/>
        <v>0</v>
      </c>
      <c r="O321" s="36">
        <f t="shared" si="111"/>
        <v>0</v>
      </c>
      <c r="P321" s="36">
        <f>P328+P370</f>
        <v>8570.8220000000001</v>
      </c>
      <c r="Q321" s="36">
        <f t="shared" si="111"/>
        <v>0</v>
      </c>
    </row>
    <row r="322" spans="1:17" ht="23.25" customHeight="1" x14ac:dyDescent="0.45">
      <c r="A322" s="67"/>
      <c r="B322" s="75"/>
      <c r="C322" s="72"/>
      <c r="D322" s="7" t="s">
        <v>44</v>
      </c>
      <c r="E322" s="36">
        <v>0</v>
      </c>
      <c r="F322" s="36">
        <v>0</v>
      </c>
      <c r="G322" s="36">
        <v>0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</row>
    <row r="323" spans="1:17" ht="23.25" customHeight="1" x14ac:dyDescent="0.45">
      <c r="A323" s="69" t="s">
        <v>94</v>
      </c>
      <c r="B323" s="58" t="s">
        <v>32</v>
      </c>
      <c r="C323" s="65" t="s">
        <v>26</v>
      </c>
      <c r="D323" s="6" t="s">
        <v>38</v>
      </c>
      <c r="E323" s="47">
        <f>E324+E325+E326+E327+E329</f>
        <v>0</v>
      </c>
      <c r="F323" s="47">
        <f t="shared" ref="F323:Q323" si="112">F324+F325+F326+F327+F329</f>
        <v>0</v>
      </c>
      <c r="G323" s="47">
        <f t="shared" si="112"/>
        <v>0</v>
      </c>
      <c r="H323" s="47">
        <f t="shared" si="112"/>
        <v>0</v>
      </c>
      <c r="I323" s="47">
        <f t="shared" si="112"/>
        <v>0</v>
      </c>
      <c r="J323" s="47">
        <f t="shared" si="112"/>
        <v>0</v>
      </c>
      <c r="K323" s="47">
        <f t="shared" si="112"/>
        <v>0</v>
      </c>
      <c r="L323" s="47">
        <f t="shared" si="112"/>
        <v>0</v>
      </c>
      <c r="M323" s="47">
        <f t="shared" si="112"/>
        <v>0</v>
      </c>
      <c r="N323" s="47">
        <f t="shared" si="112"/>
        <v>0</v>
      </c>
      <c r="O323" s="47">
        <f t="shared" si="112"/>
        <v>0</v>
      </c>
      <c r="P323" s="47">
        <f t="shared" si="112"/>
        <v>0</v>
      </c>
      <c r="Q323" s="47">
        <f t="shared" si="112"/>
        <v>0</v>
      </c>
    </row>
    <row r="324" spans="1:17" ht="23.25" customHeight="1" x14ac:dyDescent="0.45">
      <c r="A324" s="66"/>
      <c r="B324" s="59"/>
      <c r="C324" s="66"/>
      <c r="D324" s="6" t="s">
        <v>39</v>
      </c>
      <c r="E324" s="35">
        <f>F324+G324+H324+I324+J324+K324+L324+M324+N324+O324+P324+Q324</f>
        <v>0</v>
      </c>
      <c r="F324" s="35">
        <f>F331+F338+F345+F352+F359</f>
        <v>0</v>
      </c>
      <c r="G324" s="35">
        <f t="shared" ref="G324:Q324" si="113">G331+G338+G345+G352+G359</f>
        <v>0</v>
      </c>
      <c r="H324" s="35">
        <f t="shared" si="113"/>
        <v>0</v>
      </c>
      <c r="I324" s="35">
        <f t="shared" si="113"/>
        <v>0</v>
      </c>
      <c r="J324" s="35">
        <f t="shared" si="113"/>
        <v>0</v>
      </c>
      <c r="K324" s="35">
        <f t="shared" si="113"/>
        <v>0</v>
      </c>
      <c r="L324" s="35">
        <f t="shared" si="113"/>
        <v>0</v>
      </c>
      <c r="M324" s="35">
        <f t="shared" si="113"/>
        <v>0</v>
      </c>
      <c r="N324" s="35">
        <f t="shared" si="113"/>
        <v>0</v>
      </c>
      <c r="O324" s="35">
        <f t="shared" si="113"/>
        <v>0</v>
      </c>
      <c r="P324" s="35">
        <f t="shared" si="113"/>
        <v>0</v>
      </c>
      <c r="Q324" s="35">
        <f t="shared" si="113"/>
        <v>0</v>
      </c>
    </row>
    <row r="325" spans="1:17" ht="23.25" customHeight="1" x14ac:dyDescent="0.45">
      <c r="A325" s="66"/>
      <c r="B325" s="59"/>
      <c r="C325" s="66"/>
      <c r="D325" s="6" t="s">
        <v>40</v>
      </c>
      <c r="E325" s="35">
        <f t="shared" ref="E325:E329" si="114">F325+G325+H325+I325+J325+K325+L325+M325+N325+O325+P325+Q325</f>
        <v>0</v>
      </c>
      <c r="F325" s="35">
        <f t="shared" ref="F325:Q325" si="115">F332+F339+F346+F353+F360</f>
        <v>0</v>
      </c>
      <c r="G325" s="35">
        <f t="shared" si="115"/>
        <v>0</v>
      </c>
      <c r="H325" s="35">
        <f t="shared" si="115"/>
        <v>0</v>
      </c>
      <c r="I325" s="35">
        <f t="shared" si="115"/>
        <v>0</v>
      </c>
      <c r="J325" s="35">
        <f t="shared" si="115"/>
        <v>0</v>
      </c>
      <c r="K325" s="35">
        <f t="shared" si="115"/>
        <v>0</v>
      </c>
      <c r="L325" s="35">
        <f t="shared" si="115"/>
        <v>0</v>
      </c>
      <c r="M325" s="35">
        <f t="shared" si="115"/>
        <v>0</v>
      </c>
      <c r="N325" s="35">
        <f t="shared" si="115"/>
        <v>0</v>
      </c>
      <c r="O325" s="35">
        <f t="shared" si="115"/>
        <v>0</v>
      </c>
      <c r="P325" s="35">
        <f t="shared" si="115"/>
        <v>0</v>
      </c>
      <c r="Q325" s="35">
        <f t="shared" si="115"/>
        <v>0</v>
      </c>
    </row>
    <row r="326" spans="1:17" ht="23.25" customHeight="1" x14ac:dyDescent="0.45">
      <c r="A326" s="66"/>
      <c r="B326" s="59"/>
      <c r="C326" s="66"/>
      <c r="D326" s="6" t="s">
        <v>41</v>
      </c>
      <c r="E326" s="35">
        <f>F326+G326+H326+I326+J326+K326+L326+M326+N326+O326+P326+Q326</f>
        <v>0</v>
      </c>
      <c r="F326" s="35">
        <f t="shared" ref="F326:Q326" si="116">F333+F340+F347+F354+F361</f>
        <v>0</v>
      </c>
      <c r="G326" s="35">
        <f t="shared" si="116"/>
        <v>0</v>
      </c>
      <c r="H326" s="35">
        <f t="shared" si="116"/>
        <v>0</v>
      </c>
      <c r="I326" s="35">
        <f t="shared" si="116"/>
        <v>0</v>
      </c>
      <c r="J326" s="35">
        <f t="shared" si="116"/>
        <v>0</v>
      </c>
      <c r="K326" s="35">
        <f t="shared" si="116"/>
        <v>0</v>
      </c>
      <c r="L326" s="35">
        <f t="shared" si="116"/>
        <v>0</v>
      </c>
      <c r="M326" s="35">
        <f t="shared" si="116"/>
        <v>0</v>
      </c>
      <c r="N326" s="35">
        <f t="shared" si="116"/>
        <v>0</v>
      </c>
      <c r="O326" s="35">
        <f t="shared" si="116"/>
        <v>0</v>
      </c>
      <c r="P326" s="35">
        <f t="shared" si="116"/>
        <v>0</v>
      </c>
      <c r="Q326" s="35">
        <f t="shared" si="116"/>
        <v>0</v>
      </c>
    </row>
    <row r="327" spans="1:17" ht="23.25" customHeight="1" x14ac:dyDescent="0.45">
      <c r="A327" s="66"/>
      <c r="B327" s="59"/>
      <c r="C327" s="66"/>
      <c r="D327" s="7" t="s">
        <v>42</v>
      </c>
      <c r="E327" s="35">
        <f t="shared" si="114"/>
        <v>0</v>
      </c>
      <c r="F327" s="35">
        <f t="shared" ref="F327:Q327" si="117">F334+F341+F348+F355+F362</f>
        <v>0</v>
      </c>
      <c r="G327" s="35">
        <f t="shared" si="117"/>
        <v>0</v>
      </c>
      <c r="H327" s="35">
        <f t="shared" si="117"/>
        <v>0</v>
      </c>
      <c r="I327" s="35">
        <f t="shared" si="117"/>
        <v>0</v>
      </c>
      <c r="J327" s="35">
        <f t="shared" si="117"/>
        <v>0</v>
      </c>
      <c r="K327" s="35">
        <f t="shared" si="117"/>
        <v>0</v>
      </c>
      <c r="L327" s="35">
        <f t="shared" si="117"/>
        <v>0</v>
      </c>
      <c r="M327" s="35">
        <f t="shared" si="117"/>
        <v>0</v>
      </c>
      <c r="N327" s="35">
        <f t="shared" si="117"/>
        <v>0</v>
      </c>
      <c r="O327" s="35">
        <f t="shared" si="117"/>
        <v>0</v>
      </c>
      <c r="P327" s="35">
        <f t="shared" si="117"/>
        <v>0</v>
      </c>
      <c r="Q327" s="35">
        <f t="shared" si="117"/>
        <v>0</v>
      </c>
    </row>
    <row r="328" spans="1:17" ht="23.25" customHeight="1" x14ac:dyDescent="0.45">
      <c r="A328" s="66"/>
      <c r="B328" s="59"/>
      <c r="C328" s="66"/>
      <c r="D328" s="7" t="s">
        <v>43</v>
      </c>
      <c r="E328" s="35">
        <f>F328+G328+H328+I328+J328+K328+L328+M328+N328+O328+P328+Q328</f>
        <v>8570.8220000000001</v>
      </c>
      <c r="F328" s="35">
        <f t="shared" ref="F328:Q328" si="118">F335+F342+F349+F356+F363</f>
        <v>0</v>
      </c>
      <c r="G328" s="35">
        <f t="shared" si="118"/>
        <v>0</v>
      </c>
      <c r="H328" s="35">
        <f t="shared" si="118"/>
        <v>0</v>
      </c>
      <c r="I328" s="35">
        <f t="shared" si="118"/>
        <v>0</v>
      </c>
      <c r="J328" s="35">
        <f t="shared" si="118"/>
        <v>0</v>
      </c>
      <c r="K328" s="35">
        <f t="shared" si="118"/>
        <v>0</v>
      </c>
      <c r="L328" s="35">
        <f t="shared" si="118"/>
        <v>0</v>
      </c>
      <c r="M328" s="35">
        <f t="shared" si="118"/>
        <v>0</v>
      </c>
      <c r="N328" s="35">
        <f t="shared" si="118"/>
        <v>0</v>
      </c>
      <c r="O328" s="35">
        <f t="shared" si="118"/>
        <v>0</v>
      </c>
      <c r="P328" s="35">
        <f>P335+P342+P349+P356+P363</f>
        <v>8570.8220000000001</v>
      </c>
      <c r="Q328" s="35">
        <f t="shared" si="118"/>
        <v>0</v>
      </c>
    </row>
    <row r="329" spans="1:17" ht="23.25" customHeight="1" x14ac:dyDescent="0.45">
      <c r="A329" s="67"/>
      <c r="B329" s="60"/>
      <c r="C329" s="67"/>
      <c r="D329" s="7" t="s">
        <v>44</v>
      </c>
      <c r="E329" s="35">
        <f t="shared" si="114"/>
        <v>0</v>
      </c>
      <c r="F329" s="35">
        <f t="shared" ref="F329:Q329" si="119">F336+F343+F350+F357+F364</f>
        <v>0</v>
      </c>
      <c r="G329" s="35">
        <f t="shared" si="119"/>
        <v>0</v>
      </c>
      <c r="H329" s="35">
        <f t="shared" si="119"/>
        <v>0</v>
      </c>
      <c r="I329" s="35">
        <f t="shared" si="119"/>
        <v>0</v>
      </c>
      <c r="J329" s="35">
        <f t="shared" si="119"/>
        <v>0</v>
      </c>
      <c r="K329" s="35">
        <f t="shared" si="119"/>
        <v>0</v>
      </c>
      <c r="L329" s="35">
        <f t="shared" si="119"/>
        <v>0</v>
      </c>
      <c r="M329" s="35">
        <f t="shared" si="119"/>
        <v>0</v>
      </c>
      <c r="N329" s="35">
        <f t="shared" si="119"/>
        <v>0</v>
      </c>
      <c r="O329" s="35">
        <f t="shared" si="119"/>
        <v>0</v>
      </c>
      <c r="P329" s="35">
        <f t="shared" si="119"/>
        <v>0</v>
      </c>
      <c r="Q329" s="35">
        <f t="shared" si="119"/>
        <v>0</v>
      </c>
    </row>
    <row r="330" spans="1:17" ht="23.25" customHeight="1" x14ac:dyDescent="0.45">
      <c r="A330" s="68" t="s">
        <v>98</v>
      </c>
      <c r="B330" s="58" t="s">
        <v>97</v>
      </c>
      <c r="C330" s="65" t="s">
        <v>30</v>
      </c>
      <c r="D330" s="6" t="s">
        <v>38</v>
      </c>
      <c r="E330" s="36">
        <f>E331+E332+E333+E334+E336</f>
        <v>0</v>
      </c>
      <c r="F330" s="36">
        <f t="shared" ref="F330:Q330" si="120">F331+F332+F333+F334+F336</f>
        <v>0</v>
      </c>
      <c r="G330" s="36">
        <f t="shared" si="120"/>
        <v>0</v>
      </c>
      <c r="H330" s="36">
        <f t="shared" si="120"/>
        <v>0</v>
      </c>
      <c r="I330" s="36">
        <f t="shared" si="120"/>
        <v>0</v>
      </c>
      <c r="J330" s="36">
        <f t="shared" si="120"/>
        <v>0</v>
      </c>
      <c r="K330" s="36">
        <f t="shared" si="120"/>
        <v>0</v>
      </c>
      <c r="L330" s="36">
        <f t="shared" si="120"/>
        <v>0</v>
      </c>
      <c r="M330" s="36">
        <f t="shared" si="120"/>
        <v>0</v>
      </c>
      <c r="N330" s="36">
        <f t="shared" si="120"/>
        <v>0</v>
      </c>
      <c r="O330" s="36">
        <f t="shared" si="120"/>
        <v>0</v>
      </c>
      <c r="P330" s="36">
        <f t="shared" si="120"/>
        <v>0</v>
      </c>
      <c r="Q330" s="36">
        <f t="shared" si="120"/>
        <v>0</v>
      </c>
    </row>
    <row r="331" spans="1:17" ht="23.25" customHeight="1" x14ac:dyDescent="0.45">
      <c r="A331" s="66"/>
      <c r="B331" s="59"/>
      <c r="C331" s="66"/>
      <c r="D331" s="6" t="s">
        <v>39</v>
      </c>
      <c r="E331" s="36">
        <f>F331+G331+H331+I331+J331+K331+L331+M331+N331+O331+P331+Q331</f>
        <v>0</v>
      </c>
      <c r="F331" s="36">
        <v>0</v>
      </c>
      <c r="G331" s="36">
        <v>0</v>
      </c>
      <c r="H331" s="36">
        <v>0</v>
      </c>
      <c r="I331" s="36">
        <v>0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</row>
    <row r="332" spans="1:17" ht="23.25" customHeight="1" x14ac:dyDescent="0.45">
      <c r="A332" s="66"/>
      <c r="B332" s="59"/>
      <c r="C332" s="66"/>
      <c r="D332" s="6" t="s">
        <v>40</v>
      </c>
      <c r="E332" s="36">
        <f t="shared" ref="E332:E333" si="121">F332+G332+H332+I332+J332+K332+L332+M332+N332+O332+P332+Q332</f>
        <v>0</v>
      </c>
      <c r="F332" s="36">
        <v>0</v>
      </c>
      <c r="G332" s="36">
        <v>0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0</v>
      </c>
      <c r="P332" s="36">
        <v>0</v>
      </c>
      <c r="Q332" s="36">
        <v>0</v>
      </c>
    </row>
    <row r="333" spans="1:17" ht="23.25" customHeight="1" x14ac:dyDescent="0.45">
      <c r="A333" s="66"/>
      <c r="B333" s="59"/>
      <c r="C333" s="66"/>
      <c r="D333" s="6" t="s">
        <v>41</v>
      </c>
      <c r="E333" s="36">
        <f t="shared" si="121"/>
        <v>0</v>
      </c>
      <c r="F333" s="36">
        <v>0</v>
      </c>
      <c r="G333" s="36">
        <v>0</v>
      </c>
      <c r="H333" s="36">
        <v>0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</row>
    <row r="334" spans="1:17" ht="23.25" customHeight="1" x14ac:dyDescent="0.45">
      <c r="A334" s="66"/>
      <c r="B334" s="59"/>
      <c r="C334" s="66"/>
      <c r="D334" s="7" t="s">
        <v>42</v>
      </c>
      <c r="E334" s="36">
        <f>F334+G334+H334+I334+J334+K334+L334+M334+N334+O334+P334+Q334</f>
        <v>0</v>
      </c>
      <c r="F334" s="36">
        <v>0</v>
      </c>
      <c r="G334" s="36">
        <v>0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</row>
    <row r="335" spans="1:17" ht="23.25" customHeight="1" x14ac:dyDescent="0.45">
      <c r="A335" s="66"/>
      <c r="B335" s="59"/>
      <c r="C335" s="66"/>
      <c r="D335" s="7" t="s">
        <v>43</v>
      </c>
      <c r="E335" s="36">
        <f>F335+G335+H335+I335+J335+K335+L335+M335+N335+O335+Q335+P335</f>
        <v>2000</v>
      </c>
      <c r="F335" s="36">
        <v>0</v>
      </c>
      <c r="G335" s="36">
        <v>0</v>
      </c>
      <c r="H335" s="36">
        <v>0</v>
      </c>
      <c r="I335" s="36">
        <v>0</v>
      </c>
      <c r="J335" s="36">
        <v>0</v>
      </c>
      <c r="K335" s="35">
        <v>0</v>
      </c>
      <c r="L335" s="35">
        <v>0</v>
      </c>
      <c r="M335" s="35">
        <v>0</v>
      </c>
      <c r="N335" s="35">
        <v>0</v>
      </c>
      <c r="O335" s="36">
        <v>0</v>
      </c>
      <c r="P335" s="35">
        <v>2000</v>
      </c>
      <c r="Q335" s="35">
        <v>0</v>
      </c>
    </row>
    <row r="336" spans="1:17" ht="23.25" customHeight="1" x14ac:dyDescent="0.45">
      <c r="A336" s="67"/>
      <c r="B336" s="60"/>
      <c r="C336" s="67"/>
      <c r="D336" s="7" t="s">
        <v>44</v>
      </c>
      <c r="E336" s="36">
        <f>F336+G336+H336+I336+J336+K336+L336+M336+N336+O336+P336+Q336</f>
        <v>0</v>
      </c>
      <c r="F336" s="36">
        <v>0</v>
      </c>
      <c r="G336" s="36">
        <v>0</v>
      </c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6">
        <v>0</v>
      </c>
    </row>
    <row r="337" spans="1:18" ht="23.25" customHeight="1" x14ac:dyDescent="0.45">
      <c r="A337" s="65" t="s">
        <v>99</v>
      </c>
      <c r="B337" s="58" t="s">
        <v>101</v>
      </c>
      <c r="C337" s="65" t="s">
        <v>30</v>
      </c>
      <c r="D337" s="6" t="s">
        <v>38</v>
      </c>
      <c r="E337" s="36">
        <f t="shared" ref="E337:Q337" si="122">E338+E339+E340+E341+E343</f>
        <v>0</v>
      </c>
      <c r="F337" s="36">
        <f t="shared" si="122"/>
        <v>0</v>
      </c>
      <c r="G337" s="36">
        <f t="shared" si="122"/>
        <v>0</v>
      </c>
      <c r="H337" s="36">
        <f t="shared" si="122"/>
        <v>0</v>
      </c>
      <c r="I337" s="36">
        <f t="shared" si="122"/>
        <v>0</v>
      </c>
      <c r="J337" s="36">
        <f t="shared" si="122"/>
        <v>0</v>
      </c>
      <c r="K337" s="36">
        <f t="shared" si="122"/>
        <v>0</v>
      </c>
      <c r="L337" s="36">
        <f t="shared" si="122"/>
        <v>0</v>
      </c>
      <c r="M337" s="36">
        <f t="shared" si="122"/>
        <v>0</v>
      </c>
      <c r="N337" s="36">
        <f t="shared" si="122"/>
        <v>0</v>
      </c>
      <c r="O337" s="36">
        <f t="shared" si="122"/>
        <v>0</v>
      </c>
      <c r="P337" s="36">
        <f t="shared" si="122"/>
        <v>0</v>
      </c>
      <c r="Q337" s="36">
        <f t="shared" si="122"/>
        <v>0</v>
      </c>
    </row>
    <row r="338" spans="1:18" ht="23.25" customHeight="1" x14ac:dyDescent="0.45">
      <c r="A338" s="66"/>
      <c r="B338" s="59"/>
      <c r="C338" s="66"/>
      <c r="D338" s="6" t="s">
        <v>39</v>
      </c>
      <c r="E338" s="36">
        <f>F338+G338+H338+I338+J338+K338+L338+M338+N338+O338+P338+Q338</f>
        <v>0</v>
      </c>
      <c r="F338" s="36">
        <v>0</v>
      </c>
      <c r="G338" s="36">
        <v>0</v>
      </c>
      <c r="H338" s="36">
        <v>0</v>
      </c>
      <c r="I338" s="36">
        <v>0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v>0</v>
      </c>
      <c r="Q338" s="36">
        <v>0</v>
      </c>
    </row>
    <row r="339" spans="1:18" ht="23.25" customHeight="1" x14ac:dyDescent="0.45">
      <c r="A339" s="66"/>
      <c r="B339" s="59"/>
      <c r="C339" s="66"/>
      <c r="D339" s="6" t="s">
        <v>40</v>
      </c>
      <c r="E339" s="36">
        <f t="shared" ref="E339:E343" si="123">F339+G339+H339+I339+J339+K339+L339+M339+N339+O339+P339+Q339</f>
        <v>0</v>
      </c>
      <c r="F339" s="36">
        <v>0</v>
      </c>
      <c r="G339" s="36">
        <v>0</v>
      </c>
      <c r="H339" s="36">
        <v>0</v>
      </c>
      <c r="I339" s="36">
        <v>0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</row>
    <row r="340" spans="1:18" ht="23.25" customHeight="1" x14ac:dyDescent="0.45">
      <c r="A340" s="66"/>
      <c r="B340" s="59"/>
      <c r="C340" s="66"/>
      <c r="D340" s="6" t="s">
        <v>41</v>
      </c>
      <c r="E340" s="36">
        <f t="shared" si="123"/>
        <v>0</v>
      </c>
      <c r="F340" s="36">
        <v>0</v>
      </c>
      <c r="G340" s="36">
        <v>0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0</v>
      </c>
      <c r="Q340" s="36">
        <v>0</v>
      </c>
    </row>
    <row r="341" spans="1:18" ht="23.25" customHeight="1" x14ac:dyDescent="0.45">
      <c r="A341" s="66"/>
      <c r="B341" s="59"/>
      <c r="C341" s="66"/>
      <c r="D341" s="7" t="s">
        <v>42</v>
      </c>
      <c r="E341" s="36">
        <f t="shared" si="123"/>
        <v>0</v>
      </c>
      <c r="F341" s="36">
        <v>0</v>
      </c>
      <c r="G341" s="36">
        <v>0</v>
      </c>
      <c r="H341" s="36">
        <v>0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</row>
    <row r="342" spans="1:18" ht="23.25" customHeight="1" x14ac:dyDescent="0.45">
      <c r="A342" s="66"/>
      <c r="B342" s="59"/>
      <c r="C342" s="66"/>
      <c r="D342" s="7" t="s">
        <v>43</v>
      </c>
      <c r="E342" s="36">
        <f>F342+G342+H342+I342+J342+K342+L342+M342+N342+O342+P342+Q342</f>
        <v>2000</v>
      </c>
      <c r="F342" s="36">
        <v>0</v>
      </c>
      <c r="G342" s="36">
        <v>0</v>
      </c>
      <c r="H342" s="36">
        <v>0</v>
      </c>
      <c r="I342" s="36">
        <v>0</v>
      </c>
      <c r="J342" s="36">
        <v>0</v>
      </c>
      <c r="K342" s="35">
        <v>0</v>
      </c>
      <c r="L342" s="35">
        <v>0</v>
      </c>
      <c r="M342" s="35">
        <v>0</v>
      </c>
      <c r="N342" s="35">
        <v>0</v>
      </c>
      <c r="O342" s="36">
        <v>0</v>
      </c>
      <c r="P342" s="35">
        <v>2000</v>
      </c>
      <c r="Q342" s="35">
        <v>0</v>
      </c>
    </row>
    <row r="343" spans="1:18" ht="23.25" customHeight="1" x14ac:dyDescent="0.45">
      <c r="A343" s="67"/>
      <c r="B343" s="60"/>
      <c r="C343" s="67"/>
      <c r="D343" s="7" t="s">
        <v>44</v>
      </c>
      <c r="E343" s="36">
        <f t="shared" si="123"/>
        <v>0</v>
      </c>
      <c r="F343" s="36">
        <v>0</v>
      </c>
      <c r="G343" s="36">
        <v>0</v>
      </c>
      <c r="H343" s="36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</row>
    <row r="344" spans="1:18" ht="23.25" customHeight="1" x14ac:dyDescent="0.45">
      <c r="A344" s="65" t="s">
        <v>100</v>
      </c>
      <c r="B344" s="58" t="s">
        <v>102</v>
      </c>
      <c r="C344" s="65" t="s">
        <v>28</v>
      </c>
      <c r="D344" s="6" t="s">
        <v>38</v>
      </c>
      <c r="E344" s="36">
        <f t="shared" ref="E344:Q344" si="124">E345+E346+E347+E348+E350</f>
        <v>0</v>
      </c>
      <c r="F344" s="36">
        <f t="shared" si="124"/>
        <v>0</v>
      </c>
      <c r="G344" s="36">
        <f t="shared" si="124"/>
        <v>0</v>
      </c>
      <c r="H344" s="36">
        <f t="shared" si="124"/>
        <v>0</v>
      </c>
      <c r="I344" s="36">
        <f t="shared" si="124"/>
        <v>0</v>
      </c>
      <c r="J344" s="36">
        <f t="shared" si="124"/>
        <v>0</v>
      </c>
      <c r="K344" s="36">
        <f t="shared" si="124"/>
        <v>0</v>
      </c>
      <c r="L344" s="36">
        <f t="shared" si="124"/>
        <v>0</v>
      </c>
      <c r="M344" s="36">
        <f t="shared" si="124"/>
        <v>0</v>
      </c>
      <c r="N344" s="36">
        <f t="shared" si="124"/>
        <v>0</v>
      </c>
      <c r="O344" s="36">
        <f t="shared" si="124"/>
        <v>0</v>
      </c>
      <c r="P344" s="36">
        <f t="shared" si="124"/>
        <v>0</v>
      </c>
      <c r="Q344" s="36">
        <f t="shared" si="124"/>
        <v>0</v>
      </c>
    </row>
    <row r="345" spans="1:18" ht="23.25" customHeight="1" x14ac:dyDescent="0.45">
      <c r="A345" s="66"/>
      <c r="B345" s="59"/>
      <c r="C345" s="66"/>
      <c r="D345" s="6" t="s">
        <v>39</v>
      </c>
      <c r="E345" s="36">
        <f>F345+G345+H345+I345+J345+K345+L345+M345+N345+O345+P345+Q345</f>
        <v>0</v>
      </c>
      <c r="F345" s="36">
        <v>0</v>
      </c>
      <c r="G345" s="36">
        <v>0</v>
      </c>
      <c r="H345" s="36">
        <v>0</v>
      </c>
      <c r="I345" s="36">
        <v>0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v>0</v>
      </c>
      <c r="Q345" s="36">
        <v>0</v>
      </c>
    </row>
    <row r="346" spans="1:18" ht="23.25" customHeight="1" x14ac:dyDescent="0.45">
      <c r="A346" s="66"/>
      <c r="B346" s="59"/>
      <c r="C346" s="66"/>
      <c r="D346" s="6" t="s">
        <v>40</v>
      </c>
      <c r="E346" s="36">
        <f t="shared" ref="E346:E350" si="125">F346+G346+H346+I346+J346+K346+L346+M346+N346+O346+P346+Q346</f>
        <v>0</v>
      </c>
      <c r="F346" s="36">
        <v>0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48">
        <v>0</v>
      </c>
      <c r="R346" s="22"/>
    </row>
    <row r="347" spans="1:18" ht="23.25" customHeight="1" x14ac:dyDescent="0.45">
      <c r="A347" s="66"/>
      <c r="B347" s="59"/>
      <c r="C347" s="66"/>
      <c r="D347" s="6" t="s">
        <v>41</v>
      </c>
      <c r="E347" s="36">
        <f t="shared" si="125"/>
        <v>0</v>
      </c>
      <c r="F347" s="36">
        <v>0</v>
      </c>
      <c r="G347" s="36">
        <v>0</v>
      </c>
      <c r="H347" s="36">
        <v>0</v>
      </c>
      <c r="I347" s="36">
        <v>0</v>
      </c>
      <c r="J347" s="36">
        <v>0</v>
      </c>
      <c r="K347" s="36">
        <v>0</v>
      </c>
      <c r="L347" s="36">
        <v>0</v>
      </c>
      <c r="M347" s="36">
        <v>0</v>
      </c>
      <c r="N347" s="36">
        <v>0</v>
      </c>
      <c r="O347" s="36">
        <v>0</v>
      </c>
      <c r="P347" s="36">
        <v>0</v>
      </c>
      <c r="Q347" s="48">
        <v>0</v>
      </c>
      <c r="R347" s="22"/>
    </row>
    <row r="348" spans="1:18" ht="23.25" customHeight="1" x14ac:dyDescent="0.25">
      <c r="A348" s="66"/>
      <c r="B348" s="59"/>
      <c r="C348" s="66"/>
      <c r="D348" s="7" t="s">
        <v>42</v>
      </c>
      <c r="E348" s="36">
        <f t="shared" si="125"/>
        <v>0</v>
      </c>
      <c r="F348" s="36">
        <f t="shared" ref="F348:Q348" si="126">G348+H348+I348+J348+K348+L348+M348+N348+O348+P348+Q348+R348</f>
        <v>0</v>
      </c>
      <c r="G348" s="36">
        <f t="shared" si="126"/>
        <v>0</v>
      </c>
      <c r="H348" s="36">
        <f t="shared" si="126"/>
        <v>0</v>
      </c>
      <c r="I348" s="36">
        <f t="shared" si="126"/>
        <v>0</v>
      </c>
      <c r="J348" s="36">
        <f t="shared" si="126"/>
        <v>0</v>
      </c>
      <c r="K348" s="36">
        <f t="shared" si="126"/>
        <v>0</v>
      </c>
      <c r="L348" s="36">
        <f t="shared" si="126"/>
        <v>0</v>
      </c>
      <c r="M348" s="36">
        <f t="shared" si="126"/>
        <v>0</v>
      </c>
      <c r="N348" s="36">
        <f t="shared" si="126"/>
        <v>0</v>
      </c>
      <c r="O348" s="36">
        <f t="shared" si="126"/>
        <v>0</v>
      </c>
      <c r="P348" s="36">
        <f t="shared" si="126"/>
        <v>0</v>
      </c>
      <c r="Q348" s="48">
        <f t="shared" si="126"/>
        <v>0</v>
      </c>
      <c r="R348" s="23"/>
    </row>
    <row r="349" spans="1:18" ht="23.25" customHeight="1" x14ac:dyDescent="0.45">
      <c r="A349" s="66"/>
      <c r="B349" s="59"/>
      <c r="C349" s="66"/>
      <c r="D349" s="7" t="s">
        <v>43</v>
      </c>
      <c r="E349" s="49">
        <f>F349+G349+H349+I349+J349+K349+L349+M349+N349+O349+P349+Q349</f>
        <v>2000</v>
      </c>
      <c r="F349" s="36">
        <v>0</v>
      </c>
      <c r="G349" s="36">
        <v>0</v>
      </c>
      <c r="H349" s="35">
        <v>0</v>
      </c>
      <c r="I349" s="36">
        <v>0</v>
      </c>
      <c r="J349" s="36">
        <v>0</v>
      </c>
      <c r="K349" s="35">
        <v>0</v>
      </c>
      <c r="L349" s="35">
        <v>0</v>
      </c>
      <c r="M349" s="35">
        <v>0</v>
      </c>
      <c r="N349" s="36">
        <v>0</v>
      </c>
      <c r="O349" s="35">
        <v>0</v>
      </c>
      <c r="P349" s="35">
        <v>2000</v>
      </c>
      <c r="Q349" s="50">
        <v>0</v>
      </c>
      <c r="R349" s="22"/>
    </row>
    <row r="350" spans="1:18" ht="23.25" customHeight="1" x14ac:dyDescent="0.45">
      <c r="A350" s="67"/>
      <c r="B350" s="60"/>
      <c r="C350" s="67"/>
      <c r="D350" s="7" t="s">
        <v>44</v>
      </c>
      <c r="E350" s="36">
        <f t="shared" si="125"/>
        <v>0</v>
      </c>
      <c r="F350" s="36">
        <f t="shared" ref="F350" si="127">G350+H350+I350+J350+K350+L350+M350+N350+O350+P350+Q350+R350</f>
        <v>0</v>
      </c>
      <c r="G350" s="36">
        <f t="shared" ref="G350" si="128">H350+I350+J350+K350+L350+M350+N350+O350+P350+Q350+R350+S350</f>
        <v>0</v>
      </c>
      <c r="H350" s="36">
        <f t="shared" ref="H350" si="129">I350+J350+K350+L350+M350+N350+O350+P350+Q350+R350+S350+T350</f>
        <v>0</v>
      </c>
      <c r="I350" s="36">
        <f t="shared" ref="I350" si="130">J350+K350+L350+M350+N350+O350+P350+Q350+R350+S350+T350+U350</f>
        <v>0</v>
      </c>
      <c r="J350" s="36">
        <f t="shared" ref="J350" si="131">K350+L350+M350+N350+O350+P350+Q350+R350+S350+T350+U350+V350</f>
        <v>0</v>
      </c>
      <c r="K350" s="36">
        <f t="shared" ref="K350" si="132">L350+M350+N350+O350+P350+Q350+R350+S350+T350+U350+V350+W350</f>
        <v>0</v>
      </c>
      <c r="L350" s="36">
        <f t="shared" ref="L350" si="133">M350+N350+O350+P350+Q350+R350+S350+T350+U350+V350+W350+X350</f>
        <v>0</v>
      </c>
      <c r="M350" s="36">
        <f t="shared" ref="M350" si="134">N350+O350+P350+Q350+R350+S350+T350+U350+V350+W350+X350+Y350</f>
        <v>0</v>
      </c>
      <c r="N350" s="36">
        <f t="shared" ref="N350" si="135">O350+P350+Q350+R350+S350+T350+U350+V350+W350+X350+Y350+Z350</f>
        <v>0</v>
      </c>
      <c r="O350" s="36">
        <f t="shared" ref="O350" si="136">P350+Q350+R350+S350+T350+U350+V350+W350+X350+Y350+Z350+AA350</f>
        <v>0</v>
      </c>
      <c r="P350" s="36">
        <f t="shared" ref="P350" si="137">Q350+R350+S350+T350+U350+V350+W350+X350+Y350+Z350+AA350+AB350</f>
        <v>0</v>
      </c>
      <c r="Q350" s="36">
        <f t="shared" ref="Q350" si="138">R350+S350+T350+U350+V350+W350+X350+Y350+Z350+AA350+AB350+AC350</f>
        <v>0</v>
      </c>
    </row>
    <row r="351" spans="1:18" ht="23.25" customHeight="1" x14ac:dyDescent="0.45">
      <c r="A351" s="65" t="s">
        <v>103</v>
      </c>
      <c r="B351" s="58" t="s">
        <v>104</v>
      </c>
      <c r="C351" s="65" t="s">
        <v>29</v>
      </c>
      <c r="D351" s="6" t="s">
        <v>38</v>
      </c>
      <c r="E351" s="36">
        <f t="shared" ref="E351:Q351" si="139">E352+E353+E354+E355+E357</f>
        <v>0</v>
      </c>
      <c r="F351" s="36">
        <f t="shared" si="139"/>
        <v>0</v>
      </c>
      <c r="G351" s="36">
        <f t="shared" si="139"/>
        <v>0</v>
      </c>
      <c r="H351" s="36">
        <f t="shared" si="139"/>
        <v>0</v>
      </c>
      <c r="I351" s="36">
        <f t="shared" si="139"/>
        <v>0</v>
      </c>
      <c r="J351" s="36">
        <f t="shared" si="139"/>
        <v>0</v>
      </c>
      <c r="K351" s="36">
        <f t="shared" si="139"/>
        <v>0</v>
      </c>
      <c r="L351" s="36">
        <f t="shared" si="139"/>
        <v>0</v>
      </c>
      <c r="M351" s="36">
        <f t="shared" si="139"/>
        <v>0</v>
      </c>
      <c r="N351" s="36">
        <f t="shared" si="139"/>
        <v>0</v>
      </c>
      <c r="O351" s="36">
        <f t="shared" si="139"/>
        <v>0</v>
      </c>
      <c r="P351" s="36">
        <f t="shared" si="139"/>
        <v>0</v>
      </c>
      <c r="Q351" s="36">
        <f t="shared" si="139"/>
        <v>0</v>
      </c>
    </row>
    <row r="352" spans="1:18" ht="23.25" customHeight="1" x14ac:dyDescent="0.45">
      <c r="A352" s="66"/>
      <c r="B352" s="59"/>
      <c r="C352" s="66"/>
      <c r="D352" s="6" t="s">
        <v>39</v>
      </c>
      <c r="E352" s="36">
        <f>F352+G352+H352+I352+J352+K352+L352+M352+N352+O352+P352+Q352</f>
        <v>0</v>
      </c>
      <c r="F352" s="36">
        <v>0</v>
      </c>
      <c r="G352" s="36">
        <v>0</v>
      </c>
      <c r="H352" s="36">
        <v>0</v>
      </c>
      <c r="I352" s="36">
        <v>0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</row>
    <row r="353" spans="1:17" ht="23.25" customHeight="1" x14ac:dyDescent="0.45">
      <c r="A353" s="66"/>
      <c r="B353" s="59"/>
      <c r="C353" s="66"/>
      <c r="D353" s="6" t="s">
        <v>40</v>
      </c>
      <c r="E353" s="36">
        <f t="shared" ref="E353:E357" si="140">F353+G353+H353+I353+J353+K353+L353+M353+N353+O353+P353+Q353</f>
        <v>0</v>
      </c>
      <c r="F353" s="36">
        <v>0</v>
      </c>
      <c r="G353" s="36">
        <v>0</v>
      </c>
      <c r="H353" s="36">
        <v>0</v>
      </c>
      <c r="I353" s="36">
        <v>0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</row>
    <row r="354" spans="1:17" ht="23.25" customHeight="1" x14ac:dyDescent="0.45">
      <c r="A354" s="66"/>
      <c r="B354" s="59"/>
      <c r="C354" s="66"/>
      <c r="D354" s="6" t="s">
        <v>41</v>
      </c>
      <c r="E354" s="36">
        <f t="shared" si="140"/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0</v>
      </c>
      <c r="P354" s="36">
        <v>0</v>
      </c>
      <c r="Q354" s="36">
        <v>0</v>
      </c>
    </row>
    <row r="355" spans="1:17" ht="23.25" customHeight="1" x14ac:dyDescent="0.45">
      <c r="A355" s="66"/>
      <c r="B355" s="59"/>
      <c r="C355" s="66"/>
      <c r="D355" s="7" t="s">
        <v>42</v>
      </c>
      <c r="E355" s="36">
        <f t="shared" si="140"/>
        <v>0</v>
      </c>
      <c r="F355" s="36">
        <v>0</v>
      </c>
      <c r="G355" s="36">
        <v>0</v>
      </c>
      <c r="H355" s="36">
        <v>0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</row>
    <row r="356" spans="1:17" ht="23.25" customHeight="1" x14ac:dyDescent="0.45">
      <c r="A356" s="66"/>
      <c r="B356" s="59"/>
      <c r="C356" s="66"/>
      <c r="D356" s="7" t="s">
        <v>43</v>
      </c>
      <c r="E356" s="36">
        <f>F356+G356+H356+I356+J356+K356+L356+M356+N356+O356+P356+Q356</f>
        <v>2000</v>
      </c>
      <c r="F356" s="36">
        <v>0</v>
      </c>
      <c r="G356" s="36">
        <v>0</v>
      </c>
      <c r="H356" s="35">
        <v>0</v>
      </c>
      <c r="I356" s="36">
        <v>0</v>
      </c>
      <c r="J356" s="36">
        <v>0</v>
      </c>
      <c r="K356" s="35">
        <v>0</v>
      </c>
      <c r="L356" s="35">
        <v>0</v>
      </c>
      <c r="M356" s="35">
        <v>0</v>
      </c>
      <c r="N356" s="36">
        <v>0</v>
      </c>
      <c r="O356" s="35">
        <v>0</v>
      </c>
      <c r="P356" s="35">
        <v>2000</v>
      </c>
      <c r="Q356" s="35">
        <v>0</v>
      </c>
    </row>
    <row r="357" spans="1:17" ht="23.25" customHeight="1" x14ac:dyDescent="0.45">
      <c r="A357" s="67"/>
      <c r="B357" s="60"/>
      <c r="C357" s="67"/>
      <c r="D357" s="7" t="s">
        <v>44</v>
      </c>
      <c r="E357" s="36">
        <f t="shared" si="140"/>
        <v>0</v>
      </c>
      <c r="F357" s="36">
        <v>0</v>
      </c>
      <c r="G357" s="36">
        <v>0</v>
      </c>
      <c r="H357" s="36">
        <v>0</v>
      </c>
      <c r="I357" s="36">
        <v>0</v>
      </c>
      <c r="J357" s="36">
        <v>0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</row>
    <row r="358" spans="1:17" ht="23.25" customHeight="1" x14ac:dyDescent="0.45">
      <c r="A358" s="65" t="s">
        <v>105</v>
      </c>
      <c r="B358" s="58" t="s">
        <v>107</v>
      </c>
      <c r="C358" s="65" t="s">
        <v>31</v>
      </c>
      <c r="D358" s="6" t="s">
        <v>38</v>
      </c>
      <c r="E358" s="36">
        <f t="shared" ref="E358:Q358" si="141">E359+E360+E361+E362+E364</f>
        <v>0</v>
      </c>
      <c r="F358" s="36">
        <f t="shared" si="141"/>
        <v>0</v>
      </c>
      <c r="G358" s="36">
        <f t="shared" si="141"/>
        <v>0</v>
      </c>
      <c r="H358" s="36">
        <f t="shared" si="141"/>
        <v>0</v>
      </c>
      <c r="I358" s="36">
        <f t="shared" si="141"/>
        <v>0</v>
      </c>
      <c r="J358" s="36">
        <f t="shared" si="141"/>
        <v>0</v>
      </c>
      <c r="K358" s="36">
        <f t="shared" si="141"/>
        <v>0</v>
      </c>
      <c r="L358" s="36">
        <f t="shared" si="141"/>
        <v>0</v>
      </c>
      <c r="M358" s="36">
        <f t="shared" si="141"/>
        <v>0</v>
      </c>
      <c r="N358" s="36">
        <f t="shared" si="141"/>
        <v>0</v>
      </c>
      <c r="O358" s="36">
        <f t="shared" si="141"/>
        <v>0</v>
      </c>
      <c r="P358" s="36">
        <f t="shared" si="141"/>
        <v>0</v>
      </c>
      <c r="Q358" s="36">
        <f t="shared" si="141"/>
        <v>0</v>
      </c>
    </row>
    <row r="359" spans="1:17" ht="23.25" customHeight="1" x14ac:dyDescent="0.45">
      <c r="A359" s="66"/>
      <c r="B359" s="59"/>
      <c r="C359" s="66"/>
      <c r="D359" s="6" t="s">
        <v>39</v>
      </c>
      <c r="E359" s="36">
        <f>F359+G359+H359+I359+J359+K359+L359+M359+N359+O359+P359+Q359</f>
        <v>0</v>
      </c>
      <c r="F359" s="36">
        <v>0</v>
      </c>
      <c r="G359" s="36">
        <v>0</v>
      </c>
      <c r="H359" s="36">
        <v>0</v>
      </c>
      <c r="I359" s="36">
        <v>0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0</v>
      </c>
    </row>
    <row r="360" spans="1:17" ht="23.25" customHeight="1" x14ac:dyDescent="0.45">
      <c r="A360" s="66"/>
      <c r="B360" s="59"/>
      <c r="C360" s="66"/>
      <c r="D360" s="6" t="s">
        <v>40</v>
      </c>
      <c r="E360" s="36">
        <f t="shared" ref="E360:E362" si="142">F360+G360+H360+I360+J360+K360+L360+M360+N360+O360+P360+Q360</f>
        <v>0</v>
      </c>
      <c r="F360" s="36">
        <v>0</v>
      </c>
      <c r="G360" s="36">
        <v>0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</row>
    <row r="361" spans="1:17" ht="23.25" customHeight="1" x14ac:dyDescent="0.45">
      <c r="A361" s="66"/>
      <c r="B361" s="59"/>
      <c r="C361" s="66"/>
      <c r="D361" s="6" t="s">
        <v>41</v>
      </c>
      <c r="E361" s="36">
        <f t="shared" si="142"/>
        <v>0</v>
      </c>
      <c r="F361" s="36">
        <v>0</v>
      </c>
      <c r="G361" s="36">
        <v>0</v>
      </c>
      <c r="H361" s="36">
        <v>0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</row>
    <row r="362" spans="1:17" ht="23.25" customHeight="1" x14ac:dyDescent="0.45">
      <c r="A362" s="66"/>
      <c r="B362" s="59"/>
      <c r="C362" s="66"/>
      <c r="D362" s="7" t="s">
        <v>42</v>
      </c>
      <c r="E362" s="36">
        <f t="shared" si="142"/>
        <v>0</v>
      </c>
      <c r="F362" s="36">
        <v>0</v>
      </c>
      <c r="G362" s="36">
        <v>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</row>
    <row r="363" spans="1:17" ht="23.25" customHeight="1" x14ac:dyDescent="0.45">
      <c r="A363" s="66"/>
      <c r="B363" s="59"/>
      <c r="C363" s="66"/>
      <c r="D363" s="7" t="s">
        <v>43</v>
      </c>
      <c r="E363" s="36">
        <f>F363+G363+H363+I363+J363+K363+L363+M363+N363+O363+P363+Q363</f>
        <v>570.822</v>
      </c>
      <c r="F363" s="36">
        <v>0</v>
      </c>
      <c r="G363" s="36">
        <v>0</v>
      </c>
      <c r="H363" s="35">
        <v>0</v>
      </c>
      <c r="I363" s="36">
        <v>0</v>
      </c>
      <c r="J363" s="36">
        <v>0</v>
      </c>
      <c r="K363" s="35">
        <v>0</v>
      </c>
      <c r="L363" s="35">
        <v>0</v>
      </c>
      <c r="M363" s="35">
        <v>0</v>
      </c>
      <c r="N363" s="36">
        <v>0</v>
      </c>
      <c r="O363" s="35">
        <v>0</v>
      </c>
      <c r="P363" s="35">
        <v>570.822</v>
      </c>
      <c r="Q363" s="35">
        <v>0</v>
      </c>
    </row>
    <row r="364" spans="1:17" ht="23.25" customHeight="1" x14ac:dyDescent="0.45">
      <c r="A364" s="67"/>
      <c r="B364" s="60"/>
      <c r="C364" s="67"/>
      <c r="D364" s="7" t="s">
        <v>44</v>
      </c>
      <c r="E364" s="36">
        <f t="shared" ref="E364" si="143">F364+G364+H364+I364+J364+K364+L364+M364+N364+O364+P364+Q364</f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</row>
    <row r="365" spans="1:17" ht="23.25" customHeight="1" x14ac:dyDescent="0.45">
      <c r="A365" s="65" t="s">
        <v>106</v>
      </c>
      <c r="B365" s="58" t="s">
        <v>50</v>
      </c>
      <c r="C365" s="65" t="s">
        <v>26</v>
      </c>
      <c r="D365" s="6" t="s">
        <v>38</v>
      </c>
      <c r="E365" s="36">
        <f>E366+E367+E368+E369+E371</f>
        <v>7589.7435999999998</v>
      </c>
      <c r="F365" s="36">
        <f t="shared" ref="F365:Q365" si="144">F366+F367+F368+F369+F371</f>
        <v>0</v>
      </c>
      <c r="G365" s="36">
        <f t="shared" si="144"/>
        <v>0</v>
      </c>
      <c r="H365" s="36">
        <f t="shared" si="144"/>
        <v>0</v>
      </c>
      <c r="I365" s="36">
        <f t="shared" si="144"/>
        <v>0</v>
      </c>
      <c r="J365" s="36">
        <f t="shared" si="144"/>
        <v>0</v>
      </c>
      <c r="K365" s="36">
        <f t="shared" si="144"/>
        <v>1918.3990800000001</v>
      </c>
      <c r="L365" s="36">
        <f t="shared" si="144"/>
        <v>583.70407</v>
      </c>
      <c r="M365" s="36">
        <f t="shared" si="144"/>
        <v>1487.7332699999999</v>
      </c>
      <c r="N365" s="36">
        <f t="shared" si="144"/>
        <v>3599.9071799999997</v>
      </c>
      <c r="O365" s="36">
        <f t="shared" si="144"/>
        <v>0</v>
      </c>
      <c r="P365" s="36">
        <f t="shared" si="144"/>
        <v>0</v>
      </c>
      <c r="Q365" s="36">
        <f t="shared" si="144"/>
        <v>0</v>
      </c>
    </row>
    <row r="366" spans="1:17" ht="23.25" customHeight="1" x14ac:dyDescent="0.45">
      <c r="A366" s="66"/>
      <c r="B366" s="59"/>
      <c r="C366" s="66"/>
      <c r="D366" s="6" t="s">
        <v>39</v>
      </c>
      <c r="E366" s="36">
        <f t="shared" ref="E366:E371" si="145">F366+G366+H366+I366+J366+K366+L366+M366+N366+O366+P366+Q366</f>
        <v>2368</v>
      </c>
      <c r="F366" s="35">
        <f>F373</f>
        <v>0</v>
      </c>
      <c r="G366" s="35">
        <f t="shared" ref="G366:Q366" si="146">G373</f>
        <v>0</v>
      </c>
      <c r="H366" s="35">
        <f t="shared" si="146"/>
        <v>0</v>
      </c>
      <c r="I366" s="35">
        <f t="shared" si="146"/>
        <v>0</v>
      </c>
      <c r="J366" s="35">
        <f t="shared" si="146"/>
        <v>0</v>
      </c>
      <c r="K366" s="35">
        <f t="shared" si="146"/>
        <v>598.54051000000004</v>
      </c>
      <c r="L366" s="35">
        <f t="shared" si="146"/>
        <v>182.11566999999999</v>
      </c>
      <c r="M366" s="35">
        <f t="shared" si="146"/>
        <v>464.17277999999999</v>
      </c>
      <c r="N366" s="35">
        <f t="shared" si="146"/>
        <v>1123.1710399999999</v>
      </c>
      <c r="O366" s="35">
        <f t="shared" si="146"/>
        <v>0</v>
      </c>
      <c r="P366" s="35">
        <f t="shared" si="146"/>
        <v>0</v>
      </c>
      <c r="Q366" s="35">
        <f t="shared" si="146"/>
        <v>0</v>
      </c>
    </row>
    <row r="367" spans="1:17" ht="23.25" customHeight="1" x14ac:dyDescent="0.45">
      <c r="A367" s="66"/>
      <c r="B367" s="59"/>
      <c r="C367" s="66"/>
      <c r="D367" s="6" t="s">
        <v>40</v>
      </c>
      <c r="E367" s="36">
        <f t="shared" si="145"/>
        <v>3703.7948799999999</v>
      </c>
      <c r="F367" s="35">
        <f t="shared" ref="F367:Q367" si="147">F374</f>
        <v>0</v>
      </c>
      <c r="G367" s="35">
        <f t="shared" si="147"/>
        <v>0</v>
      </c>
      <c r="H367" s="35">
        <f t="shared" si="147"/>
        <v>0</v>
      </c>
      <c r="I367" s="35">
        <f t="shared" si="147"/>
        <v>0</v>
      </c>
      <c r="J367" s="35">
        <f t="shared" si="147"/>
        <v>0</v>
      </c>
      <c r="K367" s="35">
        <f t="shared" si="147"/>
        <v>936.17875000000004</v>
      </c>
      <c r="L367" s="35">
        <f t="shared" si="147"/>
        <v>284.84759000000003</v>
      </c>
      <c r="M367" s="35">
        <f t="shared" si="147"/>
        <v>726.01383999999996</v>
      </c>
      <c r="N367" s="35">
        <f t="shared" si="147"/>
        <v>1756.7547</v>
      </c>
      <c r="O367" s="35">
        <f t="shared" si="147"/>
        <v>0</v>
      </c>
      <c r="P367" s="35">
        <f t="shared" si="147"/>
        <v>0</v>
      </c>
      <c r="Q367" s="35">
        <f t="shared" si="147"/>
        <v>0</v>
      </c>
    </row>
    <row r="368" spans="1:17" ht="23.25" customHeight="1" x14ac:dyDescent="0.45">
      <c r="A368" s="66"/>
      <c r="B368" s="59"/>
      <c r="C368" s="66"/>
      <c r="D368" s="6" t="s">
        <v>41</v>
      </c>
      <c r="E368" s="36">
        <f t="shared" si="145"/>
        <v>1517.9487200000001</v>
      </c>
      <c r="F368" s="35">
        <f t="shared" ref="F368:Q368" si="148">F375</f>
        <v>0</v>
      </c>
      <c r="G368" s="35">
        <f t="shared" si="148"/>
        <v>0</v>
      </c>
      <c r="H368" s="35">
        <f t="shared" si="148"/>
        <v>0</v>
      </c>
      <c r="I368" s="35">
        <f t="shared" si="148"/>
        <v>0</v>
      </c>
      <c r="J368" s="35">
        <f t="shared" si="148"/>
        <v>0</v>
      </c>
      <c r="K368" s="35">
        <f t="shared" si="148"/>
        <v>383.67982000000001</v>
      </c>
      <c r="L368" s="35">
        <f t="shared" si="148"/>
        <v>116.74081</v>
      </c>
      <c r="M368" s="35">
        <f t="shared" si="148"/>
        <v>297.54665</v>
      </c>
      <c r="N368" s="35">
        <f t="shared" si="148"/>
        <v>719.98144000000002</v>
      </c>
      <c r="O368" s="35">
        <f t="shared" si="148"/>
        <v>0</v>
      </c>
      <c r="P368" s="35">
        <f t="shared" si="148"/>
        <v>0</v>
      </c>
      <c r="Q368" s="35">
        <f t="shared" si="148"/>
        <v>0</v>
      </c>
    </row>
    <row r="369" spans="1:17" ht="23.25" customHeight="1" x14ac:dyDescent="0.45">
      <c r="A369" s="66"/>
      <c r="B369" s="59"/>
      <c r="C369" s="66"/>
      <c r="D369" s="7" t="s">
        <v>42</v>
      </c>
      <c r="E369" s="36">
        <f t="shared" si="145"/>
        <v>0</v>
      </c>
      <c r="F369" s="35">
        <f t="shared" ref="F369:Q369" si="149">F376</f>
        <v>0</v>
      </c>
      <c r="G369" s="35">
        <f t="shared" si="149"/>
        <v>0</v>
      </c>
      <c r="H369" s="35">
        <f t="shared" si="149"/>
        <v>0</v>
      </c>
      <c r="I369" s="35">
        <f t="shared" si="149"/>
        <v>0</v>
      </c>
      <c r="J369" s="35">
        <f t="shared" si="149"/>
        <v>0</v>
      </c>
      <c r="K369" s="35">
        <f t="shared" si="149"/>
        <v>0</v>
      </c>
      <c r="L369" s="35">
        <f t="shared" si="149"/>
        <v>0</v>
      </c>
      <c r="M369" s="35">
        <f t="shared" si="149"/>
        <v>0</v>
      </c>
      <c r="N369" s="35">
        <f t="shared" si="149"/>
        <v>0</v>
      </c>
      <c r="O369" s="35">
        <f t="shared" si="149"/>
        <v>0</v>
      </c>
      <c r="P369" s="35">
        <f t="shared" si="149"/>
        <v>0</v>
      </c>
      <c r="Q369" s="35">
        <f t="shared" si="149"/>
        <v>0</v>
      </c>
    </row>
    <row r="370" spans="1:17" ht="23.25" customHeight="1" x14ac:dyDescent="0.45">
      <c r="A370" s="66"/>
      <c r="B370" s="59"/>
      <c r="C370" s="66"/>
      <c r="D370" s="7" t="s">
        <v>43</v>
      </c>
      <c r="E370" s="36">
        <f t="shared" si="145"/>
        <v>0</v>
      </c>
      <c r="F370" s="35">
        <f t="shared" ref="F370:Q370" si="150">F377</f>
        <v>0</v>
      </c>
      <c r="G370" s="35">
        <f t="shared" si="150"/>
        <v>0</v>
      </c>
      <c r="H370" s="35">
        <f t="shared" si="150"/>
        <v>0</v>
      </c>
      <c r="I370" s="35">
        <f t="shared" si="150"/>
        <v>0</v>
      </c>
      <c r="J370" s="35">
        <f t="shared" si="150"/>
        <v>0</v>
      </c>
      <c r="K370" s="35">
        <f t="shared" si="150"/>
        <v>0</v>
      </c>
      <c r="L370" s="35">
        <f t="shared" si="150"/>
        <v>0</v>
      </c>
      <c r="M370" s="35">
        <f t="shared" si="150"/>
        <v>0</v>
      </c>
      <c r="N370" s="35">
        <f t="shared" si="150"/>
        <v>0</v>
      </c>
      <c r="O370" s="35">
        <f t="shared" si="150"/>
        <v>0</v>
      </c>
      <c r="P370" s="35">
        <f t="shared" si="150"/>
        <v>0</v>
      </c>
      <c r="Q370" s="35">
        <f t="shared" si="150"/>
        <v>0</v>
      </c>
    </row>
    <row r="371" spans="1:17" ht="23.25" customHeight="1" x14ac:dyDescent="0.45">
      <c r="A371" s="67"/>
      <c r="B371" s="60"/>
      <c r="C371" s="67"/>
      <c r="D371" s="7" t="s">
        <v>44</v>
      </c>
      <c r="E371" s="36">
        <f t="shared" si="145"/>
        <v>0</v>
      </c>
      <c r="F371" s="35">
        <f t="shared" ref="F371:Q371" si="151">F378</f>
        <v>0</v>
      </c>
      <c r="G371" s="35">
        <f t="shared" si="151"/>
        <v>0</v>
      </c>
      <c r="H371" s="35">
        <f t="shared" si="151"/>
        <v>0</v>
      </c>
      <c r="I371" s="35">
        <f t="shared" si="151"/>
        <v>0</v>
      </c>
      <c r="J371" s="35">
        <f t="shared" si="151"/>
        <v>0</v>
      </c>
      <c r="K371" s="35">
        <f t="shared" si="151"/>
        <v>0</v>
      </c>
      <c r="L371" s="35">
        <f t="shared" si="151"/>
        <v>0</v>
      </c>
      <c r="M371" s="35">
        <f t="shared" si="151"/>
        <v>0</v>
      </c>
      <c r="N371" s="35">
        <f t="shared" si="151"/>
        <v>0</v>
      </c>
      <c r="O371" s="35">
        <f t="shared" si="151"/>
        <v>0</v>
      </c>
      <c r="P371" s="35">
        <f t="shared" si="151"/>
        <v>0</v>
      </c>
      <c r="Q371" s="35">
        <f t="shared" si="151"/>
        <v>0</v>
      </c>
    </row>
    <row r="372" spans="1:17" ht="23.25" customHeight="1" x14ac:dyDescent="0.45">
      <c r="A372" s="65" t="s">
        <v>96</v>
      </c>
      <c r="B372" s="58" t="s">
        <v>95</v>
      </c>
      <c r="C372" s="65" t="s">
        <v>58</v>
      </c>
      <c r="D372" s="6" t="s">
        <v>38</v>
      </c>
      <c r="E372" s="36">
        <f>E373+E374+E375+E376+E378</f>
        <v>7589.7435999999998</v>
      </c>
      <c r="F372" s="36">
        <f t="shared" ref="F372:Q372" si="152">F373+F374+F375+F376+F378</f>
        <v>0</v>
      </c>
      <c r="G372" s="36">
        <f t="shared" si="152"/>
        <v>0</v>
      </c>
      <c r="H372" s="36">
        <f t="shared" si="152"/>
        <v>0</v>
      </c>
      <c r="I372" s="36">
        <f t="shared" si="152"/>
        <v>0</v>
      </c>
      <c r="J372" s="36">
        <f t="shared" si="152"/>
        <v>0</v>
      </c>
      <c r="K372" s="36">
        <f t="shared" si="152"/>
        <v>1918.3990800000001</v>
      </c>
      <c r="L372" s="36">
        <f t="shared" si="152"/>
        <v>583.70407</v>
      </c>
      <c r="M372" s="36">
        <f t="shared" si="152"/>
        <v>1487.7332699999999</v>
      </c>
      <c r="N372" s="36">
        <f t="shared" si="152"/>
        <v>3599.9071799999997</v>
      </c>
      <c r="O372" s="36">
        <f t="shared" si="152"/>
        <v>0</v>
      </c>
      <c r="P372" s="36">
        <f t="shared" si="152"/>
        <v>0</v>
      </c>
      <c r="Q372" s="36">
        <f t="shared" si="152"/>
        <v>0</v>
      </c>
    </row>
    <row r="373" spans="1:17" ht="23.25" customHeight="1" x14ac:dyDescent="0.45">
      <c r="A373" s="66"/>
      <c r="B373" s="59"/>
      <c r="C373" s="66"/>
      <c r="D373" s="6" t="s">
        <v>39</v>
      </c>
      <c r="E373" s="36">
        <f>F373+G373+H373+I373+J373+K373+L373+M373+N373+O373+P373+Q373</f>
        <v>2368</v>
      </c>
      <c r="F373" s="36">
        <v>0</v>
      </c>
      <c r="G373" s="36">
        <v>0</v>
      </c>
      <c r="H373" s="36">
        <v>0</v>
      </c>
      <c r="I373" s="36">
        <v>0</v>
      </c>
      <c r="J373" s="36">
        <v>0</v>
      </c>
      <c r="K373" s="36">
        <v>598.54051000000004</v>
      </c>
      <c r="L373" s="36">
        <v>182.11566999999999</v>
      </c>
      <c r="M373" s="36">
        <v>464.17277999999999</v>
      </c>
      <c r="N373" s="36">
        <v>1123.1710399999999</v>
      </c>
      <c r="O373" s="36">
        <v>0</v>
      </c>
      <c r="P373" s="36">
        <v>0</v>
      </c>
      <c r="Q373" s="36">
        <v>0</v>
      </c>
    </row>
    <row r="374" spans="1:17" ht="23.25" customHeight="1" x14ac:dyDescent="0.45">
      <c r="A374" s="66"/>
      <c r="B374" s="59"/>
      <c r="C374" s="66"/>
      <c r="D374" s="6" t="s">
        <v>40</v>
      </c>
      <c r="E374" s="36">
        <f t="shared" ref="E374:E378" si="153">F374+G374+H374+I374+J374+K374+L374+M374+N374+O374+P374+Q374</f>
        <v>3703.7948799999999</v>
      </c>
      <c r="F374" s="36">
        <v>0</v>
      </c>
      <c r="G374" s="36">
        <v>0</v>
      </c>
      <c r="H374" s="36">
        <v>0</v>
      </c>
      <c r="I374" s="36">
        <v>0</v>
      </c>
      <c r="J374" s="36">
        <v>0</v>
      </c>
      <c r="K374" s="36">
        <v>936.17875000000004</v>
      </c>
      <c r="L374" s="36">
        <v>284.84759000000003</v>
      </c>
      <c r="M374" s="36">
        <v>726.01383999999996</v>
      </c>
      <c r="N374" s="36">
        <v>1756.7547</v>
      </c>
      <c r="O374" s="36">
        <v>0</v>
      </c>
      <c r="P374" s="36">
        <v>0</v>
      </c>
      <c r="Q374" s="36">
        <v>0</v>
      </c>
    </row>
    <row r="375" spans="1:17" ht="23.25" customHeight="1" x14ac:dyDescent="0.45">
      <c r="A375" s="66"/>
      <c r="B375" s="59"/>
      <c r="C375" s="66"/>
      <c r="D375" s="6" t="s">
        <v>41</v>
      </c>
      <c r="E375" s="36">
        <f t="shared" si="153"/>
        <v>1517.9487200000001</v>
      </c>
      <c r="F375" s="36">
        <v>0</v>
      </c>
      <c r="G375" s="36">
        <v>0</v>
      </c>
      <c r="H375" s="36">
        <v>0</v>
      </c>
      <c r="I375" s="36">
        <v>0</v>
      </c>
      <c r="J375" s="36">
        <v>0</v>
      </c>
      <c r="K375" s="36">
        <v>383.67982000000001</v>
      </c>
      <c r="L375" s="36">
        <v>116.74081</v>
      </c>
      <c r="M375" s="36">
        <v>297.54665</v>
      </c>
      <c r="N375" s="36">
        <v>719.98144000000002</v>
      </c>
      <c r="O375" s="36">
        <v>0</v>
      </c>
      <c r="P375" s="36">
        <v>0</v>
      </c>
      <c r="Q375" s="36">
        <v>0</v>
      </c>
    </row>
    <row r="376" spans="1:17" ht="23.25" customHeight="1" x14ac:dyDescent="0.45">
      <c r="A376" s="66"/>
      <c r="B376" s="59"/>
      <c r="C376" s="66"/>
      <c r="D376" s="7" t="s">
        <v>42</v>
      </c>
      <c r="E376" s="36">
        <f t="shared" si="153"/>
        <v>0</v>
      </c>
      <c r="F376" s="36">
        <v>0</v>
      </c>
      <c r="G376" s="36">
        <v>0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</row>
    <row r="377" spans="1:17" ht="23.25" customHeight="1" x14ac:dyDescent="0.45">
      <c r="A377" s="66"/>
      <c r="B377" s="59"/>
      <c r="C377" s="66"/>
      <c r="D377" s="7" t="s">
        <v>43</v>
      </c>
      <c r="E377" s="36">
        <f t="shared" si="153"/>
        <v>0</v>
      </c>
      <c r="F377" s="36">
        <v>0</v>
      </c>
      <c r="G377" s="36">
        <v>0</v>
      </c>
      <c r="H377" s="36">
        <v>0</v>
      </c>
      <c r="I377" s="36">
        <v>0</v>
      </c>
      <c r="J377" s="36">
        <v>0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</row>
    <row r="378" spans="1:17" ht="23.25" customHeight="1" x14ac:dyDescent="0.45">
      <c r="A378" s="67"/>
      <c r="B378" s="60"/>
      <c r="C378" s="67"/>
      <c r="D378" s="7" t="s">
        <v>44</v>
      </c>
      <c r="E378" s="36">
        <f t="shared" si="153"/>
        <v>0</v>
      </c>
      <c r="F378" s="36">
        <v>0</v>
      </c>
      <c r="G378" s="36">
        <v>0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</row>
    <row r="379" spans="1:17" ht="23.25" customHeight="1" x14ac:dyDescent="0.45">
      <c r="A379" s="65" t="s">
        <v>191</v>
      </c>
      <c r="B379" s="58" t="s">
        <v>192</v>
      </c>
      <c r="C379" s="65" t="s">
        <v>193</v>
      </c>
      <c r="D379" s="6" t="s">
        <v>38</v>
      </c>
      <c r="E379" s="36">
        <f t="shared" ref="E379:Q379" si="154">E380+E381+E382+E383+E385</f>
        <v>2700</v>
      </c>
      <c r="F379" s="36">
        <f t="shared" si="154"/>
        <v>0</v>
      </c>
      <c r="G379" s="36">
        <f t="shared" si="154"/>
        <v>0</v>
      </c>
      <c r="H379" s="36">
        <f t="shared" si="154"/>
        <v>0</v>
      </c>
      <c r="I379" s="36">
        <f t="shared" si="154"/>
        <v>0</v>
      </c>
      <c r="J379" s="36">
        <f t="shared" si="154"/>
        <v>0</v>
      </c>
      <c r="K379" s="36">
        <f t="shared" si="154"/>
        <v>0</v>
      </c>
      <c r="L379" s="36">
        <f t="shared" si="154"/>
        <v>0</v>
      </c>
      <c r="M379" s="36">
        <f t="shared" si="154"/>
        <v>0</v>
      </c>
      <c r="N379" s="36">
        <f t="shared" si="154"/>
        <v>0</v>
      </c>
      <c r="O379" s="36">
        <f t="shared" si="154"/>
        <v>2700</v>
      </c>
      <c r="P379" s="36">
        <f t="shared" si="154"/>
        <v>0</v>
      </c>
      <c r="Q379" s="36">
        <f t="shared" si="154"/>
        <v>0</v>
      </c>
    </row>
    <row r="380" spans="1:17" ht="23.25" customHeight="1" x14ac:dyDescent="0.45">
      <c r="A380" s="66"/>
      <c r="B380" s="59"/>
      <c r="C380" s="66"/>
      <c r="D380" s="6" t="s">
        <v>39</v>
      </c>
      <c r="E380" s="37">
        <f>F380+G380+H380+I380+J380+K380+L380+M380+N380+O380+P380+Q380</f>
        <v>0</v>
      </c>
      <c r="F380" s="37">
        <f t="shared" ref="F380:J381" si="155">F386+F393+F400+F407+F414+F421+F428+F435+F442+F449</f>
        <v>0</v>
      </c>
      <c r="G380" s="37">
        <f t="shared" si="155"/>
        <v>0</v>
      </c>
      <c r="H380" s="37">
        <f t="shared" si="155"/>
        <v>0</v>
      </c>
      <c r="I380" s="37">
        <f t="shared" si="155"/>
        <v>0</v>
      </c>
      <c r="J380" s="37">
        <f t="shared" si="155"/>
        <v>0</v>
      </c>
      <c r="K380" s="37">
        <v>0</v>
      </c>
      <c r="L380" s="37">
        <v>0</v>
      </c>
      <c r="M380" s="37">
        <v>0</v>
      </c>
      <c r="N380" s="37">
        <v>0</v>
      </c>
      <c r="O380" s="37">
        <f>O386+O393+O400+O407+O414+O421+O428+O435+O442+O449</f>
        <v>0</v>
      </c>
      <c r="P380" s="37">
        <f t="shared" ref="P380" si="156">P386+P393+P400+P407+P414+P421+P428+P435+P442+P449</f>
        <v>0</v>
      </c>
      <c r="Q380" s="37">
        <f>Q386+Q393+Q400+Q407+Q414+Q421+Q428+Q435+Q442+Q449</f>
        <v>0</v>
      </c>
    </row>
    <row r="381" spans="1:17" ht="23.25" customHeight="1" x14ac:dyDescent="0.45">
      <c r="A381" s="66"/>
      <c r="B381" s="59"/>
      <c r="C381" s="66"/>
      <c r="D381" s="6" t="s">
        <v>40</v>
      </c>
      <c r="E381" s="37">
        <f t="shared" ref="E381:E383" si="157">F381+G381+H381+I381+J381+K381+L381+M381+N381+O381+P381+Q381</f>
        <v>2700</v>
      </c>
      <c r="F381" s="37">
        <f t="shared" si="155"/>
        <v>0</v>
      </c>
      <c r="G381" s="37">
        <f t="shared" si="155"/>
        <v>0</v>
      </c>
      <c r="H381" s="37">
        <f t="shared" si="155"/>
        <v>0</v>
      </c>
      <c r="I381" s="37">
        <f t="shared" si="155"/>
        <v>0</v>
      </c>
      <c r="J381" s="37">
        <f t="shared" si="155"/>
        <v>0</v>
      </c>
      <c r="K381" s="37">
        <f>K387+K394+K401+K408+K415+K422+K429+K436+K443+K450</f>
        <v>0</v>
      </c>
      <c r="L381" s="37">
        <f>L387+L394+L401+L408+L415+L422+L429+L436+L443+L450</f>
        <v>0</v>
      </c>
      <c r="M381" s="37">
        <f>M387+M394+M401+M408+M415+M422+M429+M436+M443+M450</f>
        <v>0</v>
      </c>
      <c r="N381" s="37">
        <f>N387+N394+N401+N408+N415+N422+N429+N436+N443+N450</f>
        <v>0</v>
      </c>
      <c r="O381" s="37">
        <v>2700</v>
      </c>
      <c r="P381" s="37">
        <f>P387+P394+P401+P408+P415+P422+P429+P436+P443+P450</f>
        <v>0</v>
      </c>
      <c r="Q381" s="37">
        <f t="shared" ref="Q381" si="158">Q387+Q394+Q401+Q408+Q415+Q422+Q429+Q436+Q443+Q450</f>
        <v>0</v>
      </c>
    </row>
    <row r="382" spans="1:17" ht="23.25" customHeight="1" x14ac:dyDescent="0.45">
      <c r="A382" s="66"/>
      <c r="B382" s="59"/>
      <c r="C382" s="66"/>
      <c r="D382" s="6" t="s">
        <v>41</v>
      </c>
      <c r="E382" s="37">
        <f t="shared" si="157"/>
        <v>0</v>
      </c>
      <c r="F382" s="37">
        <f t="shared" ref="F382:Q382" si="159">F388+F395+F402+F409+F416+F423+F430+F437+F444+F451</f>
        <v>0</v>
      </c>
      <c r="G382" s="37">
        <f t="shared" si="159"/>
        <v>0</v>
      </c>
      <c r="H382" s="37">
        <f t="shared" si="159"/>
        <v>0</v>
      </c>
      <c r="I382" s="37">
        <f t="shared" si="159"/>
        <v>0</v>
      </c>
      <c r="J382" s="37">
        <f t="shared" si="159"/>
        <v>0</v>
      </c>
      <c r="K382" s="37">
        <f t="shared" si="159"/>
        <v>0</v>
      </c>
      <c r="L382" s="37">
        <f t="shared" si="159"/>
        <v>0</v>
      </c>
      <c r="M382" s="37">
        <f t="shared" si="159"/>
        <v>0</v>
      </c>
      <c r="N382" s="37">
        <f t="shared" si="159"/>
        <v>0</v>
      </c>
      <c r="O382" s="37">
        <f t="shared" si="159"/>
        <v>0</v>
      </c>
      <c r="P382" s="37">
        <f t="shared" si="159"/>
        <v>0</v>
      </c>
      <c r="Q382" s="37">
        <f t="shared" si="159"/>
        <v>0</v>
      </c>
    </row>
    <row r="383" spans="1:17" ht="23.25" customHeight="1" x14ac:dyDescent="0.45">
      <c r="A383" s="66"/>
      <c r="B383" s="59"/>
      <c r="C383" s="66"/>
      <c r="D383" s="7" t="s">
        <v>42</v>
      </c>
      <c r="E383" s="37">
        <f t="shared" si="157"/>
        <v>0</v>
      </c>
      <c r="F383" s="37">
        <f>F389+F396+F403+F410+F417+F424+F431+F438+F445+F452</f>
        <v>0</v>
      </c>
      <c r="G383" s="37">
        <f>G389+G396+G403+G410+G417+G424+G431+G438+G445+G452</f>
        <v>0</v>
      </c>
      <c r="H383" s="37">
        <f>H389+H396+H403+H410+H417+H424+H431+H438+H445+H452</f>
        <v>0</v>
      </c>
      <c r="I383" s="37">
        <f>I389+I396+I403+I410+I417+I424+I431+I438+I445+I452</f>
        <v>0</v>
      </c>
      <c r="J383" s="37">
        <f>J389+J396+J403+J410+J417+J424+J431+J438+J445+J452</f>
        <v>0</v>
      </c>
      <c r="K383" s="37">
        <v>0</v>
      </c>
      <c r="L383" s="37">
        <v>0</v>
      </c>
      <c r="M383" s="37">
        <v>0</v>
      </c>
      <c r="N383" s="37">
        <v>0</v>
      </c>
      <c r="O383" s="37">
        <f>O389+O396+O403+O410+O417+O424+O431+O438+O445+O452</f>
        <v>0</v>
      </c>
      <c r="P383" s="37">
        <f>P389+P396+P403+P410+P417+P424+P431+P438+P445+P452</f>
        <v>0</v>
      </c>
      <c r="Q383" s="37">
        <f>Q389+Q396+Q403+Q410+Q417+Q424+Q431+Q438+Q445+Q452</f>
        <v>0</v>
      </c>
    </row>
    <row r="384" spans="1:17" ht="23.25" customHeight="1" x14ac:dyDescent="0.45">
      <c r="A384" s="66"/>
      <c r="B384" s="59"/>
      <c r="C384" s="66"/>
      <c r="D384" s="7" t="s">
        <v>43</v>
      </c>
      <c r="E384" s="37">
        <f>F384+G384+H384+I384+J384+K384+L384+M384+N384+O384+P384+Q384</f>
        <v>0</v>
      </c>
      <c r="F384" s="37">
        <f t="shared" ref="F384:Q384" si="160">F390+F397+F404+F411+F418+F425+F432+F439+F446+F453</f>
        <v>0</v>
      </c>
      <c r="G384" s="37">
        <f t="shared" si="160"/>
        <v>0</v>
      </c>
      <c r="H384" s="37">
        <f t="shared" si="160"/>
        <v>0</v>
      </c>
      <c r="I384" s="37">
        <f t="shared" si="160"/>
        <v>0</v>
      </c>
      <c r="J384" s="37">
        <f t="shared" si="160"/>
        <v>0</v>
      </c>
      <c r="K384" s="37">
        <f t="shared" si="160"/>
        <v>0</v>
      </c>
      <c r="L384" s="37">
        <f t="shared" si="160"/>
        <v>0</v>
      </c>
      <c r="M384" s="37">
        <f t="shared" si="160"/>
        <v>0</v>
      </c>
      <c r="N384" s="37">
        <f t="shared" si="160"/>
        <v>0</v>
      </c>
      <c r="O384" s="37">
        <f t="shared" si="160"/>
        <v>0</v>
      </c>
      <c r="P384" s="37">
        <f t="shared" si="160"/>
        <v>0</v>
      </c>
      <c r="Q384" s="37">
        <f t="shared" si="160"/>
        <v>0</v>
      </c>
    </row>
    <row r="385" spans="1:17" ht="23.25" customHeight="1" x14ac:dyDescent="0.45">
      <c r="A385" s="67"/>
      <c r="B385" s="60"/>
      <c r="C385" s="67"/>
      <c r="D385" s="7" t="s">
        <v>44</v>
      </c>
      <c r="E385" s="37">
        <f>F385+G385+H385+I385+J385+K385+L385+M385+N385+O385+P385+Q385</f>
        <v>0</v>
      </c>
      <c r="F385" s="37">
        <f>G385+H385+I385+J385+K385+L385+M385+N385+O385+P385+Q385+R370</f>
        <v>0</v>
      </c>
      <c r="G385" s="37">
        <f>H385+I385+J385+K385+L385+M385+N385+O385+P385+Q385+R370+S370</f>
        <v>0</v>
      </c>
      <c r="H385" s="37">
        <f>I385+J385+K385+L385+M385+N385+O385+P385+Q385+R370+S370+T370</f>
        <v>0</v>
      </c>
      <c r="I385" s="37">
        <f>J385+K385+L385+M385+N385+O385+P385+Q385+R370+S370+T370+U370</f>
        <v>0</v>
      </c>
      <c r="J385" s="37">
        <f>K385+L385+M385+N385+O385+P385+Q385+R370+S370+T370+U370+V370</f>
        <v>0</v>
      </c>
      <c r="K385" s="37">
        <f>L385+M385+N385+O385+P385+Q385+R370+S370+T370+U370+V370+W370</f>
        <v>0</v>
      </c>
      <c r="L385" s="37">
        <f>M385+N385+O385+P385+Q385+R370+S370+T370+U370+V370+W370+X370</f>
        <v>0</v>
      </c>
      <c r="M385" s="37">
        <f>N385+O385+P385+Q385+R370+S370+T370+U370+V370+W370+X370+Y370</f>
        <v>0</v>
      </c>
      <c r="N385" s="37">
        <f>O385+P385+Q385+R370+S370+T370+U370+V370+W370+X370+Y370+Z370</f>
        <v>0</v>
      </c>
      <c r="O385" s="37">
        <f>P385+Q385+R370+S370+T370+U370+V370+W370+X370+Y370+Z370+AA370</f>
        <v>0</v>
      </c>
      <c r="P385" s="37">
        <f>Q385+R370+S370+T370+U370+V370+W370+X370+Y370+Z370+AA370+AB370</f>
        <v>0</v>
      </c>
      <c r="Q385" s="37">
        <f>R370+S370+T370+U370+V370+W370+X370+Y370+Z370+AA370+AB370+AC370</f>
        <v>0</v>
      </c>
    </row>
    <row r="386" spans="1:17" ht="23.25" customHeight="1" x14ac:dyDescent="0.45">
      <c r="A386" s="65" t="s">
        <v>108</v>
      </c>
      <c r="B386" s="58" t="s">
        <v>132</v>
      </c>
      <c r="C386" s="65" t="s">
        <v>25</v>
      </c>
      <c r="D386" s="6" t="s">
        <v>38</v>
      </c>
      <c r="E386" s="36">
        <f t="shared" ref="E386:Q386" si="161">E387+E388+E389+E390+E392</f>
        <v>9625.1720000000005</v>
      </c>
      <c r="F386" s="36">
        <f t="shared" si="161"/>
        <v>0</v>
      </c>
      <c r="G386" s="36">
        <f t="shared" si="161"/>
        <v>0</v>
      </c>
      <c r="H386" s="36">
        <f t="shared" si="161"/>
        <v>0</v>
      </c>
      <c r="I386" s="36">
        <f t="shared" si="161"/>
        <v>0</v>
      </c>
      <c r="J386" s="36">
        <f t="shared" si="161"/>
        <v>0</v>
      </c>
      <c r="K386" s="36">
        <f t="shared" si="161"/>
        <v>775.48642999999993</v>
      </c>
      <c r="L386" s="36">
        <f t="shared" si="161"/>
        <v>562.91999999999996</v>
      </c>
      <c r="M386" s="36">
        <f t="shared" si="161"/>
        <v>3586.76557</v>
      </c>
      <c r="N386" s="36">
        <f t="shared" si="161"/>
        <v>4700</v>
      </c>
      <c r="O386" s="36">
        <f t="shared" si="161"/>
        <v>0</v>
      </c>
      <c r="P386" s="36">
        <f t="shared" si="161"/>
        <v>0</v>
      </c>
      <c r="Q386" s="36">
        <f t="shared" si="161"/>
        <v>0</v>
      </c>
    </row>
    <row r="387" spans="1:17" ht="23.25" customHeight="1" x14ac:dyDescent="0.45">
      <c r="A387" s="66"/>
      <c r="B387" s="59"/>
      <c r="C387" s="66"/>
      <c r="D387" s="6" t="s">
        <v>39</v>
      </c>
      <c r="E387" s="37">
        <f>F387+G387+H387+I387+J387+K387+L387+M387+N387+O387+P387+Q387</f>
        <v>0</v>
      </c>
      <c r="F387" s="37">
        <f>F394+F401+F408+F415+F422+F429+F436+F443+F450+F457</f>
        <v>0</v>
      </c>
      <c r="G387" s="37">
        <f t="shared" ref="G387:P387" si="162">G394+G401+G408+G415+G422+G429+G436+G443+G450+G457</f>
        <v>0</v>
      </c>
      <c r="H387" s="37">
        <f t="shared" si="162"/>
        <v>0</v>
      </c>
      <c r="I387" s="37">
        <f t="shared" si="162"/>
        <v>0</v>
      </c>
      <c r="J387" s="37">
        <f t="shared" si="162"/>
        <v>0</v>
      </c>
      <c r="K387" s="37">
        <f t="shared" si="162"/>
        <v>0</v>
      </c>
      <c r="L387" s="37">
        <f t="shared" si="162"/>
        <v>0</v>
      </c>
      <c r="M387" s="37">
        <f t="shared" si="162"/>
        <v>0</v>
      </c>
      <c r="N387" s="37">
        <f t="shared" si="162"/>
        <v>0</v>
      </c>
      <c r="O387" s="37">
        <f>O394+O401+O408+O415+O422+O429+O436+O443+O450+O457</f>
        <v>0</v>
      </c>
      <c r="P387" s="37">
        <f t="shared" si="162"/>
        <v>0</v>
      </c>
      <c r="Q387" s="37">
        <f>Q394+Q401+Q408+Q415+Q422+Q429+Q436+Q443+Q450+Q457</f>
        <v>0</v>
      </c>
    </row>
    <row r="388" spans="1:17" ht="23.25" customHeight="1" x14ac:dyDescent="0.45">
      <c r="A388" s="66"/>
      <c r="B388" s="59"/>
      <c r="C388" s="66"/>
      <c r="D388" s="6" t="s">
        <v>40</v>
      </c>
      <c r="E388" s="37">
        <f t="shared" ref="E388:E390" si="163">F388+G388+H388+I388+J388+K388+L388+M388+N388+O388+P388+Q388</f>
        <v>0</v>
      </c>
      <c r="F388" s="37">
        <f t="shared" ref="F388:Q388" si="164">F395+F402+F409+F416+F423+F430+F437+F444+F451+F458</f>
        <v>0</v>
      </c>
      <c r="G388" s="37">
        <f t="shared" si="164"/>
        <v>0</v>
      </c>
      <c r="H388" s="37">
        <f t="shared" si="164"/>
        <v>0</v>
      </c>
      <c r="I388" s="37">
        <f t="shared" si="164"/>
        <v>0</v>
      </c>
      <c r="J388" s="37">
        <f t="shared" si="164"/>
        <v>0</v>
      </c>
      <c r="K388" s="37">
        <f t="shared" si="164"/>
        <v>0</v>
      </c>
      <c r="L388" s="37">
        <f t="shared" si="164"/>
        <v>0</v>
      </c>
      <c r="M388" s="37">
        <f t="shared" si="164"/>
        <v>0</v>
      </c>
      <c r="N388" s="37">
        <f t="shared" si="164"/>
        <v>0</v>
      </c>
      <c r="O388" s="37">
        <f t="shared" si="164"/>
        <v>0</v>
      </c>
      <c r="P388" s="37">
        <f>P395+P402+P409+P416+P423+P430+P437+P444+P451+P458</f>
        <v>0</v>
      </c>
      <c r="Q388" s="37">
        <f t="shared" si="164"/>
        <v>0</v>
      </c>
    </row>
    <row r="389" spans="1:17" ht="23.25" customHeight="1" x14ac:dyDescent="0.45">
      <c r="A389" s="66"/>
      <c r="B389" s="59"/>
      <c r="C389" s="66"/>
      <c r="D389" s="6" t="s">
        <v>41</v>
      </c>
      <c r="E389" s="37">
        <f>F389+G389+H389+I389+J389+K389+L389+M389+N389+O389+P389+Q389</f>
        <v>9625.1720000000005</v>
      </c>
      <c r="F389" s="37">
        <f t="shared" ref="F389:Q389" si="165">F396+F403+F410+F417+F424+F431+F438+F445+F452+F459</f>
        <v>0</v>
      </c>
      <c r="G389" s="37">
        <f t="shared" si="165"/>
        <v>0</v>
      </c>
      <c r="H389" s="37">
        <f t="shared" si="165"/>
        <v>0</v>
      </c>
      <c r="I389" s="37">
        <f t="shared" si="165"/>
        <v>0</v>
      </c>
      <c r="J389" s="37">
        <f t="shared" si="165"/>
        <v>0</v>
      </c>
      <c r="K389" s="37">
        <f t="shared" si="165"/>
        <v>775.48642999999993</v>
      </c>
      <c r="L389" s="37">
        <f t="shared" si="165"/>
        <v>562.91999999999996</v>
      </c>
      <c r="M389" s="37">
        <f t="shared" si="165"/>
        <v>3586.76557</v>
      </c>
      <c r="N389" s="37">
        <f t="shared" si="165"/>
        <v>4700</v>
      </c>
      <c r="O389" s="37">
        <f t="shared" si="165"/>
        <v>0</v>
      </c>
      <c r="P389" s="37">
        <f t="shared" si="165"/>
        <v>0</v>
      </c>
      <c r="Q389" s="37">
        <f t="shared" si="165"/>
        <v>0</v>
      </c>
    </row>
    <row r="390" spans="1:17" ht="23.25" customHeight="1" x14ac:dyDescent="0.45">
      <c r="A390" s="66"/>
      <c r="B390" s="59"/>
      <c r="C390" s="66"/>
      <c r="D390" s="7" t="s">
        <v>42</v>
      </c>
      <c r="E390" s="37">
        <f t="shared" si="163"/>
        <v>0</v>
      </c>
      <c r="F390" s="37">
        <f t="shared" ref="F390:Q390" si="166">F397+F404+F411+F418+F425+F432+F439+F446+F453+F460</f>
        <v>0</v>
      </c>
      <c r="G390" s="37">
        <f t="shared" si="166"/>
        <v>0</v>
      </c>
      <c r="H390" s="37">
        <f t="shared" si="166"/>
        <v>0</v>
      </c>
      <c r="I390" s="37">
        <f t="shared" si="166"/>
        <v>0</v>
      </c>
      <c r="J390" s="37">
        <f t="shared" si="166"/>
        <v>0</v>
      </c>
      <c r="K390" s="37">
        <f t="shared" si="166"/>
        <v>0</v>
      </c>
      <c r="L390" s="37">
        <f t="shared" si="166"/>
        <v>0</v>
      </c>
      <c r="M390" s="37">
        <f t="shared" si="166"/>
        <v>0</v>
      </c>
      <c r="N390" s="37">
        <f t="shared" si="166"/>
        <v>0</v>
      </c>
      <c r="O390" s="37">
        <f t="shared" si="166"/>
        <v>0</v>
      </c>
      <c r="P390" s="37">
        <f t="shared" si="166"/>
        <v>0</v>
      </c>
      <c r="Q390" s="37">
        <f t="shared" si="166"/>
        <v>0</v>
      </c>
    </row>
    <row r="391" spans="1:17" ht="23.25" customHeight="1" x14ac:dyDescent="0.45">
      <c r="A391" s="66"/>
      <c r="B391" s="59"/>
      <c r="C391" s="66"/>
      <c r="D391" s="7" t="s">
        <v>43</v>
      </c>
      <c r="E391" s="37">
        <f>F391+G391+H391+I391+J391+K391+L391+M391+N391+O391+P391+Q391</f>
        <v>0</v>
      </c>
      <c r="F391" s="37">
        <f t="shared" ref="F391:Q391" si="167">F398+F405+F412+F419+F426+F433+F440+F447+F454+F461</f>
        <v>0</v>
      </c>
      <c r="G391" s="37">
        <f t="shared" si="167"/>
        <v>0</v>
      </c>
      <c r="H391" s="37">
        <f t="shared" si="167"/>
        <v>0</v>
      </c>
      <c r="I391" s="37">
        <f t="shared" si="167"/>
        <v>0</v>
      </c>
      <c r="J391" s="37">
        <f t="shared" si="167"/>
        <v>0</v>
      </c>
      <c r="K391" s="37">
        <f t="shared" si="167"/>
        <v>0</v>
      </c>
      <c r="L391" s="37">
        <f t="shared" si="167"/>
        <v>0</v>
      </c>
      <c r="M391" s="37">
        <f t="shared" si="167"/>
        <v>0</v>
      </c>
      <c r="N391" s="37">
        <f t="shared" si="167"/>
        <v>0</v>
      </c>
      <c r="O391" s="37">
        <f t="shared" si="167"/>
        <v>0</v>
      </c>
      <c r="P391" s="37">
        <f t="shared" si="167"/>
        <v>0</v>
      </c>
      <c r="Q391" s="37">
        <f t="shared" si="167"/>
        <v>0</v>
      </c>
    </row>
    <row r="392" spans="1:17" ht="23.25" customHeight="1" x14ac:dyDescent="0.45">
      <c r="A392" s="67"/>
      <c r="B392" s="60"/>
      <c r="C392" s="67"/>
      <c r="D392" s="7" t="s">
        <v>44</v>
      </c>
      <c r="E392" s="37">
        <f>F392+G392+H392+I392+J392+K392+L392+M392+N392+O392+P392+Q392</f>
        <v>0</v>
      </c>
      <c r="F392" s="37">
        <f>G392+H392+I392+J392+K392+L392+M392+N392+O392+P392+Q392+R378</f>
        <v>0</v>
      </c>
      <c r="G392" s="37">
        <f>H392+I392+J392+K392+L392+M392+N392+O392+P392+Q392+R378+S378</f>
        <v>0</v>
      </c>
      <c r="H392" s="37">
        <f>I392+J392+K392+L392+M392+N392+O392+P392+Q392+R378+S378+T378</f>
        <v>0</v>
      </c>
      <c r="I392" s="37">
        <f>J392+K392+L392+M392+N392+O392+P392+Q392+R378+S378+T378+U378</f>
        <v>0</v>
      </c>
      <c r="J392" s="37">
        <f>K392+L392+M392+N392+O392+P392+Q392+R378+S378+T378+U378+V378</f>
        <v>0</v>
      </c>
      <c r="K392" s="37">
        <f>L392+M392+N392+O392+P392+Q392+R378+S378+T378+U378+V378+W378</f>
        <v>0</v>
      </c>
      <c r="L392" s="37">
        <f>M392+N392+O392+P392+Q392+R378+S378+T378+U378+V378+W378+X378</f>
        <v>0</v>
      </c>
      <c r="M392" s="37">
        <f>N392+O392+P392+Q392+R378+S378+T378+U378+V378+W378+X378+Y378</f>
        <v>0</v>
      </c>
      <c r="N392" s="37">
        <f>O392+P392+Q392+R378+S378+T378+U378+V378+W378+X378+Y378+Z378</f>
        <v>0</v>
      </c>
      <c r="O392" s="37">
        <f>P392+Q392+R378+S378+T378+U378+V378+W378+X378+Y378+Z378+AA378</f>
        <v>0</v>
      </c>
      <c r="P392" s="37">
        <f>Q392+R378+S378+T378+U378+V378+W378+X378+Y378+Z378+AA378+AB378</f>
        <v>0</v>
      </c>
      <c r="Q392" s="37">
        <f>R378+S378+T378+U378+V378+W378+X378+Y378+Z378+AA378+AB378+AC378</f>
        <v>0</v>
      </c>
    </row>
    <row r="393" spans="1:17" ht="23.25" customHeight="1" x14ac:dyDescent="0.45">
      <c r="A393" s="65" t="s">
        <v>109</v>
      </c>
      <c r="B393" s="58" t="s">
        <v>131</v>
      </c>
      <c r="C393" s="65" t="s">
        <v>110</v>
      </c>
      <c r="D393" s="6" t="s">
        <v>38</v>
      </c>
      <c r="E393" s="36">
        <f>E394+E395+E396+E397+E399</f>
        <v>756.57500000000005</v>
      </c>
      <c r="F393" s="36">
        <f t="shared" ref="F393:O393" si="168">F394+F395+F396+F397+F399</f>
        <v>0</v>
      </c>
      <c r="G393" s="36">
        <f t="shared" si="168"/>
        <v>0</v>
      </c>
      <c r="H393" s="36">
        <f t="shared" si="168"/>
        <v>0</v>
      </c>
      <c r="I393" s="36">
        <f t="shared" si="168"/>
        <v>0</v>
      </c>
      <c r="J393" s="36">
        <f t="shared" si="168"/>
        <v>0</v>
      </c>
      <c r="K393" s="36">
        <f t="shared" si="168"/>
        <v>0</v>
      </c>
      <c r="L393" s="36">
        <f t="shared" si="168"/>
        <v>0</v>
      </c>
      <c r="M393" s="36">
        <f t="shared" si="168"/>
        <v>0</v>
      </c>
      <c r="N393" s="36">
        <f t="shared" si="168"/>
        <v>756.57500000000005</v>
      </c>
      <c r="O393" s="36">
        <f t="shared" si="168"/>
        <v>0</v>
      </c>
      <c r="P393" s="36">
        <f>P394+P395+P396+P28+P397+P399</f>
        <v>0</v>
      </c>
      <c r="Q393" s="36">
        <f>Q394+Q395+Q396+Q397+Q399</f>
        <v>0</v>
      </c>
    </row>
    <row r="394" spans="1:17" ht="23.25" customHeight="1" x14ac:dyDescent="0.45">
      <c r="A394" s="66"/>
      <c r="B394" s="59"/>
      <c r="C394" s="66"/>
      <c r="D394" s="6" t="s">
        <v>39</v>
      </c>
      <c r="E394" s="36">
        <f>F394+G394+H394+I394+J394+K394+L394+M394+N394+O394+P394+Q394</f>
        <v>0</v>
      </c>
      <c r="F394" s="36">
        <v>0</v>
      </c>
      <c r="G394" s="36">
        <v>0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</row>
    <row r="395" spans="1:17" ht="23.25" customHeight="1" x14ac:dyDescent="0.45">
      <c r="A395" s="66"/>
      <c r="B395" s="59"/>
      <c r="C395" s="66"/>
      <c r="D395" s="6" t="s">
        <v>40</v>
      </c>
      <c r="E395" s="36">
        <f t="shared" ref="E395:E397" si="169">F395+G395+H395+I395+J395+K395+L395+M395+N395+O395+P395+Q395</f>
        <v>0</v>
      </c>
      <c r="F395" s="36">
        <v>0</v>
      </c>
      <c r="G395" s="36">
        <v>0</v>
      </c>
      <c r="H395" s="36">
        <v>0</v>
      </c>
      <c r="I395" s="36">
        <v>0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</row>
    <row r="396" spans="1:17" ht="23.25" customHeight="1" x14ac:dyDescent="0.45">
      <c r="A396" s="66"/>
      <c r="B396" s="59"/>
      <c r="C396" s="66"/>
      <c r="D396" s="6" t="s">
        <v>41</v>
      </c>
      <c r="E396" s="36">
        <f>F396+G396+H396+I396+J396+K396+L396+M396+N396+O396+P396+Q396</f>
        <v>756.57500000000005</v>
      </c>
      <c r="F396" s="36">
        <v>0</v>
      </c>
      <c r="G396" s="36">
        <v>0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5">
        <v>0</v>
      </c>
      <c r="N396" s="36">
        <v>756.57500000000005</v>
      </c>
      <c r="O396" s="36">
        <v>0</v>
      </c>
      <c r="P396" s="36">
        <v>0</v>
      </c>
      <c r="Q396" s="36">
        <v>0</v>
      </c>
    </row>
    <row r="397" spans="1:17" ht="23.25" customHeight="1" x14ac:dyDescent="0.45">
      <c r="A397" s="66"/>
      <c r="B397" s="59"/>
      <c r="C397" s="66"/>
      <c r="D397" s="7" t="s">
        <v>42</v>
      </c>
      <c r="E397" s="36">
        <f t="shared" si="169"/>
        <v>0</v>
      </c>
      <c r="F397" s="36">
        <v>0</v>
      </c>
      <c r="G397" s="36">
        <v>0</v>
      </c>
      <c r="H397" s="36">
        <v>0</v>
      </c>
      <c r="I397" s="36">
        <v>0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v>0</v>
      </c>
      <c r="Q397" s="36">
        <v>0</v>
      </c>
    </row>
    <row r="398" spans="1:17" ht="23.25" customHeight="1" x14ac:dyDescent="0.45">
      <c r="A398" s="66"/>
      <c r="B398" s="59"/>
      <c r="C398" s="66"/>
      <c r="D398" s="7" t="s">
        <v>43</v>
      </c>
      <c r="E398" s="36">
        <f>F398+G398+H398+I398+J398+K398+L398+M398+N398+O398+P398+Q398</f>
        <v>0</v>
      </c>
      <c r="F398" s="36">
        <v>0</v>
      </c>
      <c r="G398" s="36">
        <v>0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0</v>
      </c>
      <c r="N398" s="36">
        <v>0</v>
      </c>
      <c r="O398" s="36">
        <v>0</v>
      </c>
      <c r="P398" s="36">
        <v>0</v>
      </c>
      <c r="Q398" s="36">
        <v>0</v>
      </c>
    </row>
    <row r="399" spans="1:17" ht="23.25" customHeight="1" x14ac:dyDescent="0.45">
      <c r="A399" s="67"/>
      <c r="B399" s="60"/>
      <c r="C399" s="67"/>
      <c r="D399" s="7" t="s">
        <v>44</v>
      </c>
      <c r="E399" s="36">
        <f>F399+G399+H399+I399+J399+K399+L399+M399+N399+O399+P399+Q399</f>
        <v>0</v>
      </c>
      <c r="F399" s="36">
        <v>0</v>
      </c>
      <c r="G399" s="36">
        <v>0</v>
      </c>
      <c r="H399" s="36">
        <v>0</v>
      </c>
      <c r="I399" s="36">
        <v>0</v>
      </c>
      <c r="J399" s="36">
        <v>0</v>
      </c>
      <c r="K399" s="36">
        <v>0</v>
      </c>
      <c r="L399" s="36">
        <v>0</v>
      </c>
      <c r="M399" s="36">
        <v>0</v>
      </c>
      <c r="N399" s="36">
        <v>0</v>
      </c>
      <c r="O399" s="36">
        <v>0</v>
      </c>
      <c r="P399" s="36">
        <v>0</v>
      </c>
      <c r="Q399" s="36">
        <v>0</v>
      </c>
    </row>
    <row r="400" spans="1:17" ht="23.25" customHeight="1" x14ac:dyDescent="0.45">
      <c r="A400" s="65" t="s">
        <v>111</v>
      </c>
      <c r="B400" s="58" t="s">
        <v>112</v>
      </c>
      <c r="C400" s="65" t="s">
        <v>110</v>
      </c>
      <c r="D400" s="6" t="s">
        <v>38</v>
      </c>
      <c r="E400" s="36">
        <f>E401+E402+E403+E404+E406</f>
        <v>645.79200000000003</v>
      </c>
      <c r="F400" s="36">
        <f t="shared" ref="F400:Q400" si="170">F401+F402+F403+F404+F406</f>
        <v>0</v>
      </c>
      <c r="G400" s="36">
        <f t="shared" si="170"/>
        <v>0</v>
      </c>
      <c r="H400" s="36">
        <f t="shared" si="170"/>
        <v>0</v>
      </c>
      <c r="I400" s="36">
        <f t="shared" si="170"/>
        <v>0</v>
      </c>
      <c r="J400" s="36">
        <f t="shared" si="170"/>
        <v>0</v>
      </c>
      <c r="K400" s="36">
        <f t="shared" si="170"/>
        <v>0</v>
      </c>
      <c r="L400" s="36">
        <f>L401+L402+L403+L404+L406</f>
        <v>0</v>
      </c>
      <c r="M400" s="36">
        <f t="shared" si="170"/>
        <v>0</v>
      </c>
      <c r="N400" s="36">
        <f t="shared" si="170"/>
        <v>645.79200000000003</v>
      </c>
      <c r="O400" s="36">
        <f t="shared" si="170"/>
        <v>0</v>
      </c>
      <c r="P400" s="36">
        <f t="shared" si="170"/>
        <v>0</v>
      </c>
      <c r="Q400" s="36">
        <f t="shared" si="170"/>
        <v>0</v>
      </c>
    </row>
    <row r="401" spans="1:17" ht="23.25" customHeight="1" x14ac:dyDescent="0.45">
      <c r="A401" s="66"/>
      <c r="B401" s="59"/>
      <c r="C401" s="66"/>
      <c r="D401" s="6" t="s">
        <v>39</v>
      </c>
      <c r="E401" s="36">
        <f>F401+G401+H401+I401+J401+K401+L401+M401+N401+O401+P401+Q401</f>
        <v>0</v>
      </c>
      <c r="F401" s="36">
        <v>0</v>
      </c>
      <c r="G401" s="36">
        <v>0</v>
      </c>
      <c r="H401" s="36">
        <v>0</v>
      </c>
      <c r="I401" s="36">
        <v>0</v>
      </c>
      <c r="J401" s="36">
        <v>0</v>
      </c>
      <c r="K401" s="36">
        <v>0</v>
      </c>
      <c r="L401" s="36">
        <v>0</v>
      </c>
      <c r="M401" s="36">
        <v>0</v>
      </c>
      <c r="N401" s="36">
        <v>0</v>
      </c>
      <c r="O401" s="36">
        <v>0</v>
      </c>
      <c r="P401" s="36">
        <v>0</v>
      </c>
      <c r="Q401" s="36">
        <v>0</v>
      </c>
    </row>
    <row r="402" spans="1:17" ht="23.25" customHeight="1" x14ac:dyDescent="0.45">
      <c r="A402" s="66"/>
      <c r="B402" s="59"/>
      <c r="C402" s="66"/>
      <c r="D402" s="6" t="s">
        <v>40</v>
      </c>
      <c r="E402" s="36">
        <f t="shared" ref="E402:E404" si="171">F402+G402+H402+I402+J402+K402+L402+M402+N402+O402+P402+Q402</f>
        <v>0</v>
      </c>
      <c r="F402" s="36">
        <v>0</v>
      </c>
      <c r="G402" s="36">
        <v>0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0</v>
      </c>
      <c r="P402" s="36">
        <v>0</v>
      </c>
      <c r="Q402" s="36">
        <v>0</v>
      </c>
    </row>
    <row r="403" spans="1:17" ht="23.25" customHeight="1" x14ac:dyDescent="0.45">
      <c r="A403" s="66"/>
      <c r="B403" s="59"/>
      <c r="C403" s="66"/>
      <c r="D403" s="6" t="s">
        <v>41</v>
      </c>
      <c r="E403" s="36">
        <f>F403+G403+H403+I403+J403+K403+L403+M403+N403+O403+P403+Q403</f>
        <v>645.79200000000003</v>
      </c>
      <c r="F403" s="36">
        <v>0</v>
      </c>
      <c r="G403" s="36">
        <v>0</v>
      </c>
      <c r="H403" s="36">
        <v>0</v>
      </c>
      <c r="I403" s="36">
        <v>0</v>
      </c>
      <c r="J403" s="36">
        <v>0</v>
      </c>
      <c r="K403" s="36">
        <v>0</v>
      </c>
      <c r="L403" s="36">
        <v>0</v>
      </c>
      <c r="M403" s="35">
        <v>0</v>
      </c>
      <c r="N403" s="36">
        <v>645.79200000000003</v>
      </c>
      <c r="O403" s="36">
        <v>0</v>
      </c>
      <c r="P403" s="36">
        <v>0</v>
      </c>
      <c r="Q403" s="36">
        <v>0</v>
      </c>
    </row>
    <row r="404" spans="1:17" ht="23.25" customHeight="1" x14ac:dyDescent="0.45">
      <c r="A404" s="66"/>
      <c r="B404" s="59"/>
      <c r="C404" s="66"/>
      <c r="D404" s="7" t="s">
        <v>42</v>
      </c>
      <c r="E404" s="36">
        <f t="shared" si="171"/>
        <v>0</v>
      </c>
      <c r="F404" s="36">
        <v>0</v>
      </c>
      <c r="G404" s="36">
        <v>0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0</v>
      </c>
    </row>
    <row r="405" spans="1:17" ht="23.25" customHeight="1" x14ac:dyDescent="0.45">
      <c r="A405" s="66"/>
      <c r="B405" s="59"/>
      <c r="C405" s="66"/>
      <c r="D405" s="7" t="s">
        <v>43</v>
      </c>
      <c r="E405" s="36">
        <f>F405+G405+H405+I405+J405+K405+L405+M405+N405+O405+P405+Q405</f>
        <v>0</v>
      </c>
      <c r="F405" s="36">
        <v>0</v>
      </c>
      <c r="G405" s="36">
        <v>0</v>
      </c>
      <c r="H405" s="36">
        <v>0</v>
      </c>
      <c r="I405" s="36">
        <v>0</v>
      </c>
      <c r="J405" s="36">
        <v>0</v>
      </c>
      <c r="K405" s="36">
        <v>0</v>
      </c>
      <c r="L405" s="36">
        <v>0</v>
      </c>
      <c r="M405" s="36">
        <v>0</v>
      </c>
      <c r="N405" s="36">
        <v>0</v>
      </c>
      <c r="O405" s="36">
        <v>0</v>
      </c>
      <c r="P405" s="36">
        <v>0</v>
      </c>
      <c r="Q405" s="36">
        <v>0</v>
      </c>
    </row>
    <row r="406" spans="1:17" ht="23.25" customHeight="1" x14ac:dyDescent="0.45">
      <c r="A406" s="67"/>
      <c r="B406" s="60"/>
      <c r="C406" s="67"/>
      <c r="D406" s="7" t="s">
        <v>44</v>
      </c>
      <c r="E406" s="36">
        <f>F406+G406+H406+I406+J406+K406+L406+M406+N406+O406+P406+Q406</f>
        <v>0</v>
      </c>
      <c r="F406" s="36">
        <v>0</v>
      </c>
      <c r="G406" s="36">
        <v>0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36">
        <v>0</v>
      </c>
      <c r="N406" s="36">
        <v>0</v>
      </c>
      <c r="O406" s="36">
        <v>0</v>
      </c>
      <c r="P406" s="36">
        <v>0</v>
      </c>
      <c r="Q406" s="36">
        <v>0</v>
      </c>
    </row>
    <row r="407" spans="1:17" ht="23.25" customHeight="1" x14ac:dyDescent="0.45">
      <c r="A407" s="65" t="s">
        <v>113</v>
      </c>
      <c r="B407" s="58" t="s">
        <v>114</v>
      </c>
      <c r="C407" s="65" t="s">
        <v>58</v>
      </c>
      <c r="D407" s="6" t="s">
        <v>38</v>
      </c>
      <c r="E407" s="36">
        <f>E408+E409+E410+E411+E413</f>
        <v>900</v>
      </c>
      <c r="F407" s="36">
        <f t="shared" ref="F407:Q407" si="172">F408+F409+F410+F411+F413</f>
        <v>0</v>
      </c>
      <c r="G407" s="36">
        <f t="shared" si="172"/>
        <v>0</v>
      </c>
      <c r="H407" s="36">
        <f t="shared" si="172"/>
        <v>0</v>
      </c>
      <c r="I407" s="36">
        <f t="shared" si="172"/>
        <v>0</v>
      </c>
      <c r="J407" s="36">
        <f t="shared" si="172"/>
        <v>0</v>
      </c>
      <c r="K407" s="36">
        <f t="shared" si="172"/>
        <v>0</v>
      </c>
      <c r="L407" s="36">
        <f t="shared" si="172"/>
        <v>0</v>
      </c>
      <c r="M407" s="36">
        <f>M408+M409+M410+M411+M413</f>
        <v>0</v>
      </c>
      <c r="N407" s="36">
        <f t="shared" si="172"/>
        <v>900</v>
      </c>
      <c r="O407" s="36">
        <f t="shared" si="172"/>
        <v>0</v>
      </c>
      <c r="P407" s="36">
        <f t="shared" si="172"/>
        <v>0</v>
      </c>
      <c r="Q407" s="36">
        <f t="shared" si="172"/>
        <v>0</v>
      </c>
    </row>
    <row r="408" spans="1:17" ht="23.25" customHeight="1" x14ac:dyDescent="0.45">
      <c r="A408" s="66"/>
      <c r="B408" s="59"/>
      <c r="C408" s="66"/>
      <c r="D408" s="6" t="s">
        <v>39</v>
      </c>
      <c r="E408" s="36">
        <f>F408+G408+H408+I408+J408+K408+L408+M408+N408+O408+P408+Q408</f>
        <v>0</v>
      </c>
      <c r="F408" s="36">
        <v>0</v>
      </c>
      <c r="G408" s="36">
        <v>0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0</v>
      </c>
      <c r="N408" s="36">
        <v>0</v>
      </c>
      <c r="O408" s="36">
        <v>0</v>
      </c>
      <c r="P408" s="36">
        <v>0</v>
      </c>
      <c r="Q408" s="36">
        <v>0</v>
      </c>
    </row>
    <row r="409" spans="1:17" ht="23.25" customHeight="1" x14ac:dyDescent="0.45">
      <c r="A409" s="66"/>
      <c r="B409" s="59"/>
      <c r="C409" s="66"/>
      <c r="D409" s="6" t="s">
        <v>40</v>
      </c>
      <c r="E409" s="36">
        <f t="shared" ref="E409:E411" si="173">F409+G409+H409+I409+J409+K409+L409+M409+N409+O409+P409+Q409</f>
        <v>0</v>
      </c>
      <c r="F409" s="36">
        <v>0</v>
      </c>
      <c r="G409" s="36">
        <v>0</v>
      </c>
      <c r="H409" s="36">
        <v>0</v>
      </c>
      <c r="I409" s="36">
        <v>0</v>
      </c>
      <c r="J409" s="36">
        <v>0</v>
      </c>
      <c r="K409" s="36">
        <v>0</v>
      </c>
      <c r="L409" s="36">
        <v>0</v>
      </c>
      <c r="M409" s="36">
        <v>0</v>
      </c>
      <c r="N409" s="36">
        <v>0</v>
      </c>
      <c r="O409" s="36">
        <v>0</v>
      </c>
      <c r="P409" s="36">
        <v>0</v>
      </c>
      <c r="Q409" s="36">
        <v>0</v>
      </c>
    </row>
    <row r="410" spans="1:17" ht="23.25" customHeight="1" x14ac:dyDescent="0.45">
      <c r="A410" s="66"/>
      <c r="B410" s="59"/>
      <c r="C410" s="66"/>
      <c r="D410" s="6" t="s">
        <v>41</v>
      </c>
      <c r="E410" s="36">
        <f>F410+G410+H410+I410+J410+K410+L410+M410+N410+O410+P410+Q410</f>
        <v>900</v>
      </c>
      <c r="F410" s="36">
        <v>0</v>
      </c>
      <c r="G410" s="36">
        <v>0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35">
        <v>0</v>
      </c>
      <c r="N410" s="36">
        <v>900</v>
      </c>
      <c r="O410" s="36">
        <v>0</v>
      </c>
      <c r="P410" s="36">
        <v>0</v>
      </c>
      <c r="Q410" s="36">
        <v>0</v>
      </c>
    </row>
    <row r="411" spans="1:17" ht="23.25" customHeight="1" x14ac:dyDescent="0.45">
      <c r="A411" s="66"/>
      <c r="B411" s="59"/>
      <c r="C411" s="66"/>
      <c r="D411" s="7" t="s">
        <v>42</v>
      </c>
      <c r="E411" s="36">
        <f t="shared" si="173"/>
        <v>0</v>
      </c>
      <c r="F411" s="36">
        <v>0</v>
      </c>
      <c r="G411" s="36">
        <v>0</v>
      </c>
      <c r="H411" s="36">
        <v>0</v>
      </c>
      <c r="I411" s="36">
        <v>0</v>
      </c>
      <c r="J411" s="36">
        <v>0</v>
      </c>
      <c r="K411" s="36">
        <v>0</v>
      </c>
      <c r="L411" s="36">
        <v>0</v>
      </c>
      <c r="M411" s="36">
        <v>0</v>
      </c>
      <c r="N411" s="36">
        <v>0</v>
      </c>
      <c r="O411" s="36">
        <v>0</v>
      </c>
      <c r="P411" s="36">
        <v>0</v>
      </c>
      <c r="Q411" s="36">
        <v>0</v>
      </c>
    </row>
    <row r="412" spans="1:17" ht="23.25" customHeight="1" x14ac:dyDescent="0.45">
      <c r="A412" s="66"/>
      <c r="B412" s="59"/>
      <c r="C412" s="66"/>
      <c r="D412" s="7" t="s">
        <v>43</v>
      </c>
      <c r="E412" s="36">
        <f>F412+G412+H412+I412+J412+K412+L412+M412+N412+O412+P412+Q412</f>
        <v>0</v>
      </c>
      <c r="F412" s="36">
        <v>0</v>
      </c>
      <c r="G412" s="36">
        <v>0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v>0</v>
      </c>
      <c r="Q412" s="36">
        <v>0</v>
      </c>
    </row>
    <row r="413" spans="1:17" ht="23.25" customHeight="1" x14ac:dyDescent="0.45">
      <c r="A413" s="67"/>
      <c r="B413" s="60"/>
      <c r="C413" s="67"/>
      <c r="D413" s="7" t="s">
        <v>44</v>
      </c>
      <c r="E413" s="36">
        <f>F413+G413+H413+I413+J413+K413+L413+M413+N413+O413+P413+Q413</f>
        <v>0</v>
      </c>
      <c r="F413" s="36">
        <v>0</v>
      </c>
      <c r="G413" s="36">
        <v>0</v>
      </c>
      <c r="H413" s="36">
        <v>0</v>
      </c>
      <c r="I413" s="36">
        <v>0</v>
      </c>
      <c r="J413" s="36">
        <v>0</v>
      </c>
      <c r="K413" s="36">
        <v>0</v>
      </c>
      <c r="L413" s="36">
        <v>0</v>
      </c>
      <c r="M413" s="36">
        <v>0</v>
      </c>
      <c r="N413" s="36">
        <v>0</v>
      </c>
      <c r="O413" s="36">
        <v>0</v>
      </c>
      <c r="P413" s="36">
        <v>0</v>
      </c>
      <c r="Q413" s="36">
        <v>0</v>
      </c>
    </row>
    <row r="414" spans="1:17" ht="23.25" customHeight="1" x14ac:dyDescent="0.45">
      <c r="A414" s="65" t="s">
        <v>115</v>
      </c>
      <c r="B414" s="58" t="s">
        <v>116</v>
      </c>
      <c r="C414" s="65" t="s">
        <v>27</v>
      </c>
      <c r="D414" s="6" t="s">
        <v>38</v>
      </c>
      <c r="E414" s="36">
        <f>E415+E416+E417+E418+E420</f>
        <v>1250.4760000000001</v>
      </c>
      <c r="F414" s="36">
        <f t="shared" ref="F414:Q414" si="174">F415+F416+F417+F418+F420</f>
        <v>0</v>
      </c>
      <c r="G414" s="36">
        <f t="shared" si="174"/>
        <v>0</v>
      </c>
      <c r="H414" s="36">
        <f t="shared" si="174"/>
        <v>0</v>
      </c>
      <c r="I414" s="36">
        <f t="shared" si="174"/>
        <v>0</v>
      </c>
      <c r="J414" s="36">
        <f t="shared" si="174"/>
        <v>0</v>
      </c>
      <c r="K414" s="36">
        <f t="shared" si="174"/>
        <v>0</v>
      </c>
      <c r="L414" s="36">
        <f t="shared" si="174"/>
        <v>0</v>
      </c>
      <c r="M414" s="36">
        <f t="shared" si="174"/>
        <v>1250.4760000000001</v>
      </c>
      <c r="N414" s="36">
        <f>N415+N416+N417+N418+N420</f>
        <v>0</v>
      </c>
      <c r="O414" s="36">
        <f t="shared" si="174"/>
        <v>0</v>
      </c>
      <c r="P414" s="36">
        <f t="shared" si="174"/>
        <v>0</v>
      </c>
      <c r="Q414" s="36">
        <f t="shared" si="174"/>
        <v>0</v>
      </c>
    </row>
    <row r="415" spans="1:17" ht="23.25" customHeight="1" x14ac:dyDescent="0.45">
      <c r="A415" s="66"/>
      <c r="B415" s="59"/>
      <c r="C415" s="66"/>
      <c r="D415" s="6" t="s">
        <v>39</v>
      </c>
      <c r="E415" s="36">
        <f>F415+G415+H415+I415+J415+K415+L415+M415+N415+O415+P415+Q415</f>
        <v>0</v>
      </c>
      <c r="F415" s="36">
        <v>0</v>
      </c>
      <c r="G415" s="36">
        <v>0</v>
      </c>
      <c r="H415" s="36">
        <v>0</v>
      </c>
      <c r="I415" s="36">
        <v>0</v>
      </c>
      <c r="J415" s="36">
        <v>0</v>
      </c>
      <c r="K415" s="36">
        <v>0</v>
      </c>
      <c r="L415" s="36">
        <v>0</v>
      </c>
      <c r="M415" s="36">
        <v>0</v>
      </c>
      <c r="N415" s="36">
        <v>0</v>
      </c>
      <c r="O415" s="36">
        <v>0</v>
      </c>
      <c r="P415" s="36">
        <v>0</v>
      </c>
      <c r="Q415" s="36">
        <v>0</v>
      </c>
    </row>
    <row r="416" spans="1:17" ht="23.25" customHeight="1" x14ac:dyDescent="0.45">
      <c r="A416" s="66"/>
      <c r="B416" s="59"/>
      <c r="C416" s="66"/>
      <c r="D416" s="6" t="s">
        <v>40</v>
      </c>
      <c r="E416" s="36">
        <f t="shared" ref="E416:E418" si="175">F416+G416+H416+I416+J416+K416+L416+M416+N416+O416+P416+Q416</f>
        <v>0</v>
      </c>
      <c r="F416" s="36">
        <v>0</v>
      </c>
      <c r="G416" s="36">
        <v>0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0</v>
      </c>
      <c r="P416" s="36">
        <v>0</v>
      </c>
      <c r="Q416" s="36">
        <v>0</v>
      </c>
    </row>
    <row r="417" spans="1:17" ht="23.25" customHeight="1" x14ac:dyDescent="0.45">
      <c r="A417" s="66"/>
      <c r="B417" s="59"/>
      <c r="C417" s="66"/>
      <c r="D417" s="6" t="s">
        <v>41</v>
      </c>
      <c r="E417" s="36">
        <f>F417+G417+H417+I417+J417+K417+L417+M417+N417+O417+P417+Q417</f>
        <v>1250.4760000000001</v>
      </c>
      <c r="F417" s="36">
        <v>0</v>
      </c>
      <c r="G417" s="36">
        <v>0</v>
      </c>
      <c r="H417" s="36">
        <v>0</v>
      </c>
      <c r="I417" s="36">
        <v>0</v>
      </c>
      <c r="J417" s="35">
        <v>0</v>
      </c>
      <c r="K417" s="35">
        <v>0</v>
      </c>
      <c r="L417" s="36">
        <v>0</v>
      </c>
      <c r="M417" s="35">
        <v>1250.4760000000001</v>
      </c>
      <c r="N417" s="35">
        <v>0</v>
      </c>
      <c r="O417" s="35">
        <v>0</v>
      </c>
      <c r="P417" s="36">
        <v>0</v>
      </c>
      <c r="Q417" s="36">
        <v>0</v>
      </c>
    </row>
    <row r="418" spans="1:17" ht="23.25" customHeight="1" x14ac:dyDescent="0.45">
      <c r="A418" s="66"/>
      <c r="B418" s="59"/>
      <c r="C418" s="66"/>
      <c r="D418" s="7" t="s">
        <v>42</v>
      </c>
      <c r="E418" s="36">
        <f t="shared" si="175"/>
        <v>0</v>
      </c>
      <c r="F418" s="36">
        <v>0</v>
      </c>
      <c r="G418" s="36">
        <v>0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6">
        <v>0</v>
      </c>
      <c r="P418" s="36">
        <v>0</v>
      </c>
      <c r="Q418" s="36">
        <v>0</v>
      </c>
    </row>
    <row r="419" spans="1:17" ht="23.25" customHeight="1" x14ac:dyDescent="0.45">
      <c r="A419" s="66"/>
      <c r="B419" s="59"/>
      <c r="C419" s="66"/>
      <c r="D419" s="7" t="s">
        <v>43</v>
      </c>
      <c r="E419" s="36">
        <f>F419+G419+H419+I419+J419+K419+L419+M419+N419+O419+P419+Q419</f>
        <v>0</v>
      </c>
      <c r="F419" s="36">
        <v>0</v>
      </c>
      <c r="G419" s="36">
        <v>0</v>
      </c>
      <c r="H419" s="36">
        <v>0</v>
      </c>
      <c r="I419" s="36">
        <v>0</v>
      </c>
      <c r="J419" s="36">
        <v>0</v>
      </c>
      <c r="K419" s="36">
        <v>0</v>
      </c>
      <c r="L419" s="36">
        <v>0</v>
      </c>
      <c r="M419" s="36">
        <v>0</v>
      </c>
      <c r="N419" s="36">
        <v>0</v>
      </c>
      <c r="O419" s="36">
        <v>0</v>
      </c>
      <c r="P419" s="36">
        <v>0</v>
      </c>
      <c r="Q419" s="36">
        <v>0</v>
      </c>
    </row>
    <row r="420" spans="1:17" ht="23.25" customHeight="1" x14ac:dyDescent="0.45">
      <c r="A420" s="67"/>
      <c r="B420" s="60"/>
      <c r="C420" s="67"/>
      <c r="D420" s="7" t="s">
        <v>44</v>
      </c>
      <c r="E420" s="36">
        <f>F420+G420+H420+I420+J420+K420+L420+M420+N420+O420+P420+Q420</f>
        <v>0</v>
      </c>
      <c r="F420" s="36">
        <v>0</v>
      </c>
      <c r="G420" s="36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6">
        <v>0</v>
      </c>
      <c r="P420" s="36">
        <v>0</v>
      </c>
      <c r="Q420" s="36">
        <v>0</v>
      </c>
    </row>
    <row r="421" spans="1:17" ht="23.25" customHeight="1" x14ac:dyDescent="0.45">
      <c r="A421" s="65" t="s">
        <v>117</v>
      </c>
      <c r="B421" s="58" t="s">
        <v>118</v>
      </c>
      <c r="C421" s="65" t="s">
        <v>119</v>
      </c>
      <c r="D421" s="6" t="s">
        <v>38</v>
      </c>
      <c r="E421" s="36">
        <f>E422+E423+E424+E425+E427</f>
        <v>862.92</v>
      </c>
      <c r="F421" s="36">
        <f t="shared" ref="F421:Q421" si="176">F422+F423+F424+F425+F427</f>
        <v>0</v>
      </c>
      <c r="G421" s="36">
        <f t="shared" si="176"/>
        <v>0</v>
      </c>
      <c r="H421" s="36">
        <f t="shared" si="176"/>
        <v>0</v>
      </c>
      <c r="I421" s="36">
        <f t="shared" si="176"/>
        <v>0</v>
      </c>
      <c r="J421" s="36">
        <f t="shared" si="176"/>
        <v>0</v>
      </c>
      <c r="K421" s="36">
        <f t="shared" si="176"/>
        <v>300</v>
      </c>
      <c r="L421" s="36">
        <f t="shared" si="176"/>
        <v>562.91999999999996</v>
      </c>
      <c r="M421" s="36">
        <f>M422+M423+M424+M425+M427</f>
        <v>0</v>
      </c>
      <c r="N421" s="36">
        <f>N422+N423+N424+N425+N427</f>
        <v>0</v>
      </c>
      <c r="O421" s="36">
        <f t="shared" si="176"/>
        <v>0</v>
      </c>
      <c r="P421" s="36">
        <f t="shared" si="176"/>
        <v>0</v>
      </c>
      <c r="Q421" s="36">
        <f t="shared" si="176"/>
        <v>0</v>
      </c>
    </row>
    <row r="422" spans="1:17" ht="23.25" customHeight="1" x14ac:dyDescent="0.45">
      <c r="A422" s="66"/>
      <c r="B422" s="59"/>
      <c r="C422" s="66"/>
      <c r="D422" s="6" t="s">
        <v>39</v>
      </c>
      <c r="E422" s="36">
        <f>F422+G422+H422+I422+J422+K422+L422+M422+N422+O422+P422+Q422</f>
        <v>0</v>
      </c>
      <c r="F422" s="36">
        <v>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6">
        <v>0</v>
      </c>
      <c r="P422" s="36">
        <v>0</v>
      </c>
      <c r="Q422" s="36">
        <v>0</v>
      </c>
    </row>
    <row r="423" spans="1:17" ht="23.25" customHeight="1" x14ac:dyDescent="0.45">
      <c r="A423" s="66"/>
      <c r="B423" s="59"/>
      <c r="C423" s="66"/>
      <c r="D423" s="6" t="s">
        <v>40</v>
      </c>
      <c r="E423" s="36">
        <f t="shared" ref="E423:E425" si="177">F423+G423+H423+I423+J423+K423+L423+M423+N423+O423+P423+Q423</f>
        <v>0</v>
      </c>
      <c r="F423" s="36">
        <v>0</v>
      </c>
      <c r="G423" s="36">
        <v>0</v>
      </c>
      <c r="H423" s="36">
        <v>0</v>
      </c>
      <c r="I423" s="36">
        <v>0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0</v>
      </c>
      <c r="P423" s="36">
        <v>0</v>
      </c>
      <c r="Q423" s="36">
        <v>0</v>
      </c>
    </row>
    <row r="424" spans="1:17" ht="23.25" customHeight="1" x14ac:dyDescent="0.45">
      <c r="A424" s="66"/>
      <c r="B424" s="59"/>
      <c r="C424" s="66"/>
      <c r="D424" s="6" t="s">
        <v>41</v>
      </c>
      <c r="E424" s="36">
        <f>F424+G424+H424+I424+J424+K424+L424+M424+N424+O424+P424+Q424</f>
        <v>862.92</v>
      </c>
      <c r="F424" s="36">
        <v>0</v>
      </c>
      <c r="G424" s="36">
        <v>0</v>
      </c>
      <c r="H424" s="36">
        <v>0</v>
      </c>
      <c r="I424" s="36">
        <v>0</v>
      </c>
      <c r="J424" s="35">
        <v>0</v>
      </c>
      <c r="K424" s="35">
        <v>300</v>
      </c>
      <c r="L424" s="36">
        <v>562.91999999999996</v>
      </c>
      <c r="M424" s="35">
        <v>0</v>
      </c>
      <c r="N424" s="36">
        <v>0</v>
      </c>
      <c r="O424" s="35">
        <v>0</v>
      </c>
      <c r="P424" s="36">
        <v>0</v>
      </c>
      <c r="Q424" s="36">
        <v>0</v>
      </c>
    </row>
    <row r="425" spans="1:17" ht="23.25" customHeight="1" x14ac:dyDescent="0.45">
      <c r="A425" s="66"/>
      <c r="B425" s="59"/>
      <c r="C425" s="66"/>
      <c r="D425" s="7" t="s">
        <v>42</v>
      </c>
      <c r="E425" s="36">
        <f t="shared" si="177"/>
        <v>0</v>
      </c>
      <c r="F425" s="36">
        <v>0</v>
      </c>
      <c r="G425" s="36">
        <v>0</v>
      </c>
      <c r="H425" s="36">
        <v>0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</row>
    <row r="426" spans="1:17" ht="23.25" customHeight="1" x14ac:dyDescent="0.45">
      <c r="A426" s="66"/>
      <c r="B426" s="59"/>
      <c r="C426" s="66"/>
      <c r="D426" s="7" t="s">
        <v>43</v>
      </c>
      <c r="E426" s="36">
        <f>F426+G426+H426+I426+J426+K31+K426+L426+M426+N426+O426+P426+Q426</f>
        <v>0</v>
      </c>
      <c r="F426" s="36">
        <v>0</v>
      </c>
      <c r="G426" s="36">
        <v>0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36">
        <v>0</v>
      </c>
      <c r="N426" s="36">
        <v>0</v>
      </c>
      <c r="O426" s="36">
        <v>0</v>
      </c>
      <c r="P426" s="36">
        <v>0</v>
      </c>
      <c r="Q426" s="36">
        <v>0</v>
      </c>
    </row>
    <row r="427" spans="1:17" ht="23.25" customHeight="1" x14ac:dyDescent="0.45">
      <c r="A427" s="67"/>
      <c r="B427" s="60"/>
      <c r="C427" s="67"/>
      <c r="D427" s="7" t="s">
        <v>44</v>
      </c>
      <c r="E427" s="36">
        <f>F427+G427+H427+I427+J427+K427+L427+M427+N427+O427+P427+Q427</f>
        <v>0</v>
      </c>
      <c r="F427" s="36">
        <v>0</v>
      </c>
      <c r="G427" s="36">
        <v>0</v>
      </c>
      <c r="H427" s="36">
        <v>0</v>
      </c>
      <c r="I427" s="36">
        <v>0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0</v>
      </c>
      <c r="P427" s="36">
        <v>0</v>
      </c>
      <c r="Q427" s="36">
        <v>0</v>
      </c>
    </row>
    <row r="428" spans="1:17" ht="23.25" customHeight="1" x14ac:dyDescent="0.45">
      <c r="A428" s="65" t="s">
        <v>120</v>
      </c>
      <c r="B428" s="58" t="s">
        <v>121</v>
      </c>
      <c r="C428" s="65" t="s">
        <v>122</v>
      </c>
      <c r="D428" s="6" t="s">
        <v>38</v>
      </c>
      <c r="E428" s="36">
        <f t="shared" ref="E428:Q428" si="178">E429+E430+E431+E432+E434</f>
        <v>911.77600000000007</v>
      </c>
      <c r="F428" s="36">
        <f t="shared" si="178"/>
        <v>0</v>
      </c>
      <c r="G428" s="36">
        <f t="shared" si="178"/>
        <v>0</v>
      </c>
      <c r="H428" s="36">
        <f t="shared" si="178"/>
        <v>0</v>
      </c>
      <c r="I428" s="36">
        <f t="shared" si="178"/>
        <v>0</v>
      </c>
      <c r="J428" s="36">
        <f t="shared" si="178"/>
        <v>0</v>
      </c>
      <c r="K428" s="36">
        <f t="shared" si="178"/>
        <v>475.48642999999998</v>
      </c>
      <c r="L428" s="36">
        <f t="shared" si="178"/>
        <v>0</v>
      </c>
      <c r="M428" s="36">
        <f t="shared" si="178"/>
        <v>436.28957000000003</v>
      </c>
      <c r="N428" s="36">
        <f t="shared" si="178"/>
        <v>0</v>
      </c>
      <c r="O428" s="36">
        <f t="shared" si="178"/>
        <v>0</v>
      </c>
      <c r="P428" s="36">
        <f t="shared" si="178"/>
        <v>0</v>
      </c>
      <c r="Q428" s="36">
        <f t="shared" si="178"/>
        <v>0</v>
      </c>
    </row>
    <row r="429" spans="1:17" ht="23.25" customHeight="1" x14ac:dyDescent="0.45">
      <c r="A429" s="66"/>
      <c r="B429" s="59"/>
      <c r="C429" s="66"/>
      <c r="D429" s="6" t="s">
        <v>39</v>
      </c>
      <c r="E429" s="36">
        <f>F429+G429+H429+I429+J429+K429+L429+M429+N429+O429+P429+Q429</f>
        <v>0</v>
      </c>
      <c r="F429" s="36">
        <v>0</v>
      </c>
      <c r="G429" s="36">
        <v>0</v>
      </c>
      <c r="H429" s="36">
        <v>0</v>
      </c>
      <c r="I429" s="36">
        <v>0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0</v>
      </c>
      <c r="P429" s="36">
        <v>0</v>
      </c>
      <c r="Q429" s="36">
        <v>0</v>
      </c>
    </row>
    <row r="430" spans="1:17" ht="23.25" customHeight="1" x14ac:dyDescent="0.45">
      <c r="A430" s="66"/>
      <c r="B430" s="59"/>
      <c r="C430" s="66"/>
      <c r="D430" s="6" t="s">
        <v>40</v>
      </c>
      <c r="E430" s="36">
        <f>F430+G430+H430+I430+J430+K430+L430+M430+N430+O430+P430+Q430</f>
        <v>0</v>
      </c>
      <c r="F430" s="36">
        <v>0</v>
      </c>
      <c r="G430" s="36">
        <v>0</v>
      </c>
      <c r="H430" s="36">
        <v>0</v>
      </c>
      <c r="I430" s="36">
        <v>0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6">
        <v>0</v>
      </c>
      <c r="P430" s="36">
        <v>0</v>
      </c>
      <c r="Q430" s="36">
        <v>0</v>
      </c>
    </row>
    <row r="431" spans="1:17" ht="23.25" customHeight="1" x14ac:dyDescent="0.45">
      <c r="A431" s="66"/>
      <c r="B431" s="59"/>
      <c r="C431" s="66"/>
      <c r="D431" s="6" t="s">
        <v>41</v>
      </c>
      <c r="E431" s="36">
        <f>F431+G431+H431+I431+J431+K431+L431+M431+N431+O431+P431+Q431</f>
        <v>911.77600000000007</v>
      </c>
      <c r="F431" s="36">
        <v>0</v>
      </c>
      <c r="G431" s="36">
        <v>0</v>
      </c>
      <c r="H431" s="36">
        <v>0</v>
      </c>
      <c r="I431" s="36">
        <v>0</v>
      </c>
      <c r="J431" s="35">
        <v>0</v>
      </c>
      <c r="K431" s="35">
        <v>475.48642999999998</v>
      </c>
      <c r="L431" s="36">
        <v>0</v>
      </c>
      <c r="M431" s="36">
        <v>436.28957000000003</v>
      </c>
      <c r="N431" s="35">
        <v>0</v>
      </c>
      <c r="O431" s="35">
        <v>0</v>
      </c>
      <c r="P431" s="36">
        <v>0</v>
      </c>
      <c r="Q431" s="36">
        <v>0</v>
      </c>
    </row>
    <row r="432" spans="1:17" ht="23.25" customHeight="1" x14ac:dyDescent="0.45">
      <c r="A432" s="66"/>
      <c r="B432" s="59"/>
      <c r="C432" s="66"/>
      <c r="D432" s="7" t="s">
        <v>42</v>
      </c>
      <c r="E432" s="36">
        <f>F432+G432+H432+I432+J432+K432+L432+M432+N432+O432+P432+Q432</f>
        <v>0</v>
      </c>
      <c r="F432" s="36">
        <v>0</v>
      </c>
      <c r="G432" s="36">
        <v>0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36">
        <v>0</v>
      </c>
      <c r="N432" s="36">
        <v>0</v>
      </c>
      <c r="O432" s="36">
        <v>0</v>
      </c>
      <c r="P432" s="36">
        <v>0</v>
      </c>
      <c r="Q432" s="36">
        <v>0</v>
      </c>
    </row>
    <row r="433" spans="1:17" ht="23.25" customHeight="1" x14ac:dyDescent="0.45">
      <c r="A433" s="66"/>
      <c r="B433" s="59"/>
      <c r="C433" s="66"/>
      <c r="D433" s="7" t="s">
        <v>43</v>
      </c>
      <c r="E433" s="36">
        <f>F433+G433+H433+I433+K32+J433+K433+L433+M433+N433+O433+P433+Q433</f>
        <v>0</v>
      </c>
      <c r="F433" s="36">
        <v>0</v>
      </c>
      <c r="G433" s="36">
        <v>0</v>
      </c>
      <c r="H433" s="36">
        <v>0</v>
      </c>
      <c r="I433" s="36">
        <v>0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6">
        <v>0</v>
      </c>
      <c r="Q433" s="36">
        <v>0</v>
      </c>
    </row>
    <row r="434" spans="1:17" ht="23.25" customHeight="1" x14ac:dyDescent="0.45">
      <c r="A434" s="67"/>
      <c r="B434" s="60"/>
      <c r="C434" s="67"/>
      <c r="D434" s="7" t="s">
        <v>44</v>
      </c>
      <c r="E434" s="36">
        <f>F434+G434+H434+I434+J434+K434+L434+M434+N434+O434+P434+Q434</f>
        <v>0</v>
      </c>
      <c r="F434" s="36">
        <v>0</v>
      </c>
      <c r="G434" s="36">
        <v>0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v>0</v>
      </c>
      <c r="Q434" s="36">
        <v>0</v>
      </c>
    </row>
    <row r="435" spans="1:17" ht="23.25" customHeight="1" x14ac:dyDescent="0.45">
      <c r="A435" s="65" t="s">
        <v>123</v>
      </c>
      <c r="B435" s="58" t="s">
        <v>124</v>
      </c>
      <c r="C435" s="65" t="s">
        <v>51</v>
      </c>
      <c r="D435" s="6" t="s">
        <v>38</v>
      </c>
      <c r="E435" s="36">
        <f t="shared" ref="E435:Q435" si="179">E436+E437+E438+E439+E441</f>
        <v>962.86211000000003</v>
      </c>
      <c r="F435" s="36">
        <f t="shared" si="179"/>
        <v>0</v>
      </c>
      <c r="G435" s="36">
        <f t="shared" si="179"/>
        <v>0</v>
      </c>
      <c r="H435" s="36">
        <f t="shared" si="179"/>
        <v>0</v>
      </c>
      <c r="I435" s="36">
        <f t="shared" si="179"/>
        <v>0</v>
      </c>
      <c r="J435" s="36">
        <f t="shared" si="179"/>
        <v>0</v>
      </c>
      <c r="K435" s="36">
        <f t="shared" si="179"/>
        <v>0</v>
      </c>
      <c r="L435" s="36">
        <f t="shared" si="179"/>
        <v>0</v>
      </c>
      <c r="M435" s="36">
        <f t="shared" si="179"/>
        <v>962.86211000000003</v>
      </c>
      <c r="N435" s="36">
        <f t="shared" si="179"/>
        <v>0</v>
      </c>
      <c r="O435" s="36">
        <f t="shared" si="179"/>
        <v>0</v>
      </c>
      <c r="P435" s="36">
        <f t="shared" si="179"/>
        <v>0</v>
      </c>
      <c r="Q435" s="36">
        <f t="shared" si="179"/>
        <v>0</v>
      </c>
    </row>
    <row r="436" spans="1:17" ht="23.25" customHeight="1" x14ac:dyDescent="0.45">
      <c r="A436" s="66"/>
      <c r="B436" s="59"/>
      <c r="C436" s="66"/>
      <c r="D436" s="6" t="s">
        <v>39</v>
      </c>
      <c r="E436" s="36">
        <f>F436+G436+H436+I436+J436+K436+L436+M436+N436+O436+P436+Q436</f>
        <v>0</v>
      </c>
      <c r="F436" s="36">
        <v>0</v>
      </c>
      <c r="G436" s="36">
        <v>0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6">
        <v>0</v>
      </c>
      <c r="P436" s="36">
        <v>0</v>
      </c>
      <c r="Q436" s="36">
        <v>0</v>
      </c>
    </row>
    <row r="437" spans="1:17" ht="23.25" customHeight="1" x14ac:dyDescent="0.45">
      <c r="A437" s="66"/>
      <c r="B437" s="59"/>
      <c r="C437" s="66"/>
      <c r="D437" s="6" t="s">
        <v>40</v>
      </c>
      <c r="E437" s="36">
        <f t="shared" ref="E437:E439" si="180">F437+G437+H437+I437+J437+K437+L437+M437+N437+O437+P437+Q437</f>
        <v>0</v>
      </c>
      <c r="F437" s="36">
        <v>0</v>
      </c>
      <c r="G437" s="36">
        <v>0</v>
      </c>
      <c r="H437" s="36">
        <v>0</v>
      </c>
      <c r="I437" s="36">
        <v>0</v>
      </c>
      <c r="J437" s="36">
        <v>0</v>
      </c>
      <c r="K437" s="36">
        <v>0</v>
      </c>
      <c r="L437" s="36">
        <v>0</v>
      </c>
      <c r="M437" s="36">
        <v>0</v>
      </c>
      <c r="N437" s="36">
        <v>0</v>
      </c>
      <c r="O437" s="36">
        <v>0</v>
      </c>
      <c r="P437" s="36">
        <v>0</v>
      </c>
      <c r="Q437" s="36">
        <v>0</v>
      </c>
    </row>
    <row r="438" spans="1:17" ht="23.25" customHeight="1" x14ac:dyDescent="0.45">
      <c r="A438" s="66"/>
      <c r="B438" s="59"/>
      <c r="C438" s="66"/>
      <c r="D438" s="6" t="s">
        <v>41</v>
      </c>
      <c r="E438" s="36">
        <f>F438+G438+H438+I438+J438+K438+L438+M438+N438+O438+P438+Q438</f>
        <v>962.86211000000003</v>
      </c>
      <c r="F438" s="36">
        <v>0</v>
      </c>
      <c r="G438" s="36">
        <v>0</v>
      </c>
      <c r="H438" s="36">
        <v>0</v>
      </c>
      <c r="I438" s="36">
        <v>0</v>
      </c>
      <c r="J438" s="35">
        <v>0</v>
      </c>
      <c r="K438" s="35">
        <v>0</v>
      </c>
      <c r="L438" s="36">
        <v>0</v>
      </c>
      <c r="M438" s="36">
        <v>962.86211000000003</v>
      </c>
      <c r="N438" s="35">
        <v>0</v>
      </c>
      <c r="O438" s="35">
        <v>0</v>
      </c>
      <c r="P438" s="36">
        <v>0</v>
      </c>
      <c r="Q438" s="36">
        <v>0</v>
      </c>
    </row>
    <row r="439" spans="1:17" ht="23.25" customHeight="1" x14ac:dyDescent="0.45">
      <c r="A439" s="66"/>
      <c r="B439" s="59"/>
      <c r="C439" s="66"/>
      <c r="D439" s="7" t="s">
        <v>42</v>
      </c>
      <c r="E439" s="36">
        <f t="shared" si="180"/>
        <v>0</v>
      </c>
      <c r="F439" s="36">
        <v>0</v>
      </c>
      <c r="G439" s="36">
        <v>0</v>
      </c>
      <c r="H439" s="36">
        <v>0</v>
      </c>
      <c r="I439" s="36">
        <v>0</v>
      </c>
      <c r="J439" s="36">
        <v>0</v>
      </c>
      <c r="K439" s="36">
        <v>0</v>
      </c>
      <c r="L439" s="36">
        <v>0</v>
      </c>
      <c r="M439" s="36">
        <v>0</v>
      </c>
      <c r="N439" s="36">
        <v>0</v>
      </c>
      <c r="O439" s="36">
        <v>0</v>
      </c>
      <c r="P439" s="36">
        <v>0</v>
      </c>
      <c r="Q439" s="36">
        <v>0</v>
      </c>
    </row>
    <row r="440" spans="1:17" ht="23.25" customHeight="1" x14ac:dyDescent="0.45">
      <c r="A440" s="66"/>
      <c r="B440" s="59"/>
      <c r="C440" s="66"/>
      <c r="D440" s="7" t="s">
        <v>43</v>
      </c>
      <c r="E440" s="36">
        <f>F440+G440+H440+I440+J440+K440+L440+M440+N440+O440+P440+Q440</f>
        <v>0</v>
      </c>
      <c r="F440" s="36">
        <v>0</v>
      </c>
      <c r="G440" s="36">
        <v>0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36">
        <v>0</v>
      </c>
      <c r="N440" s="36">
        <v>0</v>
      </c>
      <c r="O440" s="36">
        <v>0</v>
      </c>
      <c r="P440" s="36">
        <v>0</v>
      </c>
      <c r="Q440" s="36">
        <v>0</v>
      </c>
    </row>
    <row r="441" spans="1:17" ht="23.25" customHeight="1" x14ac:dyDescent="0.45">
      <c r="A441" s="67"/>
      <c r="B441" s="60"/>
      <c r="C441" s="67"/>
      <c r="D441" s="7" t="s">
        <v>44</v>
      </c>
      <c r="E441" s="36">
        <f>F441+G441+H441+I441+J441+K441+L33</f>
        <v>0</v>
      </c>
      <c r="F441" s="36">
        <v>0</v>
      </c>
      <c r="G441" s="36">
        <v>0</v>
      </c>
      <c r="H441" s="36">
        <v>0</v>
      </c>
      <c r="I441" s="36">
        <v>0</v>
      </c>
      <c r="J441" s="36">
        <v>0</v>
      </c>
      <c r="K441" s="36">
        <v>0</v>
      </c>
      <c r="L441" s="36">
        <v>0</v>
      </c>
      <c r="M441" s="36">
        <v>0</v>
      </c>
      <c r="N441" s="36">
        <v>0</v>
      </c>
      <c r="O441" s="36">
        <v>0</v>
      </c>
      <c r="P441" s="36">
        <v>0</v>
      </c>
      <c r="Q441" s="36">
        <v>0</v>
      </c>
    </row>
    <row r="442" spans="1:17" ht="23.25" customHeight="1" x14ac:dyDescent="0.45">
      <c r="A442" s="65" t="s">
        <v>125</v>
      </c>
      <c r="B442" s="58" t="s">
        <v>126</v>
      </c>
      <c r="C442" s="65" t="s">
        <v>51</v>
      </c>
      <c r="D442" s="6" t="s">
        <v>38</v>
      </c>
      <c r="E442" s="36">
        <f>E443+E444+E445+E446+E448</f>
        <v>937.13788999999997</v>
      </c>
      <c r="F442" s="36">
        <f t="shared" ref="F442:Q442" si="181">F443+F444+F445+F446+F448</f>
        <v>0</v>
      </c>
      <c r="G442" s="36">
        <f t="shared" si="181"/>
        <v>0</v>
      </c>
      <c r="H442" s="36">
        <f t="shared" si="181"/>
        <v>0</v>
      </c>
      <c r="I442" s="36">
        <f t="shared" si="181"/>
        <v>0</v>
      </c>
      <c r="J442" s="36">
        <f t="shared" si="181"/>
        <v>0</v>
      </c>
      <c r="K442" s="36">
        <f t="shared" si="181"/>
        <v>0</v>
      </c>
      <c r="L442" s="36">
        <f t="shared" si="181"/>
        <v>0</v>
      </c>
      <c r="M442" s="36">
        <f t="shared" si="181"/>
        <v>937.13788999999997</v>
      </c>
      <c r="N442" s="36">
        <f>N443+N444+N445+N446+N448</f>
        <v>0</v>
      </c>
      <c r="O442" s="36">
        <f t="shared" si="181"/>
        <v>0</v>
      </c>
      <c r="P442" s="36">
        <f t="shared" si="181"/>
        <v>0</v>
      </c>
      <c r="Q442" s="36">
        <f t="shared" si="181"/>
        <v>0</v>
      </c>
    </row>
    <row r="443" spans="1:17" ht="23.25" customHeight="1" x14ac:dyDescent="0.45">
      <c r="A443" s="66"/>
      <c r="B443" s="59"/>
      <c r="C443" s="66"/>
      <c r="D443" s="6" t="s">
        <v>39</v>
      </c>
      <c r="E443" s="36">
        <f>F443+G443+H443+I443+J443+K443+L443+M443+N443+O443+P443+Q443</f>
        <v>0</v>
      </c>
      <c r="F443" s="36">
        <v>0</v>
      </c>
      <c r="G443" s="36">
        <v>0</v>
      </c>
      <c r="H443" s="36">
        <v>0</v>
      </c>
      <c r="I443" s="36">
        <v>0</v>
      </c>
      <c r="J443" s="36">
        <v>0</v>
      </c>
      <c r="K443" s="36">
        <v>0</v>
      </c>
      <c r="L443" s="36">
        <v>0</v>
      </c>
      <c r="M443" s="36">
        <v>0</v>
      </c>
      <c r="N443" s="36">
        <v>0</v>
      </c>
      <c r="O443" s="36">
        <v>0</v>
      </c>
      <c r="P443" s="36">
        <v>0</v>
      </c>
      <c r="Q443" s="36">
        <v>0</v>
      </c>
    </row>
    <row r="444" spans="1:17" ht="23.25" customHeight="1" x14ac:dyDescent="0.45">
      <c r="A444" s="66"/>
      <c r="B444" s="59"/>
      <c r="C444" s="66"/>
      <c r="D444" s="6" t="s">
        <v>40</v>
      </c>
      <c r="E444" s="36">
        <f t="shared" ref="E444:E446" si="182">F444+G444+H444+I444+J444+K444+L444+M444+N444+O444+P444+Q444</f>
        <v>0</v>
      </c>
      <c r="F444" s="36">
        <v>0</v>
      </c>
      <c r="G444" s="36">
        <v>0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36">
        <v>0</v>
      </c>
      <c r="N444" s="36">
        <v>0</v>
      </c>
      <c r="O444" s="36">
        <v>0</v>
      </c>
      <c r="P444" s="36">
        <v>0</v>
      </c>
      <c r="Q444" s="36">
        <v>0</v>
      </c>
    </row>
    <row r="445" spans="1:17" ht="23.25" customHeight="1" x14ac:dyDescent="0.45">
      <c r="A445" s="66"/>
      <c r="B445" s="59"/>
      <c r="C445" s="66"/>
      <c r="D445" s="6" t="s">
        <v>41</v>
      </c>
      <c r="E445" s="36">
        <f>F445+G445+H445+I445+J445+K445+L445+M445+N445+O445+P445+Q445</f>
        <v>937.13788999999997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937.13788999999997</v>
      </c>
      <c r="N445" s="35">
        <v>0</v>
      </c>
      <c r="O445" s="35">
        <v>0</v>
      </c>
      <c r="P445" s="36">
        <v>0</v>
      </c>
      <c r="Q445" s="36">
        <v>0</v>
      </c>
    </row>
    <row r="446" spans="1:17" ht="23.25" customHeight="1" x14ac:dyDescent="0.45">
      <c r="A446" s="66"/>
      <c r="B446" s="59"/>
      <c r="C446" s="66"/>
      <c r="D446" s="7" t="s">
        <v>42</v>
      </c>
      <c r="E446" s="36">
        <f t="shared" si="182"/>
        <v>0</v>
      </c>
      <c r="F446" s="36">
        <v>0</v>
      </c>
      <c r="G446" s="36">
        <v>0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36">
        <v>0</v>
      </c>
      <c r="N446" s="36">
        <v>0</v>
      </c>
      <c r="O446" s="36">
        <v>0</v>
      </c>
      <c r="P446" s="36">
        <v>0</v>
      </c>
      <c r="Q446" s="36">
        <v>0</v>
      </c>
    </row>
    <row r="447" spans="1:17" ht="23.25" customHeight="1" x14ac:dyDescent="0.45">
      <c r="A447" s="66"/>
      <c r="B447" s="59"/>
      <c r="C447" s="66"/>
      <c r="D447" s="7" t="s">
        <v>43</v>
      </c>
      <c r="E447" s="36">
        <f>F447+G447+H447+I447+J447+K447+L447+M447+N447+O447+P447+Q447</f>
        <v>0</v>
      </c>
      <c r="F447" s="36">
        <v>0</v>
      </c>
      <c r="G447" s="36">
        <v>0</v>
      </c>
      <c r="H447" s="36">
        <v>0</v>
      </c>
      <c r="I447" s="36">
        <v>0</v>
      </c>
      <c r="J447" s="36">
        <v>0</v>
      </c>
      <c r="K447" s="36">
        <v>0</v>
      </c>
      <c r="L447" s="36">
        <v>0</v>
      </c>
      <c r="M447" s="36">
        <v>0</v>
      </c>
      <c r="N447" s="36">
        <v>0</v>
      </c>
      <c r="O447" s="36">
        <v>0</v>
      </c>
      <c r="P447" s="36">
        <v>0</v>
      </c>
      <c r="Q447" s="36">
        <v>0</v>
      </c>
    </row>
    <row r="448" spans="1:17" ht="23.25" customHeight="1" x14ac:dyDescent="0.45">
      <c r="A448" s="67"/>
      <c r="B448" s="60"/>
      <c r="C448" s="67"/>
      <c r="D448" s="7" t="s">
        <v>44</v>
      </c>
      <c r="E448" s="36">
        <f>F448+G448+H448+I448+J448+K448+L448+M448+N448++O448+P448+Q448</f>
        <v>0</v>
      </c>
      <c r="F448" s="36">
        <v>0</v>
      </c>
      <c r="G448" s="36">
        <v>0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36">
        <v>0</v>
      </c>
      <c r="N448" s="36">
        <v>0</v>
      </c>
      <c r="O448" s="36">
        <v>0</v>
      </c>
      <c r="P448" s="36">
        <v>0</v>
      </c>
      <c r="Q448" s="36">
        <v>0</v>
      </c>
    </row>
    <row r="449" spans="1:19" ht="23.25" customHeight="1" x14ac:dyDescent="0.45">
      <c r="A449" s="65" t="s">
        <v>127</v>
      </c>
      <c r="B449" s="58" t="s">
        <v>128</v>
      </c>
      <c r="C449" s="65" t="s">
        <v>31</v>
      </c>
      <c r="D449" s="6" t="s">
        <v>38</v>
      </c>
      <c r="E449" s="36">
        <f>E450+E451+E452+E453+E455</f>
        <v>1900</v>
      </c>
      <c r="F449" s="36">
        <f t="shared" ref="F449:Q449" si="183">F450+F451+F452+F453+F455</f>
        <v>0</v>
      </c>
      <c r="G449" s="36">
        <f t="shared" si="183"/>
        <v>0</v>
      </c>
      <c r="H449" s="36">
        <f t="shared" si="183"/>
        <v>0</v>
      </c>
      <c r="I449" s="36">
        <f t="shared" si="183"/>
        <v>0</v>
      </c>
      <c r="J449" s="36">
        <f t="shared" si="183"/>
        <v>0</v>
      </c>
      <c r="K449" s="36">
        <f t="shared" si="183"/>
        <v>0</v>
      </c>
      <c r="L449" s="36">
        <f t="shared" si="183"/>
        <v>0</v>
      </c>
      <c r="M449" s="36">
        <f t="shared" si="183"/>
        <v>0</v>
      </c>
      <c r="N449" s="36">
        <f>N450+N451+N452+N453+N455</f>
        <v>1900</v>
      </c>
      <c r="O449" s="36">
        <f t="shared" si="183"/>
        <v>0</v>
      </c>
      <c r="P449" s="36">
        <f t="shared" si="183"/>
        <v>0</v>
      </c>
      <c r="Q449" s="36">
        <f t="shared" si="183"/>
        <v>0</v>
      </c>
    </row>
    <row r="450" spans="1:19" ht="23.25" customHeight="1" x14ac:dyDescent="0.45">
      <c r="A450" s="66"/>
      <c r="B450" s="59"/>
      <c r="C450" s="66"/>
      <c r="D450" s="6" t="s">
        <v>39</v>
      </c>
      <c r="E450" s="36">
        <f>F450+G450+H450+I450+J450+K450+L450+M450+N450+O450+P450+Q450</f>
        <v>0</v>
      </c>
      <c r="F450" s="36">
        <v>0</v>
      </c>
      <c r="G450" s="36">
        <v>0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6">
        <v>0</v>
      </c>
      <c r="N450" s="36">
        <v>0</v>
      </c>
      <c r="O450" s="36">
        <v>0</v>
      </c>
      <c r="P450" s="36">
        <v>0</v>
      </c>
      <c r="Q450" s="36">
        <v>0</v>
      </c>
    </row>
    <row r="451" spans="1:19" ht="23.25" customHeight="1" x14ac:dyDescent="0.45">
      <c r="A451" s="66"/>
      <c r="B451" s="59"/>
      <c r="C451" s="66"/>
      <c r="D451" s="6" t="s">
        <v>40</v>
      </c>
      <c r="E451" s="36">
        <f t="shared" ref="E451:E453" si="184">F451+G451+H451+I451+J451+K451+L451+M451+N451+O451+P451+Q451</f>
        <v>0</v>
      </c>
      <c r="F451" s="36">
        <v>0</v>
      </c>
      <c r="G451" s="36">
        <v>0</v>
      </c>
      <c r="H451" s="36">
        <v>0</v>
      </c>
      <c r="I451" s="36">
        <v>0</v>
      </c>
      <c r="J451" s="36">
        <v>0</v>
      </c>
      <c r="K451" s="36">
        <v>0</v>
      </c>
      <c r="L451" s="36">
        <v>0</v>
      </c>
      <c r="M451" s="36">
        <v>0</v>
      </c>
      <c r="N451" s="36">
        <v>0</v>
      </c>
      <c r="O451" s="36">
        <v>0</v>
      </c>
      <c r="P451" s="36">
        <v>0</v>
      </c>
      <c r="Q451" s="36">
        <v>0</v>
      </c>
    </row>
    <row r="452" spans="1:19" ht="23.25" customHeight="1" x14ac:dyDescent="0.45">
      <c r="A452" s="66"/>
      <c r="B452" s="59"/>
      <c r="C452" s="66"/>
      <c r="D452" s="6" t="s">
        <v>41</v>
      </c>
      <c r="E452" s="36">
        <f>F452+G452+H452+I452+J452+K452+L452+M452+N452+O452+P452+Q452</f>
        <v>1900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1900</v>
      </c>
      <c r="O452" s="35">
        <v>0</v>
      </c>
      <c r="P452" s="36">
        <v>0</v>
      </c>
      <c r="Q452" s="36">
        <v>0</v>
      </c>
    </row>
    <row r="453" spans="1:19" ht="23.25" customHeight="1" x14ac:dyDescent="0.45">
      <c r="A453" s="66"/>
      <c r="B453" s="59"/>
      <c r="C453" s="66"/>
      <c r="D453" s="7" t="s">
        <v>42</v>
      </c>
      <c r="E453" s="36">
        <f t="shared" si="184"/>
        <v>0</v>
      </c>
      <c r="F453" s="36">
        <v>0</v>
      </c>
      <c r="G453" s="36">
        <v>0</v>
      </c>
      <c r="H453" s="36">
        <v>0</v>
      </c>
      <c r="I453" s="36">
        <v>0</v>
      </c>
      <c r="J453" s="36">
        <v>0</v>
      </c>
      <c r="K453" s="36">
        <v>0</v>
      </c>
      <c r="L453" s="36">
        <v>0</v>
      </c>
      <c r="M453" s="36">
        <v>0</v>
      </c>
      <c r="N453" s="36">
        <v>0</v>
      </c>
      <c r="O453" s="36">
        <v>0</v>
      </c>
      <c r="P453" s="36">
        <v>0</v>
      </c>
      <c r="Q453" s="36">
        <v>0</v>
      </c>
    </row>
    <row r="454" spans="1:19" ht="23.25" customHeight="1" x14ac:dyDescent="0.45">
      <c r="A454" s="66"/>
      <c r="B454" s="59"/>
      <c r="C454" s="66"/>
      <c r="D454" s="7" t="s">
        <v>43</v>
      </c>
      <c r="E454" s="36">
        <f>F454+G454+H454+I454+J454+K454+L454+M454+N454+O454+P454+Q454</f>
        <v>0</v>
      </c>
      <c r="F454" s="36">
        <v>0</v>
      </c>
      <c r="G454" s="36">
        <v>0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36">
        <v>0</v>
      </c>
      <c r="N454" s="36">
        <v>0</v>
      </c>
      <c r="O454" s="36">
        <v>0</v>
      </c>
      <c r="P454" s="36">
        <v>0</v>
      </c>
      <c r="Q454" s="36">
        <v>0</v>
      </c>
    </row>
    <row r="455" spans="1:19" ht="23.25" customHeight="1" x14ac:dyDescent="0.45">
      <c r="A455" s="67"/>
      <c r="B455" s="60"/>
      <c r="C455" s="67"/>
      <c r="D455" s="7" t="s">
        <v>44</v>
      </c>
      <c r="E455" s="36">
        <f>F455+G455+H455+I455+J455+K455+L455+M455+N455+O455+P455+Q455</f>
        <v>0</v>
      </c>
      <c r="F455" s="36">
        <v>0</v>
      </c>
      <c r="G455" s="36">
        <v>0</v>
      </c>
      <c r="H455" s="36">
        <v>0</v>
      </c>
      <c r="I455" s="36">
        <v>0</v>
      </c>
      <c r="J455" s="36">
        <v>0</v>
      </c>
      <c r="K455" s="36">
        <v>0</v>
      </c>
      <c r="L455" s="36">
        <v>0</v>
      </c>
      <c r="M455" s="36">
        <v>0</v>
      </c>
      <c r="N455" s="36">
        <v>0</v>
      </c>
      <c r="O455" s="36">
        <v>0</v>
      </c>
      <c r="P455" s="36">
        <v>0</v>
      </c>
      <c r="Q455" s="36">
        <v>0</v>
      </c>
    </row>
    <row r="456" spans="1:19" ht="15" customHeight="1" x14ac:dyDescent="0.45">
      <c r="A456" s="65" t="s">
        <v>129</v>
      </c>
      <c r="B456" s="58" t="s">
        <v>130</v>
      </c>
      <c r="C456" s="65" t="s">
        <v>110</v>
      </c>
      <c r="D456" s="6" t="s">
        <v>38</v>
      </c>
      <c r="E456" s="36">
        <f>E457+E458+E459+E460+E462</f>
        <v>497.63299999999998</v>
      </c>
      <c r="F456" s="36">
        <f t="shared" ref="F456:Q456" si="185">F457+F458+F459+F460+F462</f>
        <v>0</v>
      </c>
      <c r="G456" s="36">
        <f t="shared" si="185"/>
        <v>0</v>
      </c>
      <c r="H456" s="36">
        <f t="shared" si="185"/>
        <v>0</v>
      </c>
      <c r="I456" s="36">
        <f t="shared" si="185"/>
        <v>0</v>
      </c>
      <c r="J456" s="36">
        <f t="shared" si="185"/>
        <v>0</v>
      </c>
      <c r="K456" s="36">
        <f t="shared" si="185"/>
        <v>0</v>
      </c>
      <c r="L456" s="36">
        <f>L457+L458+L459+L460+L462</f>
        <v>0</v>
      </c>
      <c r="M456" s="46">
        <f t="shared" si="185"/>
        <v>0</v>
      </c>
      <c r="N456" s="36">
        <f t="shared" si="185"/>
        <v>497.63299999999998</v>
      </c>
      <c r="O456" s="36">
        <f t="shared" si="185"/>
        <v>0</v>
      </c>
      <c r="P456" s="36">
        <f t="shared" si="185"/>
        <v>0</v>
      </c>
      <c r="Q456" s="36">
        <f t="shared" si="185"/>
        <v>0</v>
      </c>
      <c r="R456" s="22"/>
    </row>
    <row r="457" spans="1:19" x14ac:dyDescent="0.45">
      <c r="A457" s="66"/>
      <c r="B457" s="59"/>
      <c r="C457" s="66"/>
      <c r="D457" s="6" t="s">
        <v>39</v>
      </c>
      <c r="E457" s="36">
        <f>F457+G457+H457+I457+J457+K457+L457+M457+N457+O457+P457+Q457</f>
        <v>0</v>
      </c>
      <c r="F457" s="36">
        <v>0</v>
      </c>
      <c r="G457" s="36">
        <v>0</v>
      </c>
      <c r="H457" s="36">
        <v>0</v>
      </c>
      <c r="I457" s="36">
        <v>0</v>
      </c>
      <c r="J457" s="36">
        <v>0</v>
      </c>
      <c r="K457" s="36">
        <v>0</v>
      </c>
      <c r="L457" s="36">
        <v>0</v>
      </c>
      <c r="M457" s="36">
        <v>0</v>
      </c>
      <c r="N457" s="36">
        <v>0</v>
      </c>
      <c r="O457" s="36">
        <v>0</v>
      </c>
      <c r="P457" s="36">
        <v>0</v>
      </c>
      <c r="Q457" s="36">
        <v>0</v>
      </c>
      <c r="R457" s="22"/>
    </row>
    <row r="458" spans="1:19" ht="24.75" customHeight="1" x14ac:dyDescent="0.45">
      <c r="A458" s="66"/>
      <c r="B458" s="59"/>
      <c r="C458" s="66"/>
      <c r="D458" s="6" t="s">
        <v>40</v>
      </c>
      <c r="E458" s="36">
        <f t="shared" ref="E458:E460" si="186">F458+G458+H458+I458+J458+K458+L458+M458+N458+O458+P458+Q458</f>
        <v>0</v>
      </c>
      <c r="F458" s="36">
        <v>0</v>
      </c>
      <c r="G458" s="36">
        <v>0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36">
        <v>0</v>
      </c>
      <c r="N458" s="36">
        <v>0</v>
      </c>
      <c r="O458" s="36">
        <v>0</v>
      </c>
      <c r="P458" s="36">
        <v>0</v>
      </c>
      <c r="Q458" s="36">
        <v>0</v>
      </c>
      <c r="R458" s="22"/>
    </row>
    <row r="459" spans="1:19" x14ac:dyDescent="0.45">
      <c r="A459" s="66"/>
      <c r="B459" s="59"/>
      <c r="C459" s="66"/>
      <c r="D459" s="6" t="s">
        <v>41</v>
      </c>
      <c r="E459" s="36">
        <f>F459+G459+H459+I459+J459+K459+L459+M459+N459+O459+P459+Q459</f>
        <v>497.63299999999998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497.63299999999998</v>
      </c>
      <c r="O459" s="35">
        <v>0</v>
      </c>
      <c r="P459" s="35">
        <v>0</v>
      </c>
      <c r="Q459" s="35">
        <v>0</v>
      </c>
      <c r="R459" s="22"/>
    </row>
    <row r="460" spans="1:19" ht="60" x14ac:dyDescent="0.45">
      <c r="A460" s="66"/>
      <c r="B460" s="59"/>
      <c r="C460" s="66"/>
      <c r="D460" s="7" t="s">
        <v>42</v>
      </c>
      <c r="E460" s="36">
        <f t="shared" si="186"/>
        <v>0</v>
      </c>
      <c r="F460" s="36">
        <v>0</v>
      </c>
      <c r="G460" s="36">
        <v>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0</v>
      </c>
      <c r="N460" s="36">
        <v>0</v>
      </c>
      <c r="O460" s="36">
        <v>0</v>
      </c>
      <c r="P460" s="36">
        <v>0</v>
      </c>
      <c r="Q460" s="36">
        <v>0</v>
      </c>
      <c r="R460" s="22"/>
    </row>
    <row r="461" spans="1:19" ht="24.75" customHeight="1" x14ac:dyDescent="0.45">
      <c r="A461" s="66"/>
      <c r="B461" s="59"/>
      <c r="C461" s="66"/>
      <c r="D461" s="7" t="s">
        <v>43</v>
      </c>
      <c r="E461" s="36">
        <f>F461+G461+H461+I461+J461+K461+L461+M461+N461+O461+P461+Q461</f>
        <v>0</v>
      </c>
      <c r="F461" s="36">
        <v>0</v>
      </c>
      <c r="G461" s="36">
        <v>0</v>
      </c>
      <c r="H461" s="36">
        <v>0</v>
      </c>
      <c r="I461" s="36">
        <v>0</v>
      </c>
      <c r="J461" s="36">
        <v>0</v>
      </c>
      <c r="K461" s="36">
        <v>0</v>
      </c>
      <c r="L461" s="36">
        <v>0</v>
      </c>
      <c r="M461" s="36">
        <v>0</v>
      </c>
      <c r="N461" s="36">
        <v>0</v>
      </c>
      <c r="O461" s="36">
        <v>0</v>
      </c>
      <c r="P461" s="36">
        <v>0</v>
      </c>
      <c r="Q461" s="36">
        <v>0</v>
      </c>
      <c r="R461" s="22"/>
    </row>
    <row r="462" spans="1:19" ht="28.5" customHeight="1" x14ac:dyDescent="0.45">
      <c r="A462" s="67"/>
      <c r="B462" s="60"/>
      <c r="C462" s="67"/>
      <c r="D462" s="7" t="s">
        <v>44</v>
      </c>
      <c r="E462" s="36">
        <v>0</v>
      </c>
      <c r="F462" s="36">
        <v>0</v>
      </c>
      <c r="G462" s="36">
        <v>0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36">
        <v>0</v>
      </c>
      <c r="N462" s="36">
        <v>0</v>
      </c>
      <c r="O462" s="36">
        <v>0</v>
      </c>
      <c r="P462" s="36">
        <v>0</v>
      </c>
      <c r="Q462" s="36">
        <v>0</v>
      </c>
      <c r="R462" s="22"/>
    </row>
    <row r="463" spans="1:19" x14ac:dyDescent="0.45">
      <c r="A463" s="78" t="s">
        <v>34</v>
      </c>
      <c r="B463" s="79"/>
      <c r="C463" s="65"/>
      <c r="D463" s="6" t="s">
        <v>38</v>
      </c>
      <c r="E463" s="35">
        <f>E464+E465+E466+E467+E469</f>
        <v>1547707.4014699999</v>
      </c>
      <c r="F463" s="35">
        <f t="shared" ref="F463:Q463" si="187">F464+F465+F466+F467+F469</f>
        <v>7278.9974500000008</v>
      </c>
      <c r="G463" s="35">
        <f t="shared" si="187"/>
        <v>12942.8333733</v>
      </c>
      <c r="H463" s="35">
        <f t="shared" si="187"/>
        <v>64009.6473711</v>
      </c>
      <c r="I463" s="35">
        <f t="shared" si="187"/>
        <v>38329.870105599999</v>
      </c>
      <c r="J463" s="35">
        <f t="shared" si="187"/>
        <v>50784.252860000001</v>
      </c>
      <c r="K463" s="35">
        <f t="shared" si="187"/>
        <v>53004.595419999998</v>
      </c>
      <c r="L463" s="35">
        <f t="shared" si="187"/>
        <v>121103.88188000002</v>
      </c>
      <c r="M463" s="35">
        <f t="shared" si="187"/>
        <v>147951.32769999999</v>
      </c>
      <c r="N463" s="35">
        <f t="shared" si="187"/>
        <v>140695.24825</v>
      </c>
      <c r="O463" s="35">
        <f t="shared" si="187"/>
        <v>110387.41735999999</v>
      </c>
      <c r="P463" s="35">
        <f t="shared" si="187"/>
        <v>163919.11277000001</v>
      </c>
      <c r="Q463" s="35">
        <f t="shared" si="187"/>
        <v>126369.22045000001</v>
      </c>
      <c r="S463" s="9"/>
    </row>
    <row r="464" spans="1:19" x14ac:dyDescent="0.45">
      <c r="A464" s="80"/>
      <c r="B464" s="81"/>
      <c r="C464" s="66"/>
      <c r="D464" s="6" t="s">
        <v>39</v>
      </c>
      <c r="E464" s="45">
        <f>F464+G464+H464+I464+J464+K464+L464+M464+N464+O464+P464+Q464</f>
        <v>61868.999999999993</v>
      </c>
      <c r="F464" s="45">
        <f>F254+F16+F114+F226+F233+F247+F240+F275+F282+F289+F296+F303+F310+F317+F387+F268+F261+F380</f>
        <v>0</v>
      </c>
      <c r="G464" s="45">
        <f t="shared" ref="G464:Q464" si="188">G254+G16+G114+G226+G233+G247+G240+G275+G282+G289+G296+G303+G310+G317+G387+G268+G261+G380</f>
        <v>0</v>
      </c>
      <c r="H464" s="45">
        <f t="shared" si="188"/>
        <v>0</v>
      </c>
      <c r="I464" s="45">
        <f t="shared" si="188"/>
        <v>3895.2</v>
      </c>
      <c r="J464" s="45">
        <f t="shared" si="188"/>
        <v>10499.10758</v>
      </c>
      <c r="K464" s="45">
        <f t="shared" si="188"/>
        <v>13787.08653</v>
      </c>
      <c r="L464" s="45">
        <f t="shared" si="188"/>
        <v>13717.915669999998</v>
      </c>
      <c r="M464" s="45">
        <f t="shared" si="188"/>
        <v>10897.97278</v>
      </c>
      <c r="N464" s="45">
        <f t="shared" si="188"/>
        <v>9071.7174400000004</v>
      </c>
      <c r="O464" s="45">
        <f t="shared" si="188"/>
        <v>0</v>
      </c>
      <c r="P464" s="45">
        <f t="shared" si="188"/>
        <v>0</v>
      </c>
      <c r="Q464" s="45">
        <f t="shared" si="188"/>
        <v>0</v>
      </c>
      <c r="S464" s="9"/>
    </row>
    <row r="465" spans="1:19" x14ac:dyDescent="0.45">
      <c r="A465" s="80"/>
      <c r="B465" s="81"/>
      <c r="C465" s="66"/>
      <c r="D465" s="6" t="s">
        <v>40</v>
      </c>
      <c r="E465" s="45">
        <f>F465+G465+H465+I465+J465+K465+L465+M465+N465+O465+P465+Q465</f>
        <v>382376.29488</v>
      </c>
      <c r="F465" s="45">
        <f t="shared" ref="F465:Q465" si="189">F255+F17+F115+F227+F234+F248+F241+F276+F283+F290+F297+F304+F311+F318+F388+F269+F262+F381</f>
        <v>0</v>
      </c>
      <c r="G465" s="45">
        <f t="shared" si="189"/>
        <v>0</v>
      </c>
      <c r="H465" s="45">
        <f t="shared" si="189"/>
        <v>0</v>
      </c>
      <c r="I465" s="45">
        <f t="shared" si="189"/>
        <v>6092.4</v>
      </c>
      <c r="J465" s="45">
        <f t="shared" si="189"/>
        <v>16421.697619999999</v>
      </c>
      <c r="K465" s="45">
        <f t="shared" si="189"/>
        <v>22107.578750000001</v>
      </c>
      <c r="L465" s="45">
        <f t="shared" si="189"/>
        <v>22956.247590000003</v>
      </c>
      <c r="M465" s="45">
        <f t="shared" si="189"/>
        <v>52351.913840000001</v>
      </c>
      <c r="N465" s="45">
        <f t="shared" si="189"/>
        <v>52398.154699999999</v>
      </c>
      <c r="O465" s="45">
        <f t="shared" si="189"/>
        <v>89791.799999999988</v>
      </c>
      <c r="P465" s="45">
        <f t="shared" si="189"/>
        <v>120000</v>
      </c>
      <c r="Q465" s="45">
        <f t="shared" si="189"/>
        <v>256.50238000000002</v>
      </c>
      <c r="S465" s="9"/>
    </row>
    <row r="466" spans="1:19" x14ac:dyDescent="0.45">
      <c r="A466" s="80"/>
      <c r="B466" s="81"/>
      <c r="C466" s="66"/>
      <c r="D466" s="6" t="s">
        <v>41</v>
      </c>
      <c r="E466" s="45">
        <f>F466+G466+H466+I466+J466+K466+L466+M466+N466+O466+P466+Q466</f>
        <v>592531.11011000001</v>
      </c>
      <c r="F466" s="45">
        <f t="shared" ref="F466:Q466" si="190">F256+F18+F116+F228+F235+F249+F242+F277+F284+F291+F298+F305+F312+F319+F389+F270+F263+F382</f>
        <v>7278.9974500000008</v>
      </c>
      <c r="G466" s="45">
        <f t="shared" si="190"/>
        <v>12942.8333733</v>
      </c>
      <c r="H466" s="45">
        <f t="shared" si="190"/>
        <v>64009.6473711</v>
      </c>
      <c r="I466" s="45">
        <f t="shared" si="190"/>
        <v>28342.270105599997</v>
      </c>
      <c r="J466" s="45">
        <f t="shared" si="190"/>
        <v>23863.447660000002</v>
      </c>
      <c r="K466" s="45">
        <f t="shared" si="190"/>
        <v>17109.93014</v>
      </c>
      <c r="L466" s="45">
        <f t="shared" si="190"/>
        <v>84429.718620000014</v>
      </c>
      <c r="M466" s="45">
        <f t="shared" si="190"/>
        <v>84701.44107999999</v>
      </c>
      <c r="N466" s="45">
        <f t="shared" si="190"/>
        <v>79225.376110000012</v>
      </c>
      <c r="O466" s="45">
        <f t="shared" si="190"/>
        <v>20595.617359999997</v>
      </c>
      <c r="P466" s="45">
        <f t="shared" si="190"/>
        <v>43919.11277</v>
      </c>
      <c r="Q466" s="45">
        <f t="shared" si="190"/>
        <v>126112.71807</v>
      </c>
      <c r="S466" s="9"/>
    </row>
    <row r="467" spans="1:19" ht="60" x14ac:dyDescent="0.45">
      <c r="A467" s="80"/>
      <c r="B467" s="81"/>
      <c r="C467" s="66"/>
      <c r="D467" s="7" t="s">
        <v>45</v>
      </c>
      <c r="E467" s="45">
        <f t="shared" ref="E467" si="191">F467+G467+H467+I467+J467+K467+L467+M467+N467+O467+P467+Q467</f>
        <v>0</v>
      </c>
      <c r="F467" s="45">
        <f t="shared" ref="F467:Q467" si="192">F257+F19+F117+F229+F236+F250+F243+F278+F285+F292+F299+F306+F313+F320+F390+F271+F264+F383</f>
        <v>0</v>
      </c>
      <c r="G467" s="45">
        <f t="shared" si="192"/>
        <v>0</v>
      </c>
      <c r="H467" s="45">
        <f t="shared" si="192"/>
        <v>0</v>
      </c>
      <c r="I467" s="45">
        <f t="shared" si="192"/>
        <v>0</v>
      </c>
      <c r="J467" s="45">
        <f t="shared" si="192"/>
        <v>0</v>
      </c>
      <c r="K467" s="45">
        <f t="shared" si="192"/>
        <v>0</v>
      </c>
      <c r="L467" s="45">
        <f t="shared" si="192"/>
        <v>0</v>
      </c>
      <c r="M467" s="45">
        <f t="shared" si="192"/>
        <v>0</v>
      </c>
      <c r="N467" s="45">
        <f t="shared" si="192"/>
        <v>0</v>
      </c>
      <c r="O467" s="45">
        <f t="shared" si="192"/>
        <v>0</v>
      </c>
      <c r="P467" s="45">
        <f t="shared" si="192"/>
        <v>0</v>
      </c>
      <c r="Q467" s="45">
        <f t="shared" si="192"/>
        <v>0</v>
      </c>
      <c r="S467" s="9"/>
    </row>
    <row r="468" spans="1:19" x14ac:dyDescent="0.45">
      <c r="A468" s="80"/>
      <c r="B468" s="81"/>
      <c r="C468" s="66"/>
      <c r="D468" s="7" t="s">
        <v>46</v>
      </c>
      <c r="E468" s="45">
        <f>F468+G468+H468+I468+J468+K468+L468+M468+N468+O468+P468+Q468</f>
        <v>8570.8220000000001</v>
      </c>
      <c r="F468" s="45">
        <f t="shared" ref="F468:Q468" si="193">F258+F20+F118+F230+F237+F251+F244+F279+F286+F293+F300+F307+F314+F321+F391+F272+F265+F384</f>
        <v>0</v>
      </c>
      <c r="G468" s="45">
        <f t="shared" si="193"/>
        <v>0</v>
      </c>
      <c r="H468" s="45">
        <f t="shared" si="193"/>
        <v>0</v>
      </c>
      <c r="I468" s="45">
        <f t="shared" si="193"/>
        <v>0</v>
      </c>
      <c r="J468" s="45">
        <f t="shared" si="193"/>
        <v>0</v>
      </c>
      <c r="K468" s="45">
        <f t="shared" si="193"/>
        <v>0</v>
      </c>
      <c r="L468" s="45">
        <f t="shared" si="193"/>
        <v>0</v>
      </c>
      <c r="M468" s="45">
        <f t="shared" si="193"/>
        <v>0</v>
      </c>
      <c r="N468" s="45">
        <f t="shared" si="193"/>
        <v>0</v>
      </c>
      <c r="O468" s="45">
        <f t="shared" si="193"/>
        <v>0</v>
      </c>
      <c r="P468" s="45">
        <f t="shared" si="193"/>
        <v>8570.8220000000001</v>
      </c>
      <c r="Q468" s="45">
        <f t="shared" si="193"/>
        <v>0</v>
      </c>
      <c r="S468" s="9"/>
    </row>
    <row r="469" spans="1:19" x14ac:dyDescent="0.45">
      <c r="A469" s="82"/>
      <c r="B469" s="83"/>
      <c r="C469" s="67"/>
      <c r="D469" s="7" t="s">
        <v>47</v>
      </c>
      <c r="E469" s="45">
        <f>E259+E21+E119+E231+E238+E252+E245+E280+E287+E294+E301+E308+E315+E322+E392+E273+E385</f>
        <v>510930.99647999991</v>
      </c>
      <c r="F469" s="45">
        <f t="shared" ref="F469:Q469" si="194">F259+F21+F119+F231+F238+F252+F245+F280+F287+F294+F301+F308+F315+F322+F392+F273+F266+F385</f>
        <v>0</v>
      </c>
      <c r="G469" s="45">
        <f t="shared" si="194"/>
        <v>0</v>
      </c>
      <c r="H469" s="45">
        <f t="shared" si="194"/>
        <v>0</v>
      </c>
      <c r="I469" s="45">
        <f t="shared" si="194"/>
        <v>0</v>
      </c>
      <c r="J469" s="45">
        <f t="shared" si="194"/>
        <v>0</v>
      </c>
      <c r="K469" s="45">
        <f t="shared" si="194"/>
        <v>0</v>
      </c>
      <c r="L469" s="45">
        <f t="shared" si="194"/>
        <v>0</v>
      </c>
      <c r="M469" s="45">
        <f t="shared" si="194"/>
        <v>0</v>
      </c>
      <c r="N469" s="45">
        <f t="shared" si="194"/>
        <v>0</v>
      </c>
      <c r="O469" s="45">
        <f t="shared" si="194"/>
        <v>0</v>
      </c>
      <c r="P469" s="45">
        <f t="shared" si="194"/>
        <v>0</v>
      </c>
      <c r="Q469" s="45">
        <f t="shared" si="194"/>
        <v>0</v>
      </c>
      <c r="S469" s="9"/>
    </row>
    <row r="470" spans="1:19" x14ac:dyDescent="0.45">
      <c r="A470" s="77" t="s">
        <v>13</v>
      </c>
      <c r="B470" s="77"/>
      <c r="C470" s="77"/>
      <c r="D470" s="77"/>
      <c r="E470" s="77"/>
      <c r="F470" s="77"/>
      <c r="L470" s="28"/>
      <c r="M470" s="28"/>
      <c r="N470" s="28"/>
    </row>
    <row r="471" spans="1:19" ht="47.25" customHeight="1" x14ac:dyDescent="0.45">
      <c r="A471" s="27"/>
      <c r="B471" s="104" t="s">
        <v>196</v>
      </c>
      <c r="C471" s="104"/>
      <c r="D471" s="105"/>
      <c r="E471" s="105"/>
      <c r="F471" s="105"/>
      <c r="H471" s="16" t="s">
        <v>197</v>
      </c>
      <c r="I471" s="17"/>
      <c r="J471" s="15"/>
      <c r="K471" s="13"/>
    </row>
    <row r="472" spans="1:19" ht="15" customHeight="1" x14ac:dyDescent="0.45">
      <c r="C472" s="1"/>
      <c r="D472" s="106" t="s">
        <v>48</v>
      </c>
      <c r="E472" s="106"/>
      <c r="F472" s="106"/>
      <c r="K472" s="13"/>
    </row>
    <row r="473" spans="1:19" x14ac:dyDescent="0.45">
      <c r="D473" s="84"/>
      <c r="E473" s="84"/>
      <c r="F473" s="84"/>
      <c r="K473" s="13"/>
      <c r="L473" s="18"/>
    </row>
    <row r="474" spans="1:19" x14ac:dyDescent="0.45">
      <c r="A474" s="5"/>
      <c r="B474" s="19" t="s">
        <v>195</v>
      </c>
      <c r="C474" s="19"/>
      <c r="K474" s="15"/>
    </row>
    <row r="475" spans="1:19" x14ac:dyDescent="0.45">
      <c r="A475" s="5"/>
      <c r="B475" s="19" t="s">
        <v>21</v>
      </c>
      <c r="C475" s="19"/>
      <c r="D475" s="108"/>
      <c r="E475" s="108"/>
      <c r="F475" s="108"/>
      <c r="H475" s="19" t="s">
        <v>160</v>
      </c>
    </row>
    <row r="476" spans="1:19" ht="20.25" customHeight="1" x14ac:dyDescent="0.45">
      <c r="A476" s="5"/>
      <c r="B476" s="19"/>
      <c r="C476" s="19"/>
      <c r="D476" s="107" t="s">
        <v>48</v>
      </c>
      <c r="E476" s="107"/>
      <c r="F476" s="107"/>
    </row>
    <row r="477" spans="1:19" x14ac:dyDescent="0.45">
      <c r="A477" s="5"/>
      <c r="B477" s="4" t="s">
        <v>33</v>
      </c>
      <c r="C477" s="1"/>
      <c r="G477" s="76"/>
      <c r="H477" s="76"/>
      <c r="I477" s="76"/>
    </row>
    <row r="478" spans="1:19" ht="33" x14ac:dyDescent="0.45">
      <c r="A478" s="5"/>
      <c r="B478" s="109" t="s">
        <v>198</v>
      </c>
      <c r="G478" s="76"/>
      <c r="H478" s="76"/>
      <c r="I478" s="76"/>
    </row>
  </sheetData>
  <mergeCells count="218">
    <mergeCell ref="B120:B126"/>
    <mergeCell ref="C120:C126"/>
    <mergeCell ref="A127:A133"/>
    <mergeCell ref="B127:B133"/>
    <mergeCell ref="C127:C133"/>
    <mergeCell ref="A134:A140"/>
    <mergeCell ref="B134:B140"/>
    <mergeCell ref="C134:C140"/>
    <mergeCell ref="B471:C471"/>
    <mergeCell ref="R225:R238"/>
    <mergeCell ref="C43:C49"/>
    <mergeCell ref="A78:A84"/>
    <mergeCell ref="B78:B84"/>
    <mergeCell ref="C225:C231"/>
    <mergeCell ref="A267:A273"/>
    <mergeCell ref="B267:B273"/>
    <mergeCell ref="C267:C273"/>
    <mergeCell ref="C50:C56"/>
    <mergeCell ref="A57:A63"/>
    <mergeCell ref="B57:B63"/>
    <mergeCell ref="C57:C63"/>
    <mergeCell ref="A64:A70"/>
    <mergeCell ref="B64:B70"/>
    <mergeCell ref="C64:C70"/>
    <mergeCell ref="A71:A77"/>
    <mergeCell ref="B71:B77"/>
    <mergeCell ref="C71:C77"/>
    <mergeCell ref="C239:C245"/>
    <mergeCell ref="B225:B238"/>
    <mergeCell ref="A225:A238"/>
    <mergeCell ref="C232:C238"/>
    <mergeCell ref="R253:R257"/>
    <mergeCell ref="A106:A112"/>
    <mergeCell ref="A120:A126"/>
    <mergeCell ref="O1:Q1"/>
    <mergeCell ref="A8:Q8"/>
    <mergeCell ref="N2:Q2"/>
    <mergeCell ref="N3:Q3"/>
    <mergeCell ref="N4:Q4"/>
    <mergeCell ref="N6:Q6"/>
    <mergeCell ref="P11:Q11"/>
    <mergeCell ref="A10:Q10"/>
    <mergeCell ref="N5:Q5"/>
    <mergeCell ref="A9:Q9"/>
    <mergeCell ref="A12:A13"/>
    <mergeCell ref="B15:B21"/>
    <mergeCell ref="A15:A21"/>
    <mergeCell ref="B113:B119"/>
    <mergeCell ref="C113:C119"/>
    <mergeCell ref="C12:C13"/>
    <mergeCell ref="C15:C21"/>
    <mergeCell ref="A22:A28"/>
    <mergeCell ref="B22:B28"/>
    <mergeCell ref="C22:C28"/>
    <mergeCell ref="A29:A35"/>
    <mergeCell ref="B29:B35"/>
    <mergeCell ref="C29:C35"/>
    <mergeCell ref="A113:A119"/>
    <mergeCell ref="A36:A42"/>
    <mergeCell ref="B36:B42"/>
    <mergeCell ref="C36:C42"/>
    <mergeCell ref="A50:A56"/>
    <mergeCell ref="B50:B56"/>
    <mergeCell ref="C78:C84"/>
    <mergeCell ref="A43:A49"/>
    <mergeCell ref="B43:B49"/>
    <mergeCell ref="B106:B112"/>
    <mergeCell ref="C106:C112"/>
    <mergeCell ref="A85:A91"/>
    <mergeCell ref="B85:B91"/>
    <mergeCell ref="C85:C91"/>
    <mergeCell ref="A92:A98"/>
    <mergeCell ref="B92:B98"/>
    <mergeCell ref="C92:C98"/>
    <mergeCell ref="A99:A105"/>
    <mergeCell ref="B99:B105"/>
    <mergeCell ref="C99:C105"/>
    <mergeCell ref="F12:Q12"/>
    <mergeCell ref="A386:A392"/>
    <mergeCell ref="A274:A280"/>
    <mergeCell ref="C386:C392"/>
    <mergeCell ref="C323:C329"/>
    <mergeCell ref="B288:B294"/>
    <mergeCell ref="A358:A364"/>
    <mergeCell ref="B358:B364"/>
    <mergeCell ref="C337:C343"/>
    <mergeCell ref="A295:A301"/>
    <mergeCell ref="A288:A294"/>
    <mergeCell ref="C246:C252"/>
    <mergeCell ref="C274:C280"/>
    <mergeCell ref="C330:C336"/>
    <mergeCell ref="A309:A315"/>
    <mergeCell ref="B344:B350"/>
    <mergeCell ref="A344:A350"/>
    <mergeCell ref="B330:B336"/>
    <mergeCell ref="B337:B343"/>
    <mergeCell ref="E12:E13"/>
    <mergeCell ref="D12:D13"/>
    <mergeCell ref="B12:B13"/>
    <mergeCell ref="A239:A245"/>
    <mergeCell ref="B239:B245"/>
    <mergeCell ref="G478:I478"/>
    <mergeCell ref="G477:I477"/>
    <mergeCell ref="A470:F470"/>
    <mergeCell ref="A463:B469"/>
    <mergeCell ref="C463:C469"/>
    <mergeCell ref="D471:F471"/>
    <mergeCell ref="D472:F472"/>
    <mergeCell ref="D473:F473"/>
    <mergeCell ref="D476:F476"/>
    <mergeCell ref="B449:B455"/>
    <mergeCell ref="C344:C350"/>
    <mergeCell ref="B351:B357"/>
    <mergeCell ref="C365:C371"/>
    <mergeCell ref="C351:C357"/>
    <mergeCell ref="C414:C420"/>
    <mergeCell ref="B400:B406"/>
    <mergeCell ref="A372:A378"/>
    <mergeCell ref="B372:B378"/>
    <mergeCell ref="C393:C399"/>
    <mergeCell ref="C400:C406"/>
    <mergeCell ref="C435:C441"/>
    <mergeCell ref="C358:C364"/>
    <mergeCell ref="B407:B413"/>
    <mergeCell ref="C456:C462"/>
    <mergeCell ref="B442:B448"/>
    <mergeCell ref="A442:A448"/>
    <mergeCell ref="B456:B462"/>
    <mergeCell ref="C428:C434"/>
    <mergeCell ref="C449:C455"/>
    <mergeCell ref="C421:C427"/>
    <mergeCell ref="C442:C448"/>
    <mergeCell ref="A456:A462"/>
    <mergeCell ref="B309:B315"/>
    <mergeCell ref="A302:A308"/>
    <mergeCell ref="A316:A322"/>
    <mergeCell ref="A246:A252"/>
    <mergeCell ref="B246:B252"/>
    <mergeCell ref="C288:C294"/>
    <mergeCell ref="B295:B301"/>
    <mergeCell ref="C302:C308"/>
    <mergeCell ref="B281:B287"/>
    <mergeCell ref="A281:A287"/>
    <mergeCell ref="C309:C315"/>
    <mergeCell ref="C316:C322"/>
    <mergeCell ref="C281:C287"/>
    <mergeCell ref="C295:C301"/>
    <mergeCell ref="A253:A259"/>
    <mergeCell ref="B253:B259"/>
    <mergeCell ref="C253:C259"/>
    <mergeCell ref="B274:B280"/>
    <mergeCell ref="B302:B308"/>
    <mergeCell ref="B316:B322"/>
    <mergeCell ref="A260:A266"/>
    <mergeCell ref="B260:B266"/>
    <mergeCell ref="C260:C266"/>
    <mergeCell ref="A330:A336"/>
    <mergeCell ref="A323:A329"/>
    <mergeCell ref="A351:A357"/>
    <mergeCell ref="B323:B329"/>
    <mergeCell ref="A421:A427"/>
    <mergeCell ref="B428:B434"/>
    <mergeCell ref="A428:A434"/>
    <mergeCell ref="B435:B441"/>
    <mergeCell ref="A337:A343"/>
    <mergeCell ref="B414:B420"/>
    <mergeCell ref="A449:A455"/>
    <mergeCell ref="A407:A413"/>
    <mergeCell ref="A400:A406"/>
    <mergeCell ref="B393:B399"/>
    <mergeCell ref="A393:A399"/>
    <mergeCell ref="B386:B392"/>
    <mergeCell ref="B365:B371"/>
    <mergeCell ref="A365:A371"/>
    <mergeCell ref="C407:C413"/>
    <mergeCell ref="B421:B427"/>
    <mergeCell ref="C372:C378"/>
    <mergeCell ref="A435:A441"/>
    <mergeCell ref="A414:A420"/>
    <mergeCell ref="A379:A385"/>
    <mergeCell ref="B379:B385"/>
    <mergeCell ref="C379:C385"/>
    <mergeCell ref="B141:B147"/>
    <mergeCell ref="C141:C147"/>
    <mergeCell ref="A148:A154"/>
    <mergeCell ref="B148:B154"/>
    <mergeCell ref="C148:C154"/>
    <mergeCell ref="A155:A161"/>
    <mergeCell ref="B155:B161"/>
    <mergeCell ref="C155:C161"/>
    <mergeCell ref="A162:A168"/>
    <mergeCell ref="B162:B168"/>
    <mergeCell ref="C162:C168"/>
    <mergeCell ref="A141:A147"/>
    <mergeCell ref="A169:A175"/>
    <mergeCell ref="B169:B175"/>
    <mergeCell ref="C169:C175"/>
    <mergeCell ref="A176:A182"/>
    <mergeCell ref="B176:B182"/>
    <mergeCell ref="C176:C182"/>
    <mergeCell ref="A183:A189"/>
    <mergeCell ref="B183:B189"/>
    <mergeCell ref="C183:C189"/>
    <mergeCell ref="A190:A196"/>
    <mergeCell ref="B190:B196"/>
    <mergeCell ref="C190:C196"/>
    <mergeCell ref="A218:A224"/>
    <mergeCell ref="B218:B224"/>
    <mergeCell ref="C218:C224"/>
    <mergeCell ref="A197:A203"/>
    <mergeCell ref="B197:B203"/>
    <mergeCell ref="C197:C203"/>
    <mergeCell ref="A204:A210"/>
    <mergeCell ref="B204:B210"/>
    <mergeCell ref="C204:C210"/>
    <mergeCell ref="A211:A217"/>
    <mergeCell ref="B211:B217"/>
    <mergeCell ref="C211:C217"/>
  </mergeCells>
  <pageMargins left="0.19685039370078741" right="0" top="0.19685039370078741" bottom="0" header="0" footer="0"/>
  <pageSetup paperSize="8" scale="57" fitToHeight="0" orientation="landscape" r:id="rId1"/>
  <rowBreaks count="8" manualBreakCount="8">
    <brk id="105" max="16" man="1"/>
    <brk id="161" max="16" man="1"/>
    <brk id="224" max="16" man="1"/>
    <brk id="266" max="16" man="1"/>
    <brk id="315" max="16" man="1"/>
    <brk id="371" max="16" man="1"/>
    <brk id="427" max="16" man="1"/>
    <brk id="47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1</vt:lpstr>
      <vt:lpstr>'таблица 1'!Заголовки_для_печати</vt:lpstr>
      <vt:lpstr>'таблица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2022-06-10T10:10:24Z</dcterms:modified>
</cp:coreProperties>
</file>