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05" windowWidth="14805" windowHeight="6810" activeTab="7"/>
  </bookViews>
  <sheets>
    <sheet name="РД от 08.12.2021 №695" sheetId="9" r:id="rId1"/>
    <sheet name="март" sheetId="10" r:id="rId2"/>
    <sheet name="РД от 20.04.2022 №749" sheetId="11" r:id="rId3"/>
    <sheet name="2 квартал" sheetId="12" r:id="rId4"/>
    <sheet name="июль" sheetId="13" r:id="rId5"/>
    <sheet name="сентябрь" sheetId="14" r:id="rId6"/>
    <sheet name="ноябрь" sheetId="15" r:id="rId7"/>
    <sheet name="декабрь" sheetId="16" r:id="rId8"/>
  </sheets>
  <definedNames>
    <definedName name="_xlnm.Print_Titles" localSheetId="3">'2 квартал'!$A:$B,'2 квартал'!$15:$16</definedName>
    <definedName name="_xlnm.Print_Titles" localSheetId="7">декабрь!$A:$B,декабрь!$15:$16</definedName>
    <definedName name="_xlnm.Print_Titles" localSheetId="4">июль!$A:$B,июль!$15:$16</definedName>
    <definedName name="_xlnm.Print_Titles" localSheetId="1">март!$A:$B,март!$15:$16</definedName>
    <definedName name="_xlnm.Print_Titles" localSheetId="6">ноябрь!$A:$B,ноябрь!$15:$16</definedName>
    <definedName name="_xlnm.Print_Titles" localSheetId="0">'РД от 08.12.2021 №695'!$A:$B,'РД от 08.12.2021 №695'!$15:$16</definedName>
    <definedName name="_xlnm.Print_Titles" localSheetId="2">'РД от 20.04.2022 №749'!$A:$B,'РД от 20.04.2022 №749'!$15:$16</definedName>
    <definedName name="_xlnm.Print_Titles" localSheetId="5">сентябрь!$A:$B,сентябрь!$15:$16</definedName>
    <definedName name="_xlnm.Print_Area" localSheetId="3">'2 квартал'!$A$1:$Q$191</definedName>
    <definedName name="_xlnm.Print_Area" localSheetId="7">декабрь!$A$1:$Q$191</definedName>
    <definedName name="_xlnm.Print_Area" localSheetId="4">июль!$A$1:$Q$191</definedName>
    <definedName name="_xlnm.Print_Area" localSheetId="1">март!$A$1:$Q$183</definedName>
    <definedName name="_xlnm.Print_Area" localSheetId="6">ноябрь!$A$1:$Q$191</definedName>
    <definedName name="_xlnm.Print_Area" localSheetId="0">'РД от 08.12.2021 №695'!$A$1:$Q$183</definedName>
    <definedName name="_xlnm.Print_Area" localSheetId="2">'РД от 20.04.2022 №749'!$A$1:$Q$191</definedName>
    <definedName name="_xlnm.Print_Area" localSheetId="5">сентябрь!$A$1:$Q$191</definedName>
  </definedNames>
  <calcPr calcId="162913" refMode="R1C1"/>
</workbook>
</file>

<file path=xl/calcChain.xml><?xml version="1.0" encoding="utf-8"?>
<calcChain xmlns="http://schemas.openxmlformats.org/spreadsheetml/2006/main">
  <c r="Q112" i="16" l="1"/>
  <c r="Q148" i="16"/>
  <c r="Q134" i="16" s="1"/>
  <c r="E165" i="16"/>
  <c r="E164" i="16"/>
  <c r="E163" i="16"/>
  <c r="N162" i="16"/>
  <c r="E162" i="16" s="1"/>
  <c r="E159" i="16" s="1"/>
  <c r="E161" i="16"/>
  <c r="E160" i="16"/>
  <c r="E158" i="16"/>
  <c r="E157" i="16"/>
  <c r="E156" i="16"/>
  <c r="E155" i="16"/>
  <c r="E154" i="16"/>
  <c r="E153" i="16"/>
  <c r="E152" i="16" s="1"/>
  <c r="Q152" i="16"/>
  <c r="P152" i="16"/>
  <c r="O152" i="16"/>
  <c r="N152" i="16"/>
  <c r="M152" i="16"/>
  <c r="L152" i="16"/>
  <c r="K152" i="16"/>
  <c r="J152" i="16"/>
  <c r="I152" i="16"/>
  <c r="H152" i="16"/>
  <c r="G152" i="16"/>
  <c r="F152" i="16"/>
  <c r="Q151" i="16"/>
  <c r="E151" i="16" s="1"/>
  <c r="J151" i="16"/>
  <c r="E150" i="16"/>
  <c r="E149" i="16"/>
  <c r="P148" i="16"/>
  <c r="P145" i="16" s="1"/>
  <c r="H148" i="16"/>
  <c r="E148" i="16" s="1"/>
  <c r="E147" i="16"/>
  <c r="E146" i="16"/>
  <c r="O145" i="16"/>
  <c r="N145" i="16"/>
  <c r="M145" i="16"/>
  <c r="L145" i="16"/>
  <c r="K145" i="16"/>
  <c r="J145" i="16"/>
  <c r="I145" i="16"/>
  <c r="G145" i="16"/>
  <c r="F145" i="16"/>
  <c r="E144" i="16"/>
  <c r="E143" i="16"/>
  <c r="E142" i="16"/>
  <c r="N141" i="16"/>
  <c r="H141" i="16"/>
  <c r="E141" i="16"/>
  <c r="E140" i="16"/>
  <c r="E139" i="16"/>
  <c r="E138" i="16" s="1"/>
  <c r="Q138" i="16"/>
  <c r="P138" i="16"/>
  <c r="O138" i="16"/>
  <c r="N138" i="16"/>
  <c r="M138" i="16"/>
  <c r="L138" i="16"/>
  <c r="K138" i="16"/>
  <c r="J138" i="16"/>
  <c r="I138" i="16"/>
  <c r="H138" i="16"/>
  <c r="G138" i="16"/>
  <c r="F138" i="16"/>
  <c r="Q137" i="16"/>
  <c r="Q172" i="16" s="1"/>
  <c r="P137" i="16"/>
  <c r="P172" i="16" s="1"/>
  <c r="O137" i="16"/>
  <c r="N137" i="16"/>
  <c r="N172" i="16" s="1"/>
  <c r="M137" i="16"/>
  <c r="M172" i="16" s="1"/>
  <c r="L137" i="16"/>
  <c r="L172" i="16" s="1"/>
  <c r="K137" i="16"/>
  <c r="J137" i="16"/>
  <c r="J172" i="16" s="1"/>
  <c r="I137" i="16"/>
  <c r="I172" i="16" s="1"/>
  <c r="H137" i="16"/>
  <c r="H172" i="16" s="1"/>
  <c r="G137" i="16"/>
  <c r="F137" i="16"/>
  <c r="F172" i="16" s="1"/>
  <c r="E137" i="16"/>
  <c r="Q136" i="16"/>
  <c r="Q171" i="16" s="1"/>
  <c r="P136" i="16"/>
  <c r="O136" i="16"/>
  <c r="O171" i="16" s="1"/>
  <c r="N136" i="16"/>
  <c r="N171" i="16" s="1"/>
  <c r="M136" i="16"/>
  <c r="M171" i="16" s="1"/>
  <c r="L136" i="16"/>
  <c r="K136" i="16"/>
  <c r="K171" i="16" s="1"/>
  <c r="J136" i="16"/>
  <c r="J171" i="16" s="1"/>
  <c r="I136" i="16"/>
  <c r="I171" i="16" s="1"/>
  <c r="H136" i="16"/>
  <c r="G136" i="16"/>
  <c r="G171" i="16" s="1"/>
  <c r="F136" i="16"/>
  <c r="F171" i="16" s="1"/>
  <c r="Q135" i="16"/>
  <c r="P135" i="16"/>
  <c r="P170" i="16" s="1"/>
  <c r="O135" i="16"/>
  <c r="O170" i="16" s="1"/>
  <c r="N135" i="16"/>
  <c r="N170" i="16" s="1"/>
  <c r="M135" i="16"/>
  <c r="L135" i="16"/>
  <c r="L170" i="16" s="1"/>
  <c r="K135" i="16"/>
  <c r="K170" i="16" s="1"/>
  <c r="J135" i="16"/>
  <c r="J170" i="16" s="1"/>
  <c r="I135" i="16"/>
  <c r="H135" i="16"/>
  <c r="H170" i="16" s="1"/>
  <c r="G135" i="16"/>
  <c r="G170" i="16" s="1"/>
  <c r="F135" i="16"/>
  <c r="F170" i="16" s="1"/>
  <c r="P134" i="16"/>
  <c r="O134" i="16"/>
  <c r="O169" i="16" s="1"/>
  <c r="N134" i="16"/>
  <c r="M134" i="16"/>
  <c r="M169" i="16" s="1"/>
  <c r="L134" i="16"/>
  <c r="K134" i="16"/>
  <c r="K169" i="16" s="1"/>
  <c r="J134" i="16"/>
  <c r="I134" i="16"/>
  <c r="I169" i="16" s="1"/>
  <c r="H134" i="16"/>
  <c r="H169" i="16" s="1"/>
  <c r="G134" i="16"/>
  <c r="G169" i="16" s="1"/>
  <c r="F134" i="16"/>
  <c r="Q133" i="16"/>
  <c r="Q168" i="16" s="1"/>
  <c r="P133" i="16"/>
  <c r="O133" i="16"/>
  <c r="N133" i="16"/>
  <c r="M133" i="16"/>
  <c r="M168" i="16" s="1"/>
  <c r="L133" i="16"/>
  <c r="L168" i="16" s="1"/>
  <c r="K133" i="16"/>
  <c r="J133" i="16"/>
  <c r="J168" i="16" s="1"/>
  <c r="I133" i="16"/>
  <c r="I168" i="16" s="1"/>
  <c r="H133" i="16"/>
  <c r="H168" i="16" s="1"/>
  <c r="G133" i="16"/>
  <c r="F133" i="16"/>
  <c r="F168" i="16" s="1"/>
  <c r="E133" i="16"/>
  <c r="Q132" i="16"/>
  <c r="Q167" i="16" s="1"/>
  <c r="P132" i="16"/>
  <c r="P131" i="16" s="1"/>
  <c r="O132" i="16"/>
  <c r="O167" i="16" s="1"/>
  <c r="N132" i="16"/>
  <c r="N167" i="16" s="1"/>
  <c r="M132" i="16"/>
  <c r="M167" i="16" s="1"/>
  <c r="L132" i="16"/>
  <c r="L131" i="16" s="1"/>
  <c r="K132" i="16"/>
  <c r="K167" i="16" s="1"/>
  <c r="J132" i="16"/>
  <c r="J167" i="16" s="1"/>
  <c r="J166" i="16" s="1"/>
  <c r="I132" i="16"/>
  <c r="I167" i="16" s="1"/>
  <c r="H132" i="16"/>
  <c r="H131" i="16" s="1"/>
  <c r="G132" i="16"/>
  <c r="G167" i="16" s="1"/>
  <c r="F132" i="16"/>
  <c r="F167" i="16" s="1"/>
  <c r="O131" i="16"/>
  <c r="K131" i="16"/>
  <c r="G131" i="16"/>
  <c r="J130" i="16"/>
  <c r="E130" i="16"/>
  <c r="E129" i="16"/>
  <c r="E128" i="16"/>
  <c r="E127" i="16"/>
  <c r="E126" i="16"/>
  <c r="E124" i="16" s="1"/>
  <c r="E125" i="16"/>
  <c r="Q124" i="16"/>
  <c r="P124" i="16"/>
  <c r="O124" i="16"/>
  <c r="N124" i="16"/>
  <c r="M124" i="16"/>
  <c r="L124" i="16"/>
  <c r="K124" i="16"/>
  <c r="J124" i="16"/>
  <c r="I124" i="16"/>
  <c r="H124" i="16"/>
  <c r="G124" i="16"/>
  <c r="F124" i="16"/>
  <c r="J123" i="16"/>
  <c r="E123" i="16"/>
  <c r="E122" i="16"/>
  <c r="E121" i="16"/>
  <c r="N120" i="16"/>
  <c r="L120" i="16"/>
  <c r="L77" i="16" s="1"/>
  <c r="E119" i="16"/>
  <c r="E118" i="16"/>
  <c r="Q117" i="16"/>
  <c r="P117" i="16"/>
  <c r="O117" i="16"/>
  <c r="N117" i="16"/>
  <c r="M117" i="16"/>
  <c r="K117" i="16"/>
  <c r="J117" i="16"/>
  <c r="I117" i="16"/>
  <c r="H117" i="16"/>
  <c r="G117" i="16"/>
  <c r="F117" i="16"/>
  <c r="E115" i="16"/>
  <c r="E114" i="16"/>
  <c r="E113" i="16"/>
  <c r="N112" i="16"/>
  <c r="N109" i="16" s="1"/>
  <c r="M112" i="16"/>
  <c r="K112" i="16"/>
  <c r="E112" i="16" s="1"/>
  <c r="E111" i="16"/>
  <c r="E109" i="16" s="1"/>
  <c r="E110" i="16"/>
  <c r="Q109" i="16"/>
  <c r="P109" i="16"/>
  <c r="O109" i="16"/>
  <c r="M109" i="16"/>
  <c r="L109" i="16"/>
  <c r="K109" i="16"/>
  <c r="J109" i="16"/>
  <c r="I109" i="16"/>
  <c r="H109" i="16"/>
  <c r="G109" i="16"/>
  <c r="F109" i="16"/>
  <c r="K108" i="16"/>
  <c r="E108" i="16"/>
  <c r="E107" i="16"/>
  <c r="E106" i="16"/>
  <c r="E105" i="16"/>
  <c r="E104" i="16"/>
  <c r="E102" i="16" s="1"/>
  <c r="E103" i="16"/>
  <c r="Q102" i="16"/>
  <c r="P102" i="16"/>
  <c r="O102" i="16"/>
  <c r="N102" i="16"/>
  <c r="M102" i="16"/>
  <c r="L102" i="16"/>
  <c r="K102" i="16"/>
  <c r="J102" i="16"/>
  <c r="I102" i="16"/>
  <c r="H102" i="16"/>
  <c r="G102" i="16"/>
  <c r="F102" i="16"/>
  <c r="K101" i="16"/>
  <c r="E101" i="16"/>
  <c r="E100" i="16"/>
  <c r="E99" i="16"/>
  <c r="E98" i="16"/>
  <c r="E97" i="16"/>
  <c r="E95" i="16" s="1"/>
  <c r="E96" i="16"/>
  <c r="Q95" i="16"/>
  <c r="P95" i="16"/>
  <c r="O95" i="16"/>
  <c r="N95" i="16"/>
  <c r="M95" i="16"/>
  <c r="L95" i="16"/>
  <c r="K95" i="16"/>
  <c r="J95" i="16"/>
  <c r="I95" i="16"/>
  <c r="H95" i="16"/>
  <c r="G95" i="16"/>
  <c r="F95" i="16"/>
  <c r="J94" i="16"/>
  <c r="E94" i="16"/>
  <c r="E93" i="16"/>
  <c r="E92" i="16"/>
  <c r="E91" i="16"/>
  <c r="E90" i="16"/>
  <c r="E88" i="16" s="1"/>
  <c r="E89" i="16"/>
  <c r="Q88" i="16"/>
  <c r="P88" i="16"/>
  <c r="O88" i="16"/>
  <c r="N88" i="16"/>
  <c r="M88" i="16"/>
  <c r="L88" i="16"/>
  <c r="K88" i="16"/>
  <c r="J88" i="16"/>
  <c r="I88" i="16"/>
  <c r="H88" i="16"/>
  <c r="G88" i="16"/>
  <c r="F88" i="16"/>
  <c r="E87" i="16"/>
  <c r="E86" i="16"/>
  <c r="E85" i="16"/>
  <c r="E84" i="16"/>
  <c r="E83" i="16"/>
  <c r="E82" i="16"/>
  <c r="E81" i="16" s="1"/>
  <c r="Q81" i="16"/>
  <c r="P81" i="16"/>
  <c r="O81" i="16"/>
  <c r="N81" i="16"/>
  <c r="M81" i="16"/>
  <c r="L81" i="16"/>
  <c r="K81" i="16"/>
  <c r="J81" i="16"/>
  <c r="I81" i="16"/>
  <c r="H81" i="16"/>
  <c r="G81" i="16"/>
  <c r="F81" i="16"/>
  <c r="Q80" i="16"/>
  <c r="P80" i="16"/>
  <c r="O80" i="16"/>
  <c r="N80" i="16"/>
  <c r="M80" i="16"/>
  <c r="L80" i="16"/>
  <c r="K80" i="16"/>
  <c r="J80" i="16"/>
  <c r="I80" i="16"/>
  <c r="H80" i="16"/>
  <c r="G80" i="16"/>
  <c r="E80" i="16" s="1"/>
  <c r="F80" i="16"/>
  <c r="Q79" i="16"/>
  <c r="P79" i="16"/>
  <c r="P171" i="16" s="1"/>
  <c r="O79" i="16"/>
  <c r="N79" i="16"/>
  <c r="M79" i="16"/>
  <c r="L79" i="16"/>
  <c r="L171" i="16" s="1"/>
  <c r="K79" i="16"/>
  <c r="J79" i="16"/>
  <c r="I79" i="16"/>
  <c r="H79" i="16"/>
  <c r="H171" i="16" s="1"/>
  <c r="G79" i="16"/>
  <c r="F79" i="16"/>
  <c r="E79" i="16" s="1"/>
  <c r="Q78" i="16"/>
  <c r="Q170" i="16" s="1"/>
  <c r="P78" i="16"/>
  <c r="O78" i="16"/>
  <c r="N78" i="16"/>
  <c r="M78" i="16"/>
  <c r="M170" i="16" s="1"/>
  <c r="L78" i="16"/>
  <c r="K78" i="16"/>
  <c r="J78" i="16"/>
  <c r="I78" i="16"/>
  <c r="E78" i="16" s="1"/>
  <c r="H78" i="16"/>
  <c r="G78" i="16"/>
  <c r="F78" i="16"/>
  <c r="Q77" i="16"/>
  <c r="Q74" i="16" s="1"/>
  <c r="P77" i="16"/>
  <c r="O77" i="16"/>
  <c r="N77" i="16"/>
  <c r="N169" i="16" s="1"/>
  <c r="M77" i="16"/>
  <c r="K77" i="16"/>
  <c r="J77" i="16"/>
  <c r="J169" i="16" s="1"/>
  <c r="I77" i="16"/>
  <c r="H77" i="16"/>
  <c r="G77" i="16"/>
  <c r="F77" i="16"/>
  <c r="F169" i="16" s="1"/>
  <c r="Q76" i="16"/>
  <c r="P76" i="16"/>
  <c r="O76" i="16"/>
  <c r="O74" i="16" s="1"/>
  <c r="N76" i="16"/>
  <c r="M76" i="16"/>
  <c r="L76" i="16"/>
  <c r="K76" i="16"/>
  <c r="K74" i="16" s="1"/>
  <c r="J76" i="16"/>
  <c r="I76" i="16"/>
  <c r="H76" i="16"/>
  <c r="G76" i="16"/>
  <c r="E76" i="16" s="1"/>
  <c r="F76" i="16"/>
  <c r="Q75" i="16"/>
  <c r="P75" i="16"/>
  <c r="P167" i="16" s="1"/>
  <c r="O75" i="16"/>
  <c r="N75" i="16"/>
  <c r="N74" i="16" s="1"/>
  <c r="M75" i="16"/>
  <c r="L75" i="16"/>
  <c r="L167" i="16" s="1"/>
  <c r="K75" i="16"/>
  <c r="J75" i="16"/>
  <c r="J74" i="16" s="1"/>
  <c r="I75" i="16"/>
  <c r="H75" i="16"/>
  <c r="H167" i="16" s="1"/>
  <c r="H166" i="16" s="1"/>
  <c r="G75" i="16"/>
  <c r="F75" i="16"/>
  <c r="E75" i="16" s="1"/>
  <c r="M74" i="16"/>
  <c r="I74" i="16"/>
  <c r="E73" i="16"/>
  <c r="E72" i="16"/>
  <c r="E71" i="16"/>
  <c r="P70" i="16"/>
  <c r="P49" i="16" s="1"/>
  <c r="E69" i="16"/>
  <c r="E68" i="16"/>
  <c r="Q67" i="16"/>
  <c r="O67" i="16"/>
  <c r="N67" i="16"/>
  <c r="M67" i="16"/>
  <c r="L67" i="16"/>
  <c r="K67" i="16"/>
  <c r="J67" i="16"/>
  <c r="I67" i="16"/>
  <c r="H67" i="16"/>
  <c r="G67" i="16"/>
  <c r="F67" i="16"/>
  <c r="E66" i="16"/>
  <c r="E65" i="16"/>
  <c r="E64" i="16"/>
  <c r="L63" i="16"/>
  <c r="E63" i="16" s="1"/>
  <c r="K63" i="16"/>
  <c r="E62" i="16"/>
  <c r="E61" i="16"/>
  <c r="Q60" i="16"/>
  <c r="P60" i="16"/>
  <c r="O60" i="16"/>
  <c r="N60" i="16"/>
  <c r="M60" i="16"/>
  <c r="K60" i="16"/>
  <c r="J60" i="16"/>
  <c r="I60" i="16"/>
  <c r="H60" i="16"/>
  <c r="G60" i="16"/>
  <c r="F60" i="16"/>
  <c r="P59" i="16"/>
  <c r="P53" i="16" s="1"/>
  <c r="L59" i="16"/>
  <c r="E59" i="16"/>
  <c r="E58" i="16"/>
  <c r="E57" i="16"/>
  <c r="E56" i="16"/>
  <c r="E55" i="16"/>
  <c r="E53" i="16" s="1"/>
  <c r="E54" i="16"/>
  <c r="Q53" i="16"/>
  <c r="O53" i="16"/>
  <c r="N53" i="16"/>
  <c r="M53" i="16"/>
  <c r="L53" i="16"/>
  <c r="K53" i="16"/>
  <c r="J53" i="16"/>
  <c r="I53" i="16"/>
  <c r="H53" i="16"/>
  <c r="G53" i="16"/>
  <c r="F53" i="16"/>
  <c r="Q52" i="16"/>
  <c r="P52" i="16"/>
  <c r="O52" i="16"/>
  <c r="N52" i="16"/>
  <c r="M52" i="16"/>
  <c r="L52" i="16"/>
  <c r="K52" i="16"/>
  <c r="J52" i="16"/>
  <c r="I52" i="16"/>
  <c r="H52" i="16"/>
  <c r="G52" i="16"/>
  <c r="F52" i="16"/>
  <c r="E52" i="16" s="1"/>
  <c r="Q51" i="16"/>
  <c r="P51" i="16"/>
  <c r="O51" i="16"/>
  <c r="N51" i="16"/>
  <c r="M51" i="16"/>
  <c r="L51" i="16"/>
  <c r="K51" i="16"/>
  <c r="J51" i="16"/>
  <c r="I51" i="16"/>
  <c r="H51" i="16"/>
  <c r="G51" i="16"/>
  <c r="F51" i="16"/>
  <c r="E51" i="16"/>
  <c r="Q50" i="16"/>
  <c r="P50" i="16"/>
  <c r="O50" i="16"/>
  <c r="N50" i="16"/>
  <c r="M50" i="16"/>
  <c r="L50" i="16"/>
  <c r="K50" i="16"/>
  <c r="J50" i="16"/>
  <c r="I50" i="16"/>
  <c r="H50" i="16"/>
  <c r="G50" i="16"/>
  <c r="F50" i="16"/>
  <c r="E50" i="16" s="1"/>
  <c r="Q49" i="16"/>
  <c r="O49" i="16"/>
  <c r="N49" i="16"/>
  <c r="M49" i="16"/>
  <c r="K49" i="16"/>
  <c r="J49" i="16"/>
  <c r="I49" i="16"/>
  <c r="H49" i="16"/>
  <c r="G49" i="16"/>
  <c r="F49" i="16"/>
  <c r="Q48" i="16"/>
  <c r="P48" i="16"/>
  <c r="P46" i="16" s="1"/>
  <c r="O48" i="16"/>
  <c r="N48" i="16"/>
  <c r="M48" i="16"/>
  <c r="L48" i="16"/>
  <c r="K48" i="16"/>
  <c r="J48" i="16"/>
  <c r="I48" i="16"/>
  <c r="H48" i="16"/>
  <c r="H46" i="16" s="1"/>
  <c r="G48" i="16"/>
  <c r="F48" i="16"/>
  <c r="Q47" i="16"/>
  <c r="Q46" i="16" s="1"/>
  <c r="P47" i="16"/>
  <c r="O47" i="16"/>
  <c r="O46" i="16" s="1"/>
  <c r="N47" i="16"/>
  <c r="M47" i="16"/>
  <c r="M46" i="16" s="1"/>
  <c r="L47" i="16"/>
  <c r="K47" i="16"/>
  <c r="K46" i="16" s="1"/>
  <c r="J47" i="16"/>
  <c r="I47" i="16"/>
  <c r="I46" i="16" s="1"/>
  <c r="H47" i="16"/>
  <c r="G47" i="16"/>
  <c r="G46" i="16" s="1"/>
  <c r="F47" i="16"/>
  <c r="E47" i="16"/>
  <c r="N46" i="16"/>
  <c r="J46" i="16"/>
  <c r="F46" i="16"/>
  <c r="E45" i="16"/>
  <c r="E44" i="16"/>
  <c r="E43" i="16"/>
  <c r="E42" i="16"/>
  <c r="P41" i="16"/>
  <c r="E41" i="16" s="1"/>
  <c r="E40" i="16"/>
  <c r="E39" i="16" s="1"/>
  <c r="Q39" i="16"/>
  <c r="P39" i="16"/>
  <c r="O39" i="16"/>
  <c r="N39" i="16"/>
  <c r="M39" i="16"/>
  <c r="L39" i="16"/>
  <c r="K39" i="16"/>
  <c r="J39" i="16"/>
  <c r="I39" i="16"/>
  <c r="H39" i="16"/>
  <c r="G39" i="16"/>
  <c r="F39" i="16"/>
  <c r="E38" i="16"/>
  <c r="E37" i="16"/>
  <c r="E36" i="16"/>
  <c r="E35" i="16"/>
  <c r="Q34" i="16"/>
  <c r="L34" i="16"/>
  <c r="E34" i="16"/>
  <c r="E32" i="16" s="1"/>
  <c r="E33" i="16"/>
  <c r="Q32" i="16"/>
  <c r="P32" i="16"/>
  <c r="O32" i="16"/>
  <c r="N32" i="16"/>
  <c r="M32" i="16"/>
  <c r="L32" i="16"/>
  <c r="K32" i="16"/>
  <c r="J32" i="16"/>
  <c r="I32" i="16"/>
  <c r="H32" i="16"/>
  <c r="G32" i="16"/>
  <c r="F32" i="16"/>
  <c r="E31" i="16"/>
  <c r="E30" i="16"/>
  <c r="E23" i="16" s="1"/>
  <c r="E29" i="16"/>
  <c r="E28" i="16"/>
  <c r="E21" i="16" s="1"/>
  <c r="Q27" i="16"/>
  <c r="P27" i="16"/>
  <c r="P20" i="16" s="1"/>
  <c r="O27" i="16"/>
  <c r="N27" i="16"/>
  <c r="E27" i="16" s="1"/>
  <c r="E20" i="16" s="1"/>
  <c r="E26" i="16"/>
  <c r="E19" i="16" s="1"/>
  <c r="Q24" i="16"/>
  <c r="P24" i="16"/>
  <c r="O24" i="16"/>
  <c r="O172" i="16" s="1"/>
  <c r="N24" i="16"/>
  <c r="M24" i="16"/>
  <c r="L24" i="16"/>
  <c r="K24" i="16"/>
  <c r="K172" i="16" s="1"/>
  <c r="J24" i="16"/>
  <c r="I24" i="16"/>
  <c r="H24" i="16"/>
  <c r="G24" i="16"/>
  <c r="G172" i="16" s="1"/>
  <c r="F24" i="16"/>
  <c r="E24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Q21" i="16"/>
  <c r="P21" i="16"/>
  <c r="O21" i="16"/>
  <c r="N21" i="16"/>
  <c r="M21" i="16"/>
  <c r="L21" i="16"/>
  <c r="K21" i="16"/>
  <c r="J21" i="16"/>
  <c r="I21" i="16"/>
  <c r="H21" i="16"/>
  <c r="G21" i="16"/>
  <c r="F21" i="16"/>
  <c r="Q20" i="16"/>
  <c r="O20" i="16"/>
  <c r="O18" i="16" s="1"/>
  <c r="M20" i="16"/>
  <c r="L20" i="16"/>
  <c r="K20" i="16"/>
  <c r="K18" i="16" s="1"/>
  <c r="J20" i="16"/>
  <c r="I20" i="16"/>
  <c r="H20" i="16"/>
  <c r="G20" i="16"/>
  <c r="G18" i="16" s="1"/>
  <c r="F20" i="16"/>
  <c r="Q19" i="16"/>
  <c r="P19" i="16"/>
  <c r="O19" i="16"/>
  <c r="N19" i="16"/>
  <c r="M19" i="16"/>
  <c r="L19" i="16"/>
  <c r="L18" i="16" s="1"/>
  <c r="K19" i="16"/>
  <c r="J19" i="16"/>
  <c r="J18" i="16" s="1"/>
  <c r="I19" i="16"/>
  <c r="H19" i="16"/>
  <c r="H18" i="16" s="1"/>
  <c r="G19" i="16"/>
  <c r="F19" i="16"/>
  <c r="F18" i="16" s="1"/>
  <c r="Q18" i="16"/>
  <c r="M18" i="16"/>
  <c r="I18" i="16"/>
  <c r="Q169" i="16" l="1"/>
  <c r="Q166" i="16" s="1"/>
  <c r="E145" i="16"/>
  <c r="E134" i="16"/>
  <c r="E172" i="16"/>
  <c r="E18" i="16"/>
  <c r="E60" i="16"/>
  <c r="M166" i="16"/>
  <c r="P168" i="16"/>
  <c r="P169" i="16"/>
  <c r="P166" i="16"/>
  <c r="E167" i="16"/>
  <c r="F166" i="16"/>
  <c r="P18" i="16"/>
  <c r="O166" i="16"/>
  <c r="E170" i="16"/>
  <c r="E171" i="16"/>
  <c r="N20" i="16"/>
  <c r="N18" i="16" s="1"/>
  <c r="E25" i="16"/>
  <c r="P67" i="16"/>
  <c r="E70" i="16"/>
  <c r="E67" i="16" s="1"/>
  <c r="H74" i="16"/>
  <c r="L74" i="16"/>
  <c r="P74" i="16"/>
  <c r="E77" i="16"/>
  <c r="E74" i="16" s="1"/>
  <c r="L117" i="16"/>
  <c r="E120" i="16"/>
  <c r="E117" i="16" s="1"/>
  <c r="F131" i="16"/>
  <c r="J131" i="16"/>
  <c r="N131" i="16"/>
  <c r="E132" i="16"/>
  <c r="E136" i="16"/>
  <c r="G168" i="16"/>
  <c r="K168" i="16"/>
  <c r="K166" i="16" s="1"/>
  <c r="O168" i="16"/>
  <c r="I170" i="16"/>
  <c r="I166" i="16" s="1"/>
  <c r="E48" i="16"/>
  <c r="L49" i="16"/>
  <c r="E49" i="16" s="1"/>
  <c r="F74" i="16"/>
  <c r="H145" i="16"/>
  <c r="L60" i="16"/>
  <c r="G74" i="16"/>
  <c r="I131" i="16"/>
  <c r="M131" i="16"/>
  <c r="Q131" i="16"/>
  <c r="E135" i="16"/>
  <c r="Q145" i="16"/>
  <c r="P148" i="15"/>
  <c r="P134" i="15" s="1"/>
  <c r="P41" i="15"/>
  <c r="P39" i="15" s="1"/>
  <c r="Q34" i="15"/>
  <c r="Q27" i="15"/>
  <c r="P27" i="15"/>
  <c r="E165" i="15"/>
  <c r="E164" i="15"/>
  <c r="E163" i="15"/>
  <c r="N162" i="15"/>
  <c r="E162" i="15"/>
  <c r="E161" i="15"/>
  <c r="E160" i="15"/>
  <c r="E159" i="15" s="1"/>
  <c r="E158" i="15"/>
  <c r="E157" i="15"/>
  <c r="E156" i="15"/>
  <c r="E155" i="15"/>
  <c r="E154" i="15"/>
  <c r="E153" i="15"/>
  <c r="Q152" i="15"/>
  <c r="P152" i="15"/>
  <c r="O152" i="15"/>
  <c r="N152" i="15"/>
  <c r="M152" i="15"/>
  <c r="L152" i="15"/>
  <c r="K152" i="15"/>
  <c r="J152" i="15"/>
  <c r="I152" i="15"/>
  <c r="H152" i="15"/>
  <c r="G152" i="15"/>
  <c r="F152" i="15"/>
  <c r="E152" i="15"/>
  <c r="Q151" i="15"/>
  <c r="J151" i="15"/>
  <c r="E151" i="15" s="1"/>
  <c r="E150" i="15"/>
  <c r="E149" i="15"/>
  <c r="H148" i="15"/>
  <c r="E147" i="15"/>
  <c r="E146" i="15"/>
  <c r="Q145" i="15"/>
  <c r="O145" i="15"/>
  <c r="N145" i="15"/>
  <c r="M145" i="15"/>
  <c r="L145" i="15"/>
  <c r="K145" i="15"/>
  <c r="I145" i="15"/>
  <c r="G145" i="15"/>
  <c r="F145" i="15"/>
  <c r="E144" i="15"/>
  <c r="E143" i="15"/>
  <c r="E142" i="15"/>
  <c r="N141" i="15"/>
  <c r="H141" i="15"/>
  <c r="E141" i="15"/>
  <c r="E140" i="15"/>
  <c r="E139" i="15"/>
  <c r="E138" i="15" s="1"/>
  <c r="Q138" i="15"/>
  <c r="P138" i="15"/>
  <c r="O138" i="15"/>
  <c r="N138" i="15"/>
  <c r="M138" i="15"/>
  <c r="L138" i="15"/>
  <c r="K138" i="15"/>
  <c r="J138" i="15"/>
  <c r="I138" i="15"/>
  <c r="H138" i="15"/>
  <c r="G138" i="15"/>
  <c r="F138" i="15"/>
  <c r="Q137" i="15"/>
  <c r="P137" i="15"/>
  <c r="O137" i="15"/>
  <c r="N137" i="15"/>
  <c r="M137" i="15"/>
  <c r="L137" i="15"/>
  <c r="K137" i="15"/>
  <c r="I137" i="15"/>
  <c r="H137" i="15"/>
  <c r="G137" i="15"/>
  <c r="F137" i="15"/>
  <c r="Q136" i="15"/>
  <c r="P136" i="15"/>
  <c r="O136" i="15"/>
  <c r="N136" i="15"/>
  <c r="M136" i="15"/>
  <c r="L136" i="15"/>
  <c r="K136" i="15"/>
  <c r="J136" i="15"/>
  <c r="I136" i="15"/>
  <c r="H136" i="15"/>
  <c r="G136" i="15"/>
  <c r="F136" i="15"/>
  <c r="Q135" i="15"/>
  <c r="P135" i="15"/>
  <c r="O135" i="15"/>
  <c r="N135" i="15"/>
  <c r="M135" i="15"/>
  <c r="L135" i="15"/>
  <c r="K135" i="15"/>
  <c r="J135" i="15"/>
  <c r="I135" i="15"/>
  <c r="H135" i="15"/>
  <c r="G135" i="15"/>
  <c r="F135" i="15"/>
  <c r="Q134" i="15"/>
  <c r="O134" i="15"/>
  <c r="N134" i="15"/>
  <c r="M134" i="15"/>
  <c r="L134" i="15"/>
  <c r="K134" i="15"/>
  <c r="J134" i="15"/>
  <c r="J169" i="15" s="1"/>
  <c r="I134" i="15"/>
  <c r="H134" i="15"/>
  <c r="G134" i="15"/>
  <c r="F134" i="15"/>
  <c r="Q133" i="15"/>
  <c r="P133" i="15"/>
  <c r="O133" i="15"/>
  <c r="N133" i="15"/>
  <c r="M133" i="15"/>
  <c r="L133" i="15"/>
  <c r="K133" i="15"/>
  <c r="J133" i="15"/>
  <c r="I133" i="15"/>
  <c r="H133" i="15"/>
  <c r="G133" i="15"/>
  <c r="F133" i="15"/>
  <c r="E133" i="15"/>
  <c r="Q132" i="15"/>
  <c r="P132" i="15"/>
  <c r="O132" i="15"/>
  <c r="N132" i="15"/>
  <c r="M132" i="15"/>
  <c r="L132" i="15"/>
  <c r="L131" i="15" s="1"/>
  <c r="K132" i="15"/>
  <c r="J132" i="15"/>
  <c r="I132" i="15"/>
  <c r="H132" i="15"/>
  <c r="H131" i="15" s="1"/>
  <c r="G132" i="15"/>
  <c r="F132" i="15"/>
  <c r="O131" i="15"/>
  <c r="K131" i="15"/>
  <c r="G131" i="15"/>
  <c r="J130" i="15"/>
  <c r="J124" i="15" s="1"/>
  <c r="E130" i="15"/>
  <c r="E129" i="15"/>
  <c r="E128" i="15"/>
  <c r="E127" i="15"/>
  <c r="E126" i="15"/>
  <c r="E124" i="15" s="1"/>
  <c r="E125" i="15"/>
  <c r="Q124" i="15"/>
  <c r="P124" i="15"/>
  <c r="O124" i="15"/>
  <c r="N124" i="15"/>
  <c r="M124" i="15"/>
  <c r="L124" i="15"/>
  <c r="K124" i="15"/>
  <c r="I124" i="15"/>
  <c r="H124" i="15"/>
  <c r="G124" i="15"/>
  <c r="F124" i="15"/>
  <c r="J123" i="15"/>
  <c r="E123" i="15"/>
  <c r="E122" i="15"/>
  <c r="E121" i="15"/>
  <c r="N120" i="15"/>
  <c r="L120" i="15"/>
  <c r="L77" i="15" s="1"/>
  <c r="E119" i="15"/>
  <c r="E118" i="15"/>
  <c r="Q117" i="15"/>
  <c r="P117" i="15"/>
  <c r="O117" i="15"/>
  <c r="N117" i="15"/>
  <c r="M117" i="15"/>
  <c r="K117" i="15"/>
  <c r="J117" i="15"/>
  <c r="I117" i="15"/>
  <c r="H117" i="15"/>
  <c r="G117" i="15"/>
  <c r="F117" i="15"/>
  <c r="E115" i="15"/>
  <c r="E114" i="15"/>
  <c r="E113" i="15"/>
  <c r="N112" i="15"/>
  <c r="N109" i="15" s="1"/>
  <c r="M112" i="15"/>
  <c r="K112" i="15"/>
  <c r="E112" i="15" s="1"/>
  <c r="E111" i="15"/>
  <c r="E110" i="15"/>
  <c r="Q109" i="15"/>
  <c r="P109" i="15"/>
  <c r="O109" i="15"/>
  <c r="M109" i="15"/>
  <c r="L109" i="15"/>
  <c r="K109" i="15"/>
  <c r="J109" i="15"/>
  <c r="I109" i="15"/>
  <c r="H109" i="15"/>
  <c r="G109" i="15"/>
  <c r="F109" i="15"/>
  <c r="K108" i="15"/>
  <c r="E108" i="15"/>
  <c r="E107" i="15"/>
  <c r="E106" i="15"/>
  <c r="E105" i="15"/>
  <c r="E104" i="15"/>
  <c r="E102" i="15" s="1"/>
  <c r="E103" i="15"/>
  <c r="Q102" i="15"/>
  <c r="P102" i="15"/>
  <c r="O102" i="15"/>
  <c r="N102" i="15"/>
  <c r="M102" i="15"/>
  <c r="L102" i="15"/>
  <c r="K102" i="15"/>
  <c r="J102" i="15"/>
  <c r="I102" i="15"/>
  <c r="H102" i="15"/>
  <c r="G102" i="15"/>
  <c r="F102" i="15"/>
  <c r="K101" i="15"/>
  <c r="E101" i="15"/>
  <c r="E100" i="15"/>
  <c r="E99" i="15"/>
  <c r="E98" i="15"/>
  <c r="E97" i="15"/>
  <c r="E95" i="15" s="1"/>
  <c r="E96" i="15"/>
  <c r="Q95" i="15"/>
  <c r="P95" i="15"/>
  <c r="O95" i="15"/>
  <c r="N95" i="15"/>
  <c r="M95" i="15"/>
  <c r="L95" i="15"/>
  <c r="K95" i="15"/>
  <c r="J95" i="15"/>
  <c r="I95" i="15"/>
  <c r="H95" i="15"/>
  <c r="G95" i="15"/>
  <c r="F95" i="15"/>
  <c r="J94" i="15"/>
  <c r="J88" i="15" s="1"/>
  <c r="E94" i="15"/>
  <c r="E93" i="15"/>
  <c r="E92" i="15"/>
  <c r="E91" i="15"/>
  <c r="E90" i="15"/>
  <c r="E89" i="15"/>
  <c r="Q88" i="15"/>
  <c r="P88" i="15"/>
  <c r="O88" i="15"/>
  <c r="N88" i="15"/>
  <c r="M88" i="15"/>
  <c r="L88" i="15"/>
  <c r="K88" i="15"/>
  <c r="I88" i="15"/>
  <c r="H88" i="15"/>
  <c r="G88" i="15"/>
  <c r="F88" i="15"/>
  <c r="E88" i="15"/>
  <c r="E87" i="15"/>
  <c r="E86" i="15"/>
  <c r="E85" i="15"/>
  <c r="E84" i="15"/>
  <c r="E83" i="15"/>
  <c r="E82" i="15"/>
  <c r="Q81" i="15"/>
  <c r="P81" i="15"/>
  <c r="O81" i="15"/>
  <c r="N81" i="15"/>
  <c r="M81" i="15"/>
  <c r="L81" i="15"/>
  <c r="K81" i="15"/>
  <c r="J81" i="15"/>
  <c r="I81" i="15"/>
  <c r="H81" i="15"/>
  <c r="G81" i="15"/>
  <c r="F81" i="15"/>
  <c r="Q80" i="15"/>
  <c r="P80" i="15"/>
  <c r="O80" i="15"/>
  <c r="N80" i="15"/>
  <c r="M80" i="15"/>
  <c r="L80" i="15"/>
  <c r="K80" i="15"/>
  <c r="I80" i="15"/>
  <c r="H80" i="15"/>
  <c r="G80" i="15"/>
  <c r="G74" i="15" s="1"/>
  <c r="F80" i="15"/>
  <c r="Q79" i="15"/>
  <c r="P79" i="15"/>
  <c r="O79" i="15"/>
  <c r="N79" i="15"/>
  <c r="M79" i="15"/>
  <c r="L79" i="15"/>
  <c r="K79" i="15"/>
  <c r="J79" i="15"/>
  <c r="I79" i="15"/>
  <c r="H79" i="15"/>
  <c r="G79" i="15"/>
  <c r="F79" i="15"/>
  <c r="Q78" i="15"/>
  <c r="P78" i="15"/>
  <c r="O78" i="15"/>
  <c r="N78" i="15"/>
  <c r="M78" i="15"/>
  <c r="L78" i="15"/>
  <c r="K78" i="15"/>
  <c r="J78" i="15"/>
  <c r="I78" i="15"/>
  <c r="H78" i="15"/>
  <c r="G78" i="15"/>
  <c r="F78" i="15"/>
  <c r="E78" i="15"/>
  <c r="Q77" i="15"/>
  <c r="P77" i="15"/>
  <c r="O77" i="15"/>
  <c r="M77" i="15"/>
  <c r="J77" i="15"/>
  <c r="I77" i="15"/>
  <c r="H77" i="15"/>
  <c r="G77" i="15"/>
  <c r="F77" i="15"/>
  <c r="Q76" i="15"/>
  <c r="P76" i="15"/>
  <c r="O76" i="15"/>
  <c r="N76" i="15"/>
  <c r="M76" i="15"/>
  <c r="L76" i="15"/>
  <c r="K76" i="15"/>
  <c r="J76" i="15"/>
  <c r="I76" i="15"/>
  <c r="H76" i="15"/>
  <c r="G76" i="15"/>
  <c r="F76" i="15"/>
  <c r="E76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Q74" i="15"/>
  <c r="O74" i="15"/>
  <c r="M74" i="15"/>
  <c r="I74" i="15"/>
  <c r="E73" i="15"/>
  <c r="E72" i="15"/>
  <c r="E71" i="15"/>
  <c r="P70" i="15"/>
  <c r="E69" i="15"/>
  <c r="E68" i="15"/>
  <c r="Q67" i="15"/>
  <c r="O67" i="15"/>
  <c r="N67" i="15"/>
  <c r="M67" i="15"/>
  <c r="L67" i="15"/>
  <c r="K67" i="15"/>
  <c r="J67" i="15"/>
  <c r="I67" i="15"/>
  <c r="H67" i="15"/>
  <c r="G67" i="15"/>
  <c r="F67" i="15"/>
  <c r="E66" i="15"/>
  <c r="E65" i="15"/>
  <c r="E64" i="15"/>
  <c r="L63" i="15"/>
  <c r="L49" i="15" s="1"/>
  <c r="K63" i="15"/>
  <c r="E62" i="15"/>
  <c r="E61" i="15"/>
  <c r="E47" i="15" s="1"/>
  <c r="Q60" i="15"/>
  <c r="P60" i="15"/>
  <c r="O60" i="15"/>
  <c r="N60" i="15"/>
  <c r="M60" i="15"/>
  <c r="K60" i="15"/>
  <c r="J60" i="15"/>
  <c r="I60" i="15"/>
  <c r="H60" i="15"/>
  <c r="G60" i="15"/>
  <c r="F60" i="15"/>
  <c r="P59" i="15"/>
  <c r="P53" i="15" s="1"/>
  <c r="L59" i="15"/>
  <c r="E59" i="15"/>
  <c r="E58" i="15"/>
  <c r="E57" i="15"/>
  <c r="E56" i="15"/>
  <c r="E55" i="15"/>
  <c r="E48" i="15" s="1"/>
  <c r="E54" i="15"/>
  <c r="Q53" i="15"/>
  <c r="O53" i="15"/>
  <c r="N53" i="15"/>
  <c r="M53" i="15"/>
  <c r="L53" i="15"/>
  <c r="K53" i="15"/>
  <c r="J53" i="15"/>
  <c r="I53" i="15"/>
  <c r="H53" i="15"/>
  <c r="G53" i="15"/>
  <c r="F53" i="15"/>
  <c r="E53" i="15"/>
  <c r="Q52" i="15"/>
  <c r="P52" i="15"/>
  <c r="P172" i="15" s="1"/>
  <c r="O52" i="15"/>
  <c r="N52" i="15"/>
  <c r="N172" i="15" s="1"/>
  <c r="M52" i="15"/>
  <c r="L52" i="15"/>
  <c r="L172" i="15" s="1"/>
  <c r="K52" i="15"/>
  <c r="J52" i="15"/>
  <c r="I52" i="15"/>
  <c r="H52" i="15"/>
  <c r="H172" i="15" s="1"/>
  <c r="G52" i="15"/>
  <c r="F52" i="15"/>
  <c r="Q51" i="15"/>
  <c r="Q171" i="15" s="1"/>
  <c r="P51" i="15"/>
  <c r="O51" i="15"/>
  <c r="O171" i="15" s="1"/>
  <c r="N51" i="15"/>
  <c r="M51" i="15"/>
  <c r="M171" i="15" s="1"/>
  <c r="L51" i="15"/>
  <c r="K51" i="15"/>
  <c r="K171" i="15" s="1"/>
  <c r="J51" i="15"/>
  <c r="I51" i="15"/>
  <c r="I171" i="15" s="1"/>
  <c r="H51" i="15"/>
  <c r="G51" i="15"/>
  <c r="G171" i="15" s="1"/>
  <c r="F51" i="15"/>
  <c r="Q50" i="15"/>
  <c r="P50" i="15"/>
  <c r="P170" i="15" s="1"/>
  <c r="O50" i="15"/>
  <c r="N50" i="15"/>
  <c r="N170" i="15" s="1"/>
  <c r="M50" i="15"/>
  <c r="L50" i="15"/>
  <c r="L170" i="15" s="1"/>
  <c r="K50" i="15"/>
  <c r="J50" i="15"/>
  <c r="J170" i="15" s="1"/>
  <c r="I50" i="15"/>
  <c r="H50" i="15"/>
  <c r="H170" i="15" s="1"/>
  <c r="G50" i="15"/>
  <c r="F50" i="15"/>
  <c r="Q49" i="15"/>
  <c r="O49" i="15"/>
  <c r="O169" i="15" s="1"/>
  <c r="N49" i="15"/>
  <c r="M49" i="15"/>
  <c r="M169" i="15" s="1"/>
  <c r="K49" i="15"/>
  <c r="J49" i="15"/>
  <c r="I49" i="15"/>
  <c r="I169" i="15" s="1"/>
  <c r="H49" i="15"/>
  <c r="G49" i="15"/>
  <c r="G169" i="15" s="1"/>
  <c r="F49" i="15"/>
  <c r="Q48" i="15"/>
  <c r="P48" i="15"/>
  <c r="O48" i="15"/>
  <c r="N48" i="15"/>
  <c r="M48" i="15"/>
  <c r="L48" i="15"/>
  <c r="L168" i="15" s="1"/>
  <c r="K48" i="15"/>
  <c r="J48" i="15"/>
  <c r="J168" i="15" s="1"/>
  <c r="I48" i="15"/>
  <c r="H48" i="15"/>
  <c r="H168" i="15" s="1"/>
  <c r="G48" i="15"/>
  <c r="F48" i="15"/>
  <c r="F168" i="15" s="1"/>
  <c r="Q47" i="15"/>
  <c r="P47" i="15"/>
  <c r="O47" i="15"/>
  <c r="N47" i="15"/>
  <c r="M47" i="15"/>
  <c r="L47" i="15"/>
  <c r="K47" i="15"/>
  <c r="J47" i="15"/>
  <c r="I47" i="15"/>
  <c r="H47" i="15"/>
  <c r="G47" i="15"/>
  <c r="F47" i="15"/>
  <c r="L46" i="15"/>
  <c r="H46" i="15"/>
  <c r="E45" i="15"/>
  <c r="E24" i="15" s="1"/>
  <c r="E44" i="15"/>
  <c r="E43" i="15"/>
  <c r="E22" i="15" s="1"/>
  <c r="E42" i="15"/>
  <c r="E41" i="15"/>
  <c r="E39" i="15" s="1"/>
  <c r="E40" i="15"/>
  <c r="Q39" i="15"/>
  <c r="O39" i="15"/>
  <c r="N39" i="15"/>
  <c r="M39" i="15"/>
  <c r="L39" i="15"/>
  <c r="K39" i="15"/>
  <c r="J39" i="15"/>
  <c r="I39" i="15"/>
  <c r="H39" i="15"/>
  <c r="G39" i="15"/>
  <c r="F39" i="15"/>
  <c r="E38" i="15"/>
  <c r="E37" i="15"/>
  <c r="E36" i="15"/>
  <c r="E35" i="15"/>
  <c r="L34" i="15"/>
  <c r="E34" i="15"/>
  <c r="E32" i="15" s="1"/>
  <c r="E33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1" i="15"/>
  <c r="E30" i="15"/>
  <c r="E23" i="15" s="1"/>
  <c r="E29" i="15"/>
  <c r="E28" i="15"/>
  <c r="E21" i="15" s="1"/>
  <c r="O27" i="15"/>
  <c r="N27" i="15"/>
  <c r="E26" i="15"/>
  <c r="Q24" i="15"/>
  <c r="P24" i="15"/>
  <c r="O24" i="15"/>
  <c r="N24" i="15"/>
  <c r="M24" i="15"/>
  <c r="L24" i="15"/>
  <c r="K24" i="15"/>
  <c r="K18" i="15" s="1"/>
  <c r="J24" i="15"/>
  <c r="I24" i="15"/>
  <c r="H24" i="15"/>
  <c r="G24" i="15"/>
  <c r="G18" i="15" s="1"/>
  <c r="F24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Q20" i="15"/>
  <c r="Q18" i="15" s="1"/>
  <c r="P20" i="15"/>
  <c r="O20" i="15"/>
  <c r="O18" i="15" s="1"/>
  <c r="M20" i="15"/>
  <c r="L20" i="15"/>
  <c r="K20" i="15"/>
  <c r="J20" i="15"/>
  <c r="I20" i="15"/>
  <c r="H20" i="15"/>
  <c r="G20" i="15"/>
  <c r="F20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M18" i="15"/>
  <c r="I18" i="15"/>
  <c r="E46" i="16" l="1"/>
  <c r="E131" i="16"/>
  <c r="N168" i="16"/>
  <c r="N166" i="16" s="1"/>
  <c r="G166" i="16"/>
  <c r="L169" i="16"/>
  <c r="L46" i="16"/>
  <c r="Q169" i="15"/>
  <c r="P145" i="15"/>
  <c r="E148" i="15"/>
  <c r="E145" i="15" s="1"/>
  <c r="E134" i="15"/>
  <c r="P131" i="15"/>
  <c r="P168" i="15"/>
  <c r="L60" i="15"/>
  <c r="E63" i="15"/>
  <c r="P49" i="15"/>
  <c r="P169" i="15" s="1"/>
  <c r="E70" i="15"/>
  <c r="E67" i="15" s="1"/>
  <c r="P67" i="15"/>
  <c r="E79" i="15"/>
  <c r="E81" i="15"/>
  <c r="H169" i="15"/>
  <c r="L169" i="15"/>
  <c r="H171" i="15"/>
  <c r="L171" i="15"/>
  <c r="P171" i="15"/>
  <c r="M172" i="15"/>
  <c r="Q172" i="15"/>
  <c r="H18" i="15"/>
  <c r="L18" i="15"/>
  <c r="P18" i="15"/>
  <c r="E19" i="15"/>
  <c r="J46" i="15"/>
  <c r="I167" i="15"/>
  <c r="I46" i="15"/>
  <c r="M167" i="15"/>
  <c r="M46" i="15"/>
  <c r="Q167" i="15"/>
  <c r="Q46" i="15"/>
  <c r="F170" i="15"/>
  <c r="E50" i="15"/>
  <c r="E51" i="15"/>
  <c r="H74" i="15"/>
  <c r="L74" i="15"/>
  <c r="P74" i="15"/>
  <c r="E109" i="15"/>
  <c r="F167" i="15"/>
  <c r="J167" i="15"/>
  <c r="N167" i="15"/>
  <c r="I168" i="15"/>
  <c r="M168" i="15"/>
  <c r="Q168" i="15"/>
  <c r="I170" i="15"/>
  <c r="M170" i="15"/>
  <c r="Q170" i="15"/>
  <c r="I172" i="15"/>
  <c r="E27" i="15"/>
  <c r="E20" i="15" s="1"/>
  <c r="N20" i="15"/>
  <c r="N168" i="15" s="1"/>
  <c r="E52" i="15"/>
  <c r="F172" i="15"/>
  <c r="E60" i="15"/>
  <c r="E120" i="15"/>
  <c r="E117" i="15" s="1"/>
  <c r="L117" i="15"/>
  <c r="F171" i="15"/>
  <c r="E171" i="15" s="1"/>
  <c r="J171" i="15"/>
  <c r="N171" i="15"/>
  <c r="K172" i="15"/>
  <c r="O172" i="15"/>
  <c r="F18" i="15"/>
  <c r="J18" i="15"/>
  <c r="N18" i="15"/>
  <c r="F46" i="15"/>
  <c r="N46" i="15"/>
  <c r="G46" i="15"/>
  <c r="G167" i="15"/>
  <c r="K46" i="15"/>
  <c r="K167" i="15"/>
  <c r="O46" i="15"/>
  <c r="O167" i="15"/>
  <c r="E75" i="15"/>
  <c r="F74" i="15"/>
  <c r="N77" i="15"/>
  <c r="N169" i="15" s="1"/>
  <c r="G168" i="15"/>
  <c r="K168" i="15"/>
  <c r="O168" i="15"/>
  <c r="G170" i="15"/>
  <c r="K170" i="15"/>
  <c r="O170" i="15"/>
  <c r="G172" i="15"/>
  <c r="I131" i="15"/>
  <c r="M131" i="15"/>
  <c r="Q131" i="15"/>
  <c r="E135" i="15"/>
  <c r="J80" i="15"/>
  <c r="E80" i="15" s="1"/>
  <c r="F131" i="15"/>
  <c r="N131" i="15"/>
  <c r="E132" i="15"/>
  <c r="E136" i="15"/>
  <c r="J145" i="15"/>
  <c r="H167" i="15"/>
  <c r="H166" i="15" s="1"/>
  <c r="L167" i="15"/>
  <c r="L166" i="15" s="1"/>
  <c r="P167" i="15"/>
  <c r="F169" i="15"/>
  <c r="K77" i="15"/>
  <c r="J137" i="15"/>
  <c r="J131" i="15" s="1"/>
  <c r="H145" i="15"/>
  <c r="P70" i="14"/>
  <c r="L166" i="16" l="1"/>
  <c r="E169" i="16"/>
  <c r="E168" i="16"/>
  <c r="E168" i="15"/>
  <c r="N166" i="15"/>
  <c r="E169" i="15"/>
  <c r="J74" i="15"/>
  <c r="E167" i="15"/>
  <c r="F166" i="15"/>
  <c r="E18" i="15"/>
  <c r="P166" i="15"/>
  <c r="E131" i="15"/>
  <c r="Q166" i="15"/>
  <c r="I166" i="15"/>
  <c r="E137" i="15"/>
  <c r="J172" i="15"/>
  <c r="J166" i="15" s="1"/>
  <c r="E74" i="15"/>
  <c r="P46" i="15"/>
  <c r="E49" i="15"/>
  <c r="E46" i="15" s="1"/>
  <c r="K169" i="15"/>
  <c r="K166" i="15" s="1"/>
  <c r="K74" i="15"/>
  <c r="N74" i="15"/>
  <c r="O166" i="15"/>
  <c r="G166" i="15"/>
  <c r="E172" i="15"/>
  <c r="E170" i="15"/>
  <c r="M166" i="15"/>
  <c r="E25" i="15"/>
  <c r="E77" i="15"/>
  <c r="N120" i="14"/>
  <c r="E120" i="14"/>
  <c r="N162" i="14"/>
  <c r="E162" i="14" s="1"/>
  <c r="N141" i="14"/>
  <c r="N112" i="14"/>
  <c r="N109" i="14"/>
  <c r="O27" i="14"/>
  <c r="N27" i="14"/>
  <c r="E165" i="14"/>
  <c r="E164" i="14"/>
  <c r="E163" i="14"/>
  <c r="E161" i="14"/>
  <c r="E160" i="14"/>
  <c r="E158" i="14"/>
  <c r="E157" i="14"/>
  <c r="E156" i="14"/>
  <c r="E155" i="14"/>
  <c r="E154" i="14"/>
  <c r="E153" i="14"/>
  <c r="Q152" i="14"/>
  <c r="P152" i="14"/>
  <c r="O152" i="14"/>
  <c r="N152" i="14"/>
  <c r="M152" i="14"/>
  <c r="L152" i="14"/>
  <c r="K152" i="14"/>
  <c r="J152" i="14"/>
  <c r="I152" i="14"/>
  <c r="H152" i="14"/>
  <c r="G152" i="14"/>
  <c r="F152" i="14"/>
  <c r="E152" i="14"/>
  <c r="Q151" i="14"/>
  <c r="Q145" i="14" s="1"/>
  <c r="J151" i="14"/>
  <c r="E151" i="14"/>
  <c r="E150" i="14"/>
  <c r="E149" i="14"/>
  <c r="H148" i="14"/>
  <c r="E148" i="14"/>
  <c r="E147" i="14"/>
  <c r="E146" i="14"/>
  <c r="P145" i="14"/>
  <c r="O145" i="14"/>
  <c r="N145" i="14"/>
  <c r="M145" i="14"/>
  <c r="L145" i="14"/>
  <c r="K145" i="14"/>
  <c r="J145" i="14"/>
  <c r="I145" i="14"/>
  <c r="H145" i="14"/>
  <c r="G145" i="14"/>
  <c r="F145" i="14"/>
  <c r="E144" i="14"/>
  <c r="E143" i="14"/>
  <c r="E142" i="14"/>
  <c r="H141" i="14"/>
  <c r="E141" i="14"/>
  <c r="E140" i="14"/>
  <c r="E139" i="14"/>
  <c r="E138" i="14" s="1"/>
  <c r="Q138" i="14"/>
  <c r="P138" i="14"/>
  <c r="O138" i="14"/>
  <c r="N138" i="14"/>
  <c r="M138" i="14"/>
  <c r="L138" i="14"/>
  <c r="K138" i="14"/>
  <c r="J138" i="14"/>
  <c r="I138" i="14"/>
  <c r="H138" i="14"/>
  <c r="G138" i="14"/>
  <c r="F138" i="14"/>
  <c r="Q137" i="14"/>
  <c r="P137" i="14"/>
  <c r="P172" i="14" s="1"/>
  <c r="O137" i="14"/>
  <c r="O172" i="14" s="1"/>
  <c r="N137" i="14"/>
  <c r="N172" i="14" s="1"/>
  <c r="M137" i="14"/>
  <c r="L137" i="14"/>
  <c r="L172" i="14" s="1"/>
  <c r="K137" i="14"/>
  <c r="J137" i="14"/>
  <c r="I137" i="14"/>
  <c r="H137" i="14"/>
  <c r="H172" i="14" s="1"/>
  <c r="G137" i="14"/>
  <c r="G172" i="14" s="1"/>
  <c r="F137" i="14"/>
  <c r="F172" i="14" s="1"/>
  <c r="Q136" i="14"/>
  <c r="Q171" i="14" s="1"/>
  <c r="P136" i="14"/>
  <c r="P171" i="14" s="1"/>
  <c r="O136" i="14"/>
  <c r="O171" i="14" s="1"/>
  <c r="N136" i="14"/>
  <c r="M136" i="14"/>
  <c r="M171" i="14" s="1"/>
  <c r="L136" i="14"/>
  <c r="L171" i="14" s="1"/>
  <c r="K136" i="14"/>
  <c r="K171" i="14" s="1"/>
  <c r="J136" i="14"/>
  <c r="I136" i="14"/>
  <c r="I171" i="14" s="1"/>
  <c r="H136" i="14"/>
  <c r="H171" i="14" s="1"/>
  <c r="G136" i="14"/>
  <c r="G171" i="14" s="1"/>
  <c r="F136" i="14"/>
  <c r="Q135" i="14"/>
  <c r="Q170" i="14" s="1"/>
  <c r="P135" i="14"/>
  <c r="P170" i="14" s="1"/>
  <c r="O135" i="14"/>
  <c r="N135" i="14"/>
  <c r="N170" i="14" s="1"/>
  <c r="M135" i="14"/>
  <c r="M170" i="14" s="1"/>
  <c r="L135" i="14"/>
  <c r="L170" i="14" s="1"/>
  <c r="K135" i="14"/>
  <c r="J135" i="14"/>
  <c r="J170" i="14" s="1"/>
  <c r="I135" i="14"/>
  <c r="I170" i="14" s="1"/>
  <c r="H135" i="14"/>
  <c r="H170" i="14" s="1"/>
  <c r="G135" i="14"/>
  <c r="F135" i="14"/>
  <c r="F170" i="14" s="1"/>
  <c r="Q134" i="14"/>
  <c r="Q169" i="14" s="1"/>
  <c r="P134" i="14"/>
  <c r="O134" i="14"/>
  <c r="O169" i="14" s="1"/>
  <c r="N134" i="14"/>
  <c r="N131" i="14" s="1"/>
  <c r="M134" i="14"/>
  <c r="M169" i="14" s="1"/>
  <c r="L134" i="14"/>
  <c r="K134" i="14"/>
  <c r="K169" i="14" s="1"/>
  <c r="J134" i="14"/>
  <c r="J169" i="14" s="1"/>
  <c r="I134" i="14"/>
  <c r="I169" i="14" s="1"/>
  <c r="H134" i="14"/>
  <c r="G134" i="14"/>
  <c r="G169" i="14" s="1"/>
  <c r="F134" i="14"/>
  <c r="F169" i="14" s="1"/>
  <c r="Q133" i="14"/>
  <c r="P133" i="14"/>
  <c r="O133" i="14"/>
  <c r="N133" i="14"/>
  <c r="M133" i="14"/>
  <c r="L133" i="14"/>
  <c r="L168" i="14" s="1"/>
  <c r="K133" i="14"/>
  <c r="K168" i="14" s="1"/>
  <c r="J133" i="14"/>
  <c r="J168" i="14" s="1"/>
  <c r="I133" i="14"/>
  <c r="H133" i="14"/>
  <c r="H168" i="14" s="1"/>
  <c r="G133" i="14"/>
  <c r="G168" i="14" s="1"/>
  <c r="F133" i="14"/>
  <c r="F168" i="14" s="1"/>
  <c r="Q132" i="14"/>
  <c r="Q167" i="14" s="1"/>
  <c r="P132" i="14"/>
  <c r="P167" i="14" s="1"/>
  <c r="O132" i="14"/>
  <c r="O167" i="14" s="1"/>
  <c r="N132" i="14"/>
  <c r="M132" i="14"/>
  <c r="M167" i="14" s="1"/>
  <c r="L132" i="14"/>
  <c r="L167" i="14" s="1"/>
  <c r="K132" i="14"/>
  <c r="K167" i="14" s="1"/>
  <c r="J132" i="14"/>
  <c r="I132" i="14"/>
  <c r="I167" i="14" s="1"/>
  <c r="H132" i="14"/>
  <c r="H167" i="14" s="1"/>
  <c r="G132" i="14"/>
  <c r="G167" i="14" s="1"/>
  <c r="F132" i="14"/>
  <c r="E132" i="14"/>
  <c r="J131" i="14"/>
  <c r="F131" i="14"/>
  <c r="J130" i="14"/>
  <c r="E130" i="14"/>
  <c r="E129" i="14"/>
  <c r="E128" i="14"/>
  <c r="E127" i="14"/>
  <c r="E126" i="14"/>
  <c r="E125" i="14"/>
  <c r="E124" i="14" s="1"/>
  <c r="Q124" i="14"/>
  <c r="P124" i="14"/>
  <c r="O124" i="14"/>
  <c r="N124" i="14"/>
  <c r="M124" i="14"/>
  <c r="L124" i="14"/>
  <c r="K124" i="14"/>
  <c r="J124" i="14"/>
  <c r="I124" i="14"/>
  <c r="H124" i="14"/>
  <c r="G124" i="14"/>
  <c r="F124" i="14"/>
  <c r="J123" i="14"/>
  <c r="E123" i="14"/>
  <c r="E122" i="14"/>
  <c r="E121" i="14"/>
  <c r="L120" i="14"/>
  <c r="E119" i="14"/>
  <c r="E118" i="14"/>
  <c r="Q117" i="14"/>
  <c r="P117" i="14"/>
  <c r="O117" i="14"/>
  <c r="N117" i="14"/>
  <c r="M117" i="14"/>
  <c r="L117" i="14"/>
  <c r="K117" i="14"/>
  <c r="J117" i="14"/>
  <c r="I117" i="14"/>
  <c r="H117" i="14"/>
  <c r="G117" i="14"/>
  <c r="F117" i="14"/>
  <c r="E115" i="14"/>
  <c r="E114" i="14"/>
  <c r="E113" i="14"/>
  <c r="M112" i="14"/>
  <c r="K112" i="14"/>
  <c r="K109" i="14" s="1"/>
  <c r="E112" i="14"/>
  <c r="E109" i="14" s="1"/>
  <c r="E111" i="14"/>
  <c r="E110" i="14"/>
  <c r="Q109" i="14"/>
  <c r="P109" i="14"/>
  <c r="O109" i="14"/>
  <c r="M109" i="14"/>
  <c r="L109" i="14"/>
  <c r="J109" i="14"/>
  <c r="I109" i="14"/>
  <c r="H109" i="14"/>
  <c r="G109" i="14"/>
  <c r="F109" i="14"/>
  <c r="K108" i="14"/>
  <c r="E108" i="14" s="1"/>
  <c r="E107" i="14"/>
  <c r="E106" i="14"/>
  <c r="E105" i="14"/>
  <c r="E102" i="14" s="1"/>
  <c r="E104" i="14"/>
  <c r="E103" i="14"/>
  <c r="Q102" i="14"/>
  <c r="P102" i="14"/>
  <c r="O102" i="14"/>
  <c r="N102" i="14"/>
  <c r="M102" i="14"/>
  <c r="L102" i="14"/>
  <c r="J102" i="14"/>
  <c r="I102" i="14"/>
  <c r="H102" i="14"/>
  <c r="G102" i="14"/>
  <c r="F102" i="14"/>
  <c r="K101" i="14"/>
  <c r="E101" i="14" s="1"/>
  <c r="E100" i="14"/>
  <c r="E99" i="14"/>
  <c r="E98" i="14"/>
  <c r="E97" i="14"/>
  <c r="E96" i="14"/>
  <c r="Q95" i="14"/>
  <c r="P95" i="14"/>
  <c r="O95" i="14"/>
  <c r="N95" i="14"/>
  <c r="M95" i="14"/>
  <c r="L95" i="14"/>
  <c r="J95" i="14"/>
  <c r="I95" i="14"/>
  <c r="H95" i="14"/>
  <c r="G95" i="14"/>
  <c r="F95" i="14"/>
  <c r="J94" i="14"/>
  <c r="E94" i="14" s="1"/>
  <c r="E93" i="14"/>
  <c r="E92" i="14"/>
  <c r="E91" i="14"/>
  <c r="E88" i="14" s="1"/>
  <c r="E90" i="14"/>
  <c r="E89" i="14"/>
  <c r="Q88" i="14"/>
  <c r="P88" i="14"/>
  <c r="O88" i="14"/>
  <c r="N88" i="14"/>
  <c r="M88" i="14"/>
  <c r="L88" i="14"/>
  <c r="K88" i="14"/>
  <c r="I88" i="14"/>
  <c r="H88" i="14"/>
  <c r="G88" i="14"/>
  <c r="F88" i="14"/>
  <c r="E87" i="14"/>
  <c r="E86" i="14"/>
  <c r="E85" i="14"/>
  <c r="E84" i="14"/>
  <c r="E83" i="14"/>
  <c r="E81" i="14" s="1"/>
  <c r="E82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Q80" i="14"/>
  <c r="P80" i="14"/>
  <c r="O80" i="14"/>
  <c r="N80" i="14"/>
  <c r="M80" i="14"/>
  <c r="L80" i="14"/>
  <c r="I80" i="14"/>
  <c r="H80" i="14"/>
  <c r="G80" i="14"/>
  <c r="F80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 s="1"/>
  <c r="Q77" i="14"/>
  <c r="P77" i="14"/>
  <c r="O77" i="14"/>
  <c r="O74" i="14" s="1"/>
  <c r="M77" i="14"/>
  <c r="L77" i="14"/>
  <c r="K77" i="14"/>
  <c r="J77" i="14"/>
  <c r="I77" i="14"/>
  <c r="H77" i="14"/>
  <c r="G77" i="14"/>
  <c r="G74" i="14" s="1"/>
  <c r="F77" i="14"/>
  <c r="Q76" i="14"/>
  <c r="P76" i="14"/>
  <c r="P74" i="14" s="1"/>
  <c r="O76" i="14"/>
  <c r="N76" i="14"/>
  <c r="M76" i="14"/>
  <c r="L76" i="14"/>
  <c r="L74" i="14" s="1"/>
  <c r="K76" i="14"/>
  <c r="J76" i="14"/>
  <c r="I76" i="14"/>
  <c r="H76" i="14"/>
  <c r="H74" i="14" s="1"/>
  <c r="G76" i="14"/>
  <c r="F76" i="14"/>
  <c r="Q75" i="14"/>
  <c r="Q74" i="14" s="1"/>
  <c r="P75" i="14"/>
  <c r="O75" i="14"/>
  <c r="N75" i="14"/>
  <c r="M75" i="14"/>
  <c r="M74" i="14" s="1"/>
  <c r="L75" i="14"/>
  <c r="K75" i="14"/>
  <c r="J75" i="14"/>
  <c r="I75" i="14"/>
  <c r="I74" i="14" s="1"/>
  <c r="H75" i="14"/>
  <c r="G75" i="14"/>
  <c r="F75" i="14"/>
  <c r="E75" i="14"/>
  <c r="F74" i="14"/>
  <c r="E73" i="14"/>
  <c r="E72" i="14"/>
  <c r="E71" i="14"/>
  <c r="E70" i="14"/>
  <c r="E67" i="14" s="1"/>
  <c r="E69" i="14"/>
  <c r="E68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6" i="14"/>
  <c r="E65" i="14"/>
  <c r="E64" i="14"/>
  <c r="L63" i="14"/>
  <c r="L60" i="14" s="1"/>
  <c r="K63" i="14"/>
  <c r="E63" i="14" s="1"/>
  <c r="E62" i="14"/>
  <c r="E61" i="14"/>
  <c r="E60" i="14" s="1"/>
  <c r="Q60" i="14"/>
  <c r="P60" i="14"/>
  <c r="O60" i="14"/>
  <c r="N60" i="14"/>
  <c r="M60" i="14"/>
  <c r="K60" i="14"/>
  <c r="J60" i="14"/>
  <c r="I60" i="14"/>
  <c r="H60" i="14"/>
  <c r="G60" i="14"/>
  <c r="F60" i="14"/>
  <c r="P59" i="14"/>
  <c r="L59" i="14"/>
  <c r="E59" i="14"/>
  <c r="E58" i="14"/>
  <c r="E57" i="14"/>
  <c r="E56" i="14"/>
  <c r="E55" i="14"/>
  <c r="E53" i="14" s="1"/>
  <c r="E54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Q52" i="14"/>
  <c r="P52" i="14"/>
  <c r="O52" i="14"/>
  <c r="N52" i="14"/>
  <c r="M52" i="14"/>
  <c r="L52" i="14"/>
  <c r="K52" i="14"/>
  <c r="J52" i="14"/>
  <c r="I52" i="14"/>
  <c r="H52" i="14"/>
  <c r="E52" i="14" s="1"/>
  <c r="G52" i="14"/>
  <c r="F52" i="14"/>
  <c r="Q51" i="14"/>
  <c r="P51" i="14"/>
  <c r="O51" i="14"/>
  <c r="N51" i="14"/>
  <c r="M51" i="14"/>
  <c r="L51" i="14"/>
  <c r="K51" i="14"/>
  <c r="J51" i="14"/>
  <c r="I51" i="14"/>
  <c r="E51" i="14" s="1"/>
  <c r="H51" i="14"/>
  <c r="G51" i="14"/>
  <c r="F51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 s="1"/>
  <c r="Q49" i="14"/>
  <c r="P49" i="14"/>
  <c r="O49" i="14"/>
  <c r="O46" i="14" s="1"/>
  <c r="N49" i="14"/>
  <c r="M49" i="14"/>
  <c r="K49" i="14"/>
  <c r="K46" i="14" s="1"/>
  <c r="J49" i="14"/>
  <c r="I49" i="14"/>
  <c r="H49" i="14"/>
  <c r="G49" i="14"/>
  <c r="G46" i="14" s="1"/>
  <c r="F49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Q47" i="14"/>
  <c r="Q46" i="14" s="1"/>
  <c r="P47" i="14"/>
  <c r="O47" i="14"/>
  <c r="N47" i="14"/>
  <c r="M47" i="14"/>
  <c r="M46" i="14" s="1"/>
  <c r="L47" i="14"/>
  <c r="K47" i="14"/>
  <c r="J47" i="14"/>
  <c r="I47" i="14"/>
  <c r="I46" i="14" s="1"/>
  <c r="H47" i="14"/>
  <c r="H46" i="14" s="1"/>
  <c r="G47" i="14"/>
  <c r="F47" i="14"/>
  <c r="E47" i="14"/>
  <c r="N46" i="14"/>
  <c r="J46" i="14"/>
  <c r="F46" i="14"/>
  <c r="E45" i="14"/>
  <c r="E44" i="14"/>
  <c r="E23" i="14" s="1"/>
  <c r="E43" i="14"/>
  <c r="E42" i="14"/>
  <c r="E41" i="14"/>
  <c r="E39" i="14" s="1"/>
  <c r="E40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8" i="14"/>
  <c r="E37" i="14"/>
  <c r="E36" i="14"/>
  <c r="E35" i="14"/>
  <c r="L34" i="14"/>
  <c r="E34" i="14" s="1"/>
  <c r="E33" i="14"/>
  <c r="E19" i="14" s="1"/>
  <c r="Q32" i="14"/>
  <c r="P32" i="14"/>
  <c r="O32" i="14"/>
  <c r="N32" i="14"/>
  <c r="M32" i="14"/>
  <c r="L32" i="14"/>
  <c r="K32" i="14"/>
  <c r="J32" i="14"/>
  <c r="I32" i="14"/>
  <c r="H32" i="14"/>
  <c r="G32" i="14"/>
  <c r="F32" i="14"/>
  <c r="E31" i="14"/>
  <c r="E30" i="14"/>
  <c r="E29" i="14"/>
  <c r="E22" i="14" s="1"/>
  <c r="E28" i="14"/>
  <c r="E21" i="14" s="1"/>
  <c r="E27" i="14"/>
  <c r="E26" i="14"/>
  <c r="Q24" i="14"/>
  <c r="Q172" i="14" s="1"/>
  <c r="P24" i="14"/>
  <c r="O24" i="14"/>
  <c r="N24" i="14"/>
  <c r="M24" i="14"/>
  <c r="M172" i="14" s="1"/>
  <c r="L24" i="14"/>
  <c r="K24" i="14"/>
  <c r="J24" i="14"/>
  <c r="I24" i="14"/>
  <c r="I172" i="14" s="1"/>
  <c r="H24" i="14"/>
  <c r="G24" i="14"/>
  <c r="F24" i="14"/>
  <c r="E24" i="14"/>
  <c r="Q23" i="14"/>
  <c r="P23" i="14"/>
  <c r="O23" i="14"/>
  <c r="N23" i="14"/>
  <c r="N171" i="14" s="1"/>
  <c r="M23" i="14"/>
  <c r="L23" i="14"/>
  <c r="K23" i="14"/>
  <c r="J23" i="14"/>
  <c r="J171" i="14" s="1"/>
  <c r="I23" i="14"/>
  <c r="H23" i="14"/>
  <c r="G23" i="14"/>
  <c r="F23" i="14"/>
  <c r="F171" i="14" s="1"/>
  <c r="E171" i="14" s="1"/>
  <c r="Q22" i="14"/>
  <c r="P22" i="14"/>
  <c r="O22" i="14"/>
  <c r="O170" i="14" s="1"/>
  <c r="N22" i="14"/>
  <c r="M22" i="14"/>
  <c r="L22" i="14"/>
  <c r="K22" i="14"/>
  <c r="K170" i="14" s="1"/>
  <c r="J22" i="14"/>
  <c r="I22" i="14"/>
  <c r="H22" i="14"/>
  <c r="G22" i="14"/>
  <c r="G170" i="14" s="1"/>
  <c r="F22" i="14"/>
  <c r="Q21" i="14"/>
  <c r="P21" i="14"/>
  <c r="O21" i="14"/>
  <c r="N21" i="14"/>
  <c r="M21" i="14"/>
  <c r="L21" i="14"/>
  <c r="L18" i="14" s="1"/>
  <c r="K21" i="14"/>
  <c r="J21" i="14"/>
  <c r="I21" i="14"/>
  <c r="H21" i="14"/>
  <c r="H18" i="14" s="1"/>
  <c r="G21" i="14"/>
  <c r="F21" i="14"/>
  <c r="Q20" i="14"/>
  <c r="Q168" i="14" s="1"/>
  <c r="P20" i="14"/>
  <c r="O20" i="14"/>
  <c r="O18" i="14" s="1"/>
  <c r="N20" i="14"/>
  <c r="M20" i="14"/>
  <c r="M18" i="14" s="1"/>
  <c r="L20" i="14"/>
  <c r="K20" i="14"/>
  <c r="J20" i="14"/>
  <c r="I20" i="14"/>
  <c r="I18" i="14" s="1"/>
  <c r="H20" i="14"/>
  <c r="G20" i="14"/>
  <c r="F20" i="14"/>
  <c r="Q19" i="14"/>
  <c r="P19" i="14"/>
  <c r="O19" i="14"/>
  <c r="N19" i="14"/>
  <c r="N18" i="14" s="1"/>
  <c r="M19" i="14"/>
  <c r="L19" i="14"/>
  <c r="K19" i="14"/>
  <c r="J19" i="14"/>
  <c r="J18" i="14" s="1"/>
  <c r="I19" i="14"/>
  <c r="H19" i="14"/>
  <c r="G19" i="14"/>
  <c r="F19" i="14"/>
  <c r="F18" i="14" s="1"/>
  <c r="K18" i="14"/>
  <c r="G18" i="14"/>
  <c r="E166" i="16" l="1"/>
  <c r="E166" i="15"/>
  <c r="N77" i="14"/>
  <c r="N74" i="14" s="1"/>
  <c r="E117" i="14"/>
  <c r="E77" i="14"/>
  <c r="E145" i="14"/>
  <c r="E159" i="14"/>
  <c r="N169" i="14"/>
  <c r="P46" i="14"/>
  <c r="O168" i="14"/>
  <c r="N168" i="14"/>
  <c r="P18" i="14"/>
  <c r="P168" i="14"/>
  <c r="E170" i="14"/>
  <c r="E95" i="14"/>
  <c r="G166" i="14"/>
  <c r="O166" i="14"/>
  <c r="H166" i="14"/>
  <c r="E32" i="14"/>
  <c r="E20" i="14"/>
  <c r="E18" i="14" s="1"/>
  <c r="Q166" i="14"/>
  <c r="J167" i="14"/>
  <c r="I168" i="14"/>
  <c r="I166" i="14" s="1"/>
  <c r="H169" i="14"/>
  <c r="E25" i="14"/>
  <c r="E48" i="14"/>
  <c r="L49" i="14"/>
  <c r="L169" i="14" s="1"/>
  <c r="L166" i="14" s="1"/>
  <c r="E76" i="14"/>
  <c r="G131" i="14"/>
  <c r="K131" i="14"/>
  <c r="O131" i="14"/>
  <c r="E133" i="14"/>
  <c r="E137" i="14"/>
  <c r="F167" i="14"/>
  <c r="M168" i="14"/>
  <c r="M166" i="14" s="1"/>
  <c r="Q18" i="14"/>
  <c r="J80" i="14"/>
  <c r="J74" i="14" s="1"/>
  <c r="J88" i="14"/>
  <c r="H131" i="14"/>
  <c r="L131" i="14"/>
  <c r="P131" i="14"/>
  <c r="E134" i="14"/>
  <c r="E136" i="14"/>
  <c r="N167" i="14"/>
  <c r="N166" i="14" s="1"/>
  <c r="P169" i="14"/>
  <c r="K80" i="14"/>
  <c r="K172" i="14" s="1"/>
  <c r="K166" i="14" s="1"/>
  <c r="K95" i="14"/>
  <c r="K102" i="14"/>
  <c r="I131" i="14"/>
  <c r="M131" i="14"/>
  <c r="Q131" i="14"/>
  <c r="E135" i="14"/>
  <c r="L34" i="13"/>
  <c r="H172" i="13"/>
  <c r="Q171" i="13"/>
  <c r="M171" i="13"/>
  <c r="I171" i="13"/>
  <c r="N170" i="13"/>
  <c r="J170" i="13"/>
  <c r="F170" i="13"/>
  <c r="O169" i="13"/>
  <c r="G169" i="13"/>
  <c r="P168" i="13"/>
  <c r="H168" i="13"/>
  <c r="Q167" i="13"/>
  <c r="M167" i="13"/>
  <c r="I167" i="13"/>
  <c r="E165" i="13"/>
  <c r="E164" i="13"/>
  <c r="E163" i="13"/>
  <c r="E162" i="13"/>
  <c r="E161" i="13"/>
  <c r="E160" i="13"/>
  <c r="E159" i="13"/>
  <c r="E158" i="13"/>
  <c r="E157" i="13"/>
  <c r="E156" i="13"/>
  <c r="E155" i="13"/>
  <c r="E154" i="13"/>
  <c r="E153" i="13"/>
  <c r="E152" i="13" s="1"/>
  <c r="Q152" i="13"/>
  <c r="P152" i="13"/>
  <c r="O152" i="13"/>
  <c r="N152" i="13"/>
  <c r="M152" i="13"/>
  <c r="L152" i="13"/>
  <c r="K152" i="13"/>
  <c r="J152" i="13"/>
  <c r="I152" i="13"/>
  <c r="H152" i="13"/>
  <c r="G152" i="13"/>
  <c r="F152" i="13"/>
  <c r="Q151" i="13"/>
  <c r="Q145" i="13" s="1"/>
  <c r="J151" i="13"/>
  <c r="E151" i="13" s="1"/>
  <c r="E150" i="13"/>
  <c r="E149" i="13"/>
  <c r="H148" i="13"/>
  <c r="E148" i="13" s="1"/>
  <c r="E147" i="13"/>
  <c r="E146" i="13"/>
  <c r="P145" i="13"/>
  <c r="O145" i="13"/>
  <c r="N145" i="13"/>
  <c r="M145" i="13"/>
  <c r="L145" i="13"/>
  <c r="K145" i="13"/>
  <c r="J145" i="13"/>
  <c r="I145" i="13"/>
  <c r="G145" i="13"/>
  <c r="F145" i="13"/>
  <c r="E144" i="13"/>
  <c r="E143" i="13"/>
  <c r="E142" i="13"/>
  <c r="H141" i="13"/>
  <c r="E141" i="13" s="1"/>
  <c r="E140" i="13"/>
  <c r="E139" i="13"/>
  <c r="E138" i="13" s="1"/>
  <c r="Q138" i="13"/>
  <c r="P138" i="13"/>
  <c r="O138" i="13"/>
  <c r="N138" i="13"/>
  <c r="M138" i="13"/>
  <c r="L138" i="13"/>
  <c r="K138" i="13"/>
  <c r="J138" i="13"/>
  <c r="I138" i="13"/>
  <c r="H138" i="13"/>
  <c r="G138" i="13"/>
  <c r="F138" i="13"/>
  <c r="P137" i="13"/>
  <c r="O137" i="13"/>
  <c r="O172" i="13" s="1"/>
  <c r="N137" i="13"/>
  <c r="N172" i="13" s="1"/>
  <c r="M137" i="13"/>
  <c r="M172" i="13" s="1"/>
  <c r="L137" i="13"/>
  <c r="K137" i="13"/>
  <c r="K172" i="13" s="1"/>
  <c r="J137" i="13"/>
  <c r="J172" i="13" s="1"/>
  <c r="I137" i="13"/>
  <c r="I172" i="13" s="1"/>
  <c r="H137" i="13"/>
  <c r="G137" i="13"/>
  <c r="G172" i="13" s="1"/>
  <c r="F137" i="13"/>
  <c r="F172" i="13" s="1"/>
  <c r="Q136" i="13"/>
  <c r="P136" i="13"/>
  <c r="P171" i="13" s="1"/>
  <c r="O136" i="13"/>
  <c r="O171" i="13" s="1"/>
  <c r="N136" i="13"/>
  <c r="N171" i="13" s="1"/>
  <c r="M136" i="13"/>
  <c r="L136" i="13"/>
  <c r="L171" i="13" s="1"/>
  <c r="K136" i="13"/>
  <c r="K171" i="13" s="1"/>
  <c r="J136" i="13"/>
  <c r="J171" i="13" s="1"/>
  <c r="I136" i="13"/>
  <c r="H136" i="13"/>
  <c r="H171" i="13" s="1"/>
  <c r="G136" i="13"/>
  <c r="G171" i="13" s="1"/>
  <c r="F136" i="13"/>
  <c r="F171" i="13" s="1"/>
  <c r="Q135" i="13"/>
  <c r="Q170" i="13" s="1"/>
  <c r="P135" i="13"/>
  <c r="P170" i="13" s="1"/>
  <c r="O135" i="13"/>
  <c r="O170" i="13" s="1"/>
  <c r="N135" i="13"/>
  <c r="M135" i="13"/>
  <c r="M170" i="13" s="1"/>
  <c r="L135" i="13"/>
  <c r="L170" i="13" s="1"/>
  <c r="K135" i="13"/>
  <c r="K170" i="13" s="1"/>
  <c r="J135" i="13"/>
  <c r="I135" i="13"/>
  <c r="I170" i="13" s="1"/>
  <c r="H135" i="13"/>
  <c r="H170" i="13" s="1"/>
  <c r="G135" i="13"/>
  <c r="G170" i="13" s="1"/>
  <c r="F135" i="13"/>
  <c r="E135" i="13"/>
  <c r="Q134" i="13"/>
  <c r="Q169" i="13" s="1"/>
  <c r="P134" i="13"/>
  <c r="P169" i="13" s="1"/>
  <c r="O134" i="13"/>
  <c r="N134" i="13"/>
  <c r="N169" i="13" s="1"/>
  <c r="M134" i="13"/>
  <c r="M169" i="13" s="1"/>
  <c r="L134" i="13"/>
  <c r="L169" i="13" s="1"/>
  <c r="K134" i="13"/>
  <c r="J134" i="13"/>
  <c r="J169" i="13" s="1"/>
  <c r="I134" i="13"/>
  <c r="I169" i="13" s="1"/>
  <c r="H134" i="13"/>
  <c r="H169" i="13" s="1"/>
  <c r="G134" i="13"/>
  <c r="F134" i="13"/>
  <c r="F169" i="13" s="1"/>
  <c r="Q133" i="13"/>
  <c r="P133" i="13"/>
  <c r="O133" i="13"/>
  <c r="O168" i="13" s="1"/>
  <c r="N133" i="13"/>
  <c r="N168" i="13" s="1"/>
  <c r="M133" i="13"/>
  <c r="M168" i="13" s="1"/>
  <c r="L133" i="13"/>
  <c r="K133" i="13"/>
  <c r="K168" i="13" s="1"/>
  <c r="J133" i="13"/>
  <c r="J168" i="13" s="1"/>
  <c r="I133" i="13"/>
  <c r="I168" i="13" s="1"/>
  <c r="H133" i="13"/>
  <c r="G133" i="13"/>
  <c r="G168" i="13" s="1"/>
  <c r="F133" i="13"/>
  <c r="F168" i="13" s="1"/>
  <c r="Q132" i="13"/>
  <c r="P132" i="13"/>
  <c r="P167" i="13" s="1"/>
  <c r="O132" i="13"/>
  <c r="O167" i="13" s="1"/>
  <c r="O166" i="13" s="1"/>
  <c r="N132" i="13"/>
  <c r="N167" i="13" s="1"/>
  <c r="N166" i="13" s="1"/>
  <c r="M132" i="13"/>
  <c r="L132" i="13"/>
  <c r="L167" i="13" s="1"/>
  <c r="K132" i="13"/>
  <c r="K167" i="13" s="1"/>
  <c r="J132" i="13"/>
  <c r="J167" i="13" s="1"/>
  <c r="J166" i="13" s="1"/>
  <c r="I132" i="13"/>
  <c r="H132" i="13"/>
  <c r="H167" i="13" s="1"/>
  <c r="H166" i="13" s="1"/>
  <c r="G132" i="13"/>
  <c r="G167" i="13" s="1"/>
  <c r="G166" i="13" s="1"/>
  <c r="F132" i="13"/>
  <c r="F167" i="13" s="1"/>
  <c r="M131" i="13"/>
  <c r="I131" i="13"/>
  <c r="J130" i="13"/>
  <c r="J124" i="13" s="1"/>
  <c r="E129" i="13"/>
  <c r="E128" i="13"/>
  <c r="E127" i="13"/>
  <c r="E126" i="13"/>
  <c r="E125" i="13"/>
  <c r="Q124" i="13"/>
  <c r="P124" i="13"/>
  <c r="O124" i="13"/>
  <c r="N124" i="13"/>
  <c r="M124" i="13"/>
  <c r="L124" i="13"/>
  <c r="K124" i="13"/>
  <c r="I124" i="13"/>
  <c r="H124" i="13"/>
  <c r="G124" i="13"/>
  <c r="F124" i="13"/>
  <c r="J123" i="13"/>
  <c r="E123" i="13" s="1"/>
  <c r="E122" i="13"/>
  <c r="E121" i="13"/>
  <c r="L120" i="13"/>
  <c r="E120" i="13" s="1"/>
  <c r="E119" i="13"/>
  <c r="E118" i="13"/>
  <c r="Q117" i="13"/>
  <c r="P117" i="13"/>
  <c r="O117" i="13"/>
  <c r="N117" i="13"/>
  <c r="M117" i="13"/>
  <c r="K117" i="13"/>
  <c r="J117" i="13"/>
  <c r="I117" i="13"/>
  <c r="H117" i="13"/>
  <c r="G117" i="13"/>
  <c r="F117" i="13"/>
  <c r="E115" i="13"/>
  <c r="E114" i="13"/>
  <c r="E113" i="13"/>
  <c r="M112" i="13"/>
  <c r="K112" i="13"/>
  <c r="E112" i="13" s="1"/>
  <c r="E111" i="13"/>
  <c r="E109" i="13" s="1"/>
  <c r="E110" i="13"/>
  <c r="Q109" i="13"/>
  <c r="P109" i="13"/>
  <c r="O109" i="13"/>
  <c r="N109" i="13"/>
  <c r="M109" i="13"/>
  <c r="L109" i="13"/>
  <c r="K109" i="13"/>
  <c r="J109" i="13"/>
  <c r="I109" i="13"/>
  <c r="H109" i="13"/>
  <c r="G109" i="13"/>
  <c r="F109" i="13"/>
  <c r="K108" i="13"/>
  <c r="E108" i="13"/>
  <c r="E107" i="13"/>
  <c r="E106" i="13"/>
  <c r="E105" i="13"/>
  <c r="E104" i="13"/>
  <c r="E103" i="13"/>
  <c r="E102" i="13" s="1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K101" i="13"/>
  <c r="E101" i="13"/>
  <c r="E100" i="13"/>
  <c r="E99" i="13"/>
  <c r="E98" i="13"/>
  <c r="E97" i="13"/>
  <c r="E96" i="13"/>
  <c r="E95" i="13" s="1"/>
  <c r="Q95" i="13"/>
  <c r="P95" i="13"/>
  <c r="O95" i="13"/>
  <c r="N95" i="13"/>
  <c r="M95" i="13"/>
  <c r="L95" i="13"/>
  <c r="K95" i="13"/>
  <c r="J95" i="13"/>
  <c r="I95" i="13"/>
  <c r="H95" i="13"/>
  <c r="G95" i="13"/>
  <c r="F95" i="13"/>
  <c r="J94" i="13"/>
  <c r="E94" i="13"/>
  <c r="E93" i="13"/>
  <c r="E92" i="13"/>
  <c r="E91" i="13"/>
  <c r="E90" i="13"/>
  <c r="E89" i="13"/>
  <c r="E88" i="13" s="1"/>
  <c r="Q88" i="13"/>
  <c r="P88" i="13"/>
  <c r="O88" i="13"/>
  <c r="N88" i="13"/>
  <c r="M88" i="13"/>
  <c r="L88" i="13"/>
  <c r="K88" i="13"/>
  <c r="J88" i="13"/>
  <c r="I88" i="13"/>
  <c r="H88" i="13"/>
  <c r="G88" i="13"/>
  <c r="F88" i="13"/>
  <c r="E87" i="13"/>
  <c r="E86" i="13"/>
  <c r="E85" i="13"/>
  <c r="E84" i="13"/>
  <c r="E83" i="13"/>
  <c r="E82" i="13"/>
  <c r="E81" i="13" s="1"/>
  <c r="Q81" i="13"/>
  <c r="P81" i="13"/>
  <c r="O81" i="13"/>
  <c r="N81" i="13"/>
  <c r="M81" i="13"/>
  <c r="L81" i="13"/>
  <c r="K81" i="13"/>
  <c r="J81" i="13"/>
  <c r="I81" i="13"/>
  <c r="H81" i="13"/>
  <c r="G81" i="13"/>
  <c r="F81" i="13"/>
  <c r="Q80" i="13"/>
  <c r="P80" i="13"/>
  <c r="O80" i="13"/>
  <c r="N80" i="13"/>
  <c r="M80" i="13"/>
  <c r="L80" i="13"/>
  <c r="K80" i="13"/>
  <c r="J80" i="13"/>
  <c r="I80" i="13"/>
  <c r="H80" i="13"/>
  <c r="G80" i="13"/>
  <c r="F80" i="13"/>
  <c r="E80" i="13" s="1"/>
  <c r="Q79" i="13"/>
  <c r="P79" i="13"/>
  <c r="O79" i="13"/>
  <c r="N79" i="13"/>
  <c r="M79" i="13"/>
  <c r="L79" i="13"/>
  <c r="K79" i="13"/>
  <c r="J79" i="13"/>
  <c r="I79" i="13"/>
  <c r="H79" i="13"/>
  <c r="G79" i="13"/>
  <c r="F79" i="13"/>
  <c r="E79" i="13" s="1"/>
  <c r="Q78" i="13"/>
  <c r="P78" i="13"/>
  <c r="O78" i="13"/>
  <c r="N78" i="13"/>
  <c r="M78" i="13"/>
  <c r="L78" i="13"/>
  <c r="K78" i="13"/>
  <c r="J78" i="13"/>
  <c r="I78" i="13"/>
  <c r="E78" i="13" s="1"/>
  <c r="H78" i="13"/>
  <c r="G78" i="13"/>
  <c r="F78" i="13"/>
  <c r="Q77" i="13"/>
  <c r="P77" i="13"/>
  <c r="O77" i="13"/>
  <c r="N77" i="13"/>
  <c r="M77" i="13"/>
  <c r="L77" i="13"/>
  <c r="K77" i="13"/>
  <c r="J77" i="13"/>
  <c r="I77" i="13"/>
  <c r="H77" i="13"/>
  <c r="G77" i="13"/>
  <c r="F77" i="13"/>
  <c r="E77" i="13" s="1"/>
  <c r="Q76" i="13"/>
  <c r="P76" i="13"/>
  <c r="O76" i="13"/>
  <c r="N76" i="13"/>
  <c r="M76" i="13"/>
  <c r="L76" i="13"/>
  <c r="K76" i="13"/>
  <c r="J76" i="13"/>
  <c r="I76" i="13"/>
  <c r="H76" i="13"/>
  <c r="G76" i="13"/>
  <c r="F76" i="13"/>
  <c r="E76" i="13" s="1"/>
  <c r="Q75" i="13"/>
  <c r="P75" i="13"/>
  <c r="P74" i="13" s="1"/>
  <c r="O75" i="13"/>
  <c r="O74" i="13" s="1"/>
  <c r="N75" i="13"/>
  <c r="N74" i="13" s="1"/>
  <c r="M75" i="13"/>
  <c r="L75" i="13"/>
  <c r="L74" i="13" s="1"/>
  <c r="K75" i="13"/>
  <c r="K74" i="13" s="1"/>
  <c r="J75" i="13"/>
  <c r="J74" i="13" s="1"/>
  <c r="I75" i="13"/>
  <c r="H75" i="13"/>
  <c r="H74" i="13" s="1"/>
  <c r="G75" i="13"/>
  <c r="G74" i="13" s="1"/>
  <c r="F75" i="13"/>
  <c r="E75" i="13" s="1"/>
  <c r="Q74" i="13"/>
  <c r="M74" i="13"/>
  <c r="I74" i="13"/>
  <c r="E73" i="13"/>
  <c r="E72" i="13"/>
  <c r="E71" i="13"/>
  <c r="E70" i="13"/>
  <c r="E69" i="13"/>
  <c r="E68" i="13"/>
  <c r="E67" i="13" s="1"/>
  <c r="Q67" i="13"/>
  <c r="P67" i="13"/>
  <c r="O67" i="13"/>
  <c r="N67" i="13"/>
  <c r="M67" i="13"/>
  <c r="L67" i="13"/>
  <c r="K67" i="13"/>
  <c r="J67" i="13"/>
  <c r="I67" i="13"/>
  <c r="H67" i="13"/>
  <c r="G67" i="13"/>
  <c r="F67" i="13"/>
  <c r="E66" i="13"/>
  <c r="E65" i="13"/>
  <c r="E64" i="13"/>
  <c r="L63" i="13"/>
  <c r="K63" i="13"/>
  <c r="K49" i="13" s="1"/>
  <c r="K169" i="13" s="1"/>
  <c r="E62" i="13"/>
  <c r="E61" i="13"/>
  <c r="Q60" i="13"/>
  <c r="P60" i="13"/>
  <c r="O60" i="13"/>
  <c r="N60" i="13"/>
  <c r="M60" i="13"/>
  <c r="L60" i="13"/>
  <c r="J60" i="13"/>
  <c r="I60" i="13"/>
  <c r="H60" i="13"/>
  <c r="G60" i="13"/>
  <c r="F60" i="13"/>
  <c r="P59" i="13"/>
  <c r="P52" i="13" s="1"/>
  <c r="P172" i="13" s="1"/>
  <c r="L59" i="13"/>
  <c r="E59" i="13" s="1"/>
  <c r="E58" i="13"/>
  <c r="E57" i="13"/>
  <c r="E56" i="13"/>
  <c r="E55" i="13"/>
  <c r="E54" i="13"/>
  <c r="E47" i="13" s="1"/>
  <c r="Q53" i="13"/>
  <c r="O53" i="13"/>
  <c r="N53" i="13"/>
  <c r="M53" i="13"/>
  <c r="L53" i="13"/>
  <c r="K53" i="13"/>
  <c r="J53" i="13"/>
  <c r="I53" i="13"/>
  <c r="H53" i="13"/>
  <c r="G53" i="13"/>
  <c r="F53" i="13"/>
  <c r="Q52" i="13"/>
  <c r="O52" i="13"/>
  <c r="N52" i="13"/>
  <c r="M52" i="13"/>
  <c r="K52" i="13"/>
  <c r="J52" i="13"/>
  <c r="I52" i="13"/>
  <c r="H52" i="13"/>
  <c r="G52" i="13"/>
  <c r="F52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 s="1"/>
  <c r="Q50" i="13"/>
  <c r="P50" i="13"/>
  <c r="O50" i="13"/>
  <c r="N50" i="13"/>
  <c r="M50" i="13"/>
  <c r="L50" i="13"/>
  <c r="K50" i="13"/>
  <c r="J50" i="13"/>
  <c r="I50" i="13"/>
  <c r="E50" i="13" s="1"/>
  <c r="H50" i="13"/>
  <c r="G50" i="13"/>
  <c r="F50" i="13"/>
  <c r="Q49" i="13"/>
  <c r="P49" i="13"/>
  <c r="O49" i="13"/>
  <c r="N49" i="13"/>
  <c r="M49" i="13"/>
  <c r="L49" i="13"/>
  <c r="J49" i="13"/>
  <c r="I49" i="13"/>
  <c r="H49" i="13"/>
  <c r="G49" i="13"/>
  <c r="F49" i="13"/>
  <c r="E49" i="13" s="1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Q47" i="13"/>
  <c r="P47" i="13"/>
  <c r="P46" i="13" s="1"/>
  <c r="O47" i="13"/>
  <c r="O46" i="13" s="1"/>
  <c r="N47" i="13"/>
  <c r="N46" i="13" s="1"/>
  <c r="M47" i="13"/>
  <c r="L47" i="13"/>
  <c r="K47" i="13"/>
  <c r="K46" i="13" s="1"/>
  <c r="J47" i="13"/>
  <c r="J46" i="13" s="1"/>
  <c r="I47" i="13"/>
  <c r="H47" i="13"/>
  <c r="H46" i="13" s="1"/>
  <c r="G47" i="13"/>
  <c r="G46" i="13" s="1"/>
  <c r="F47" i="13"/>
  <c r="F46" i="13" s="1"/>
  <c r="Q46" i="13"/>
  <c r="M46" i="13"/>
  <c r="I46" i="13"/>
  <c r="E45" i="13"/>
  <c r="E44" i="13"/>
  <c r="E43" i="13"/>
  <c r="E42" i="13"/>
  <c r="E21" i="13" s="1"/>
  <c r="E41" i="13"/>
  <c r="E40" i="13"/>
  <c r="E39" i="13" s="1"/>
  <c r="Q39" i="13"/>
  <c r="P39" i="13"/>
  <c r="O39" i="13"/>
  <c r="N39" i="13"/>
  <c r="M39" i="13"/>
  <c r="L39" i="13"/>
  <c r="K39" i="13"/>
  <c r="J39" i="13"/>
  <c r="I39" i="13"/>
  <c r="H39" i="13"/>
  <c r="G39" i="13"/>
  <c r="F39" i="13"/>
  <c r="E38" i="13"/>
  <c r="E24" i="13" s="1"/>
  <c r="E37" i="13"/>
  <c r="E36" i="13"/>
  <c r="E35" i="13"/>
  <c r="E34" i="13"/>
  <c r="E33" i="13"/>
  <c r="E32" i="13" s="1"/>
  <c r="Q32" i="13"/>
  <c r="P32" i="13"/>
  <c r="O32" i="13"/>
  <c r="N32" i="13"/>
  <c r="M32" i="13"/>
  <c r="L32" i="13"/>
  <c r="K32" i="13"/>
  <c r="J32" i="13"/>
  <c r="I32" i="13"/>
  <c r="H32" i="13"/>
  <c r="G32" i="13"/>
  <c r="F32" i="13"/>
  <c r="E31" i="13"/>
  <c r="E30" i="13"/>
  <c r="E23" i="13" s="1"/>
  <c r="E29" i="13"/>
  <c r="E28" i="13"/>
  <c r="E27" i="13"/>
  <c r="E26" i="13"/>
  <c r="E19" i="13" s="1"/>
  <c r="Q24" i="13"/>
  <c r="P24" i="13"/>
  <c r="O24" i="13"/>
  <c r="N24" i="13"/>
  <c r="M24" i="13"/>
  <c r="L24" i="13"/>
  <c r="K24" i="13"/>
  <c r="J24" i="13"/>
  <c r="I24" i="13"/>
  <c r="H24" i="13"/>
  <c r="G24" i="13"/>
  <c r="F24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Q20" i="13"/>
  <c r="P20" i="13"/>
  <c r="O20" i="13"/>
  <c r="N20" i="13"/>
  <c r="M20" i="13"/>
  <c r="L20" i="13"/>
  <c r="L168" i="13" s="1"/>
  <c r="K20" i="13"/>
  <c r="J20" i="13"/>
  <c r="I20" i="13"/>
  <c r="H20" i="13"/>
  <c r="G20" i="13"/>
  <c r="F20" i="13"/>
  <c r="Q19" i="13"/>
  <c r="P19" i="13"/>
  <c r="P18" i="13" s="1"/>
  <c r="O19" i="13"/>
  <c r="O18" i="13" s="1"/>
  <c r="N19" i="13"/>
  <c r="N18" i="13" s="1"/>
  <c r="M19" i="13"/>
  <c r="L19" i="13"/>
  <c r="L18" i="13" s="1"/>
  <c r="K19" i="13"/>
  <c r="K18" i="13" s="1"/>
  <c r="J19" i="13"/>
  <c r="J18" i="13" s="1"/>
  <c r="I19" i="13"/>
  <c r="H19" i="13"/>
  <c r="H18" i="13" s="1"/>
  <c r="G19" i="13"/>
  <c r="G18" i="13" s="1"/>
  <c r="F19" i="13"/>
  <c r="F18" i="13" s="1"/>
  <c r="Q18" i="13"/>
  <c r="M18" i="13"/>
  <c r="I18" i="13"/>
  <c r="P166" i="14" l="1"/>
  <c r="E169" i="14"/>
  <c r="E131" i="14"/>
  <c r="L46" i="14"/>
  <c r="E167" i="14"/>
  <c r="F166" i="14"/>
  <c r="K74" i="14"/>
  <c r="E168" i="14"/>
  <c r="E49" i="14"/>
  <c r="E46" i="14" s="1"/>
  <c r="E80" i="14"/>
  <c r="E74" i="14" s="1"/>
  <c r="J172" i="14"/>
  <c r="E172" i="14" s="1"/>
  <c r="E20" i="13"/>
  <c r="Q168" i="13"/>
  <c r="E168" i="13" s="1"/>
  <c r="K166" i="13"/>
  <c r="E171" i="13"/>
  <c r="E18" i="13"/>
  <c r="E74" i="13"/>
  <c r="P166" i="13"/>
  <c r="E117" i="13"/>
  <c r="E167" i="13"/>
  <c r="F166" i="13"/>
  <c r="E169" i="13"/>
  <c r="E145" i="13"/>
  <c r="I166" i="13"/>
  <c r="E170" i="13"/>
  <c r="M166" i="13"/>
  <c r="P53" i="13"/>
  <c r="K60" i="13"/>
  <c r="L117" i="13"/>
  <c r="E130" i="13"/>
  <c r="E124" i="13" s="1"/>
  <c r="G131" i="13"/>
  <c r="K131" i="13"/>
  <c r="O131" i="13"/>
  <c r="E133" i="13"/>
  <c r="Q137" i="13"/>
  <c r="H145" i="13"/>
  <c r="E25" i="13"/>
  <c r="E53" i="13"/>
  <c r="E63" i="13"/>
  <c r="E60" i="13" s="1"/>
  <c r="H131" i="13"/>
  <c r="L131" i="13"/>
  <c r="P131" i="13"/>
  <c r="E134" i="13"/>
  <c r="L52" i="13"/>
  <c r="L172" i="13" s="1"/>
  <c r="L166" i="13" s="1"/>
  <c r="F74" i="13"/>
  <c r="F131" i="13"/>
  <c r="J131" i="13"/>
  <c r="N131" i="13"/>
  <c r="E132" i="13"/>
  <c r="E136" i="13"/>
  <c r="M112" i="12"/>
  <c r="E166" i="14" l="1"/>
  <c r="J166" i="14"/>
  <c r="Q172" i="13"/>
  <c r="Q166" i="13" s="1"/>
  <c r="Q131" i="13"/>
  <c r="L46" i="13"/>
  <c r="E52" i="13"/>
  <c r="E46" i="13" s="1"/>
  <c r="E131" i="13"/>
  <c r="E137" i="13"/>
  <c r="F131" i="12"/>
  <c r="E131" i="12" s="1"/>
  <c r="G131" i="12"/>
  <c r="G132" i="12"/>
  <c r="H132" i="12"/>
  <c r="I132" i="12"/>
  <c r="J132" i="12"/>
  <c r="K132" i="12"/>
  <c r="L132" i="12"/>
  <c r="M132" i="12"/>
  <c r="N132" i="12"/>
  <c r="O132" i="12"/>
  <c r="P132" i="12"/>
  <c r="Q132" i="12"/>
  <c r="G133" i="12"/>
  <c r="H133" i="12"/>
  <c r="I133" i="12"/>
  <c r="J133" i="12"/>
  <c r="K133" i="12"/>
  <c r="L133" i="12"/>
  <c r="M133" i="12"/>
  <c r="N133" i="12"/>
  <c r="O133" i="12"/>
  <c r="P133" i="12"/>
  <c r="Q133" i="12"/>
  <c r="G134" i="12"/>
  <c r="H134" i="12"/>
  <c r="I134" i="12"/>
  <c r="J134" i="12"/>
  <c r="K134" i="12"/>
  <c r="L134" i="12"/>
  <c r="M134" i="12"/>
  <c r="N134" i="12"/>
  <c r="O134" i="12"/>
  <c r="P134" i="12"/>
  <c r="Q134" i="12"/>
  <c r="G135" i="12"/>
  <c r="H135" i="12"/>
  <c r="I135" i="12"/>
  <c r="J135" i="12"/>
  <c r="K135" i="12"/>
  <c r="L135" i="12"/>
  <c r="M135" i="12"/>
  <c r="N135" i="12"/>
  <c r="O135" i="12"/>
  <c r="P135" i="12"/>
  <c r="Q135" i="12"/>
  <c r="G136" i="12"/>
  <c r="H136" i="12"/>
  <c r="I136" i="12"/>
  <c r="J136" i="12"/>
  <c r="K136" i="12"/>
  <c r="L136" i="12"/>
  <c r="M136" i="12"/>
  <c r="N136" i="12"/>
  <c r="O136" i="12"/>
  <c r="P136" i="12"/>
  <c r="Q136" i="12"/>
  <c r="G137" i="12"/>
  <c r="H137" i="12"/>
  <c r="I137" i="12"/>
  <c r="J137" i="12"/>
  <c r="K137" i="12"/>
  <c r="L137" i="12"/>
  <c r="M137" i="12"/>
  <c r="N137" i="12"/>
  <c r="O137" i="12"/>
  <c r="P137" i="12"/>
  <c r="Q137" i="12"/>
  <c r="F133" i="12"/>
  <c r="F134" i="12"/>
  <c r="F135" i="12"/>
  <c r="F136" i="12"/>
  <c r="F137" i="12"/>
  <c r="F132" i="12"/>
  <c r="G75" i="12"/>
  <c r="H75" i="12"/>
  <c r="I75" i="12"/>
  <c r="J75" i="12"/>
  <c r="K75" i="12"/>
  <c r="L75" i="12"/>
  <c r="M75" i="12"/>
  <c r="N75" i="12"/>
  <c r="O75" i="12"/>
  <c r="P75" i="12"/>
  <c r="Q75" i="12"/>
  <c r="G76" i="12"/>
  <c r="H76" i="12"/>
  <c r="I76" i="12"/>
  <c r="J76" i="12"/>
  <c r="K76" i="12"/>
  <c r="L76" i="12"/>
  <c r="M76" i="12"/>
  <c r="N76" i="12"/>
  <c r="O76" i="12"/>
  <c r="P76" i="12"/>
  <c r="Q76" i="12"/>
  <c r="G77" i="12"/>
  <c r="H77" i="12"/>
  <c r="I77" i="12"/>
  <c r="J77" i="12"/>
  <c r="M77" i="12"/>
  <c r="N77" i="12"/>
  <c r="O77" i="12"/>
  <c r="P77" i="12"/>
  <c r="Q77" i="12"/>
  <c r="G78" i="12"/>
  <c r="H78" i="12"/>
  <c r="I78" i="12"/>
  <c r="J78" i="12"/>
  <c r="K78" i="12"/>
  <c r="L78" i="12"/>
  <c r="M78" i="12"/>
  <c r="N78" i="12"/>
  <c r="O78" i="12"/>
  <c r="P78" i="12"/>
  <c r="Q78" i="12"/>
  <c r="G79" i="12"/>
  <c r="H79" i="12"/>
  <c r="I79" i="12"/>
  <c r="J79" i="12"/>
  <c r="K79" i="12"/>
  <c r="L79" i="12"/>
  <c r="M79" i="12"/>
  <c r="N79" i="12"/>
  <c r="O79" i="12"/>
  <c r="P79" i="12"/>
  <c r="Q79" i="12"/>
  <c r="G80" i="12"/>
  <c r="H80" i="12"/>
  <c r="I80" i="12"/>
  <c r="L80" i="12"/>
  <c r="M80" i="12"/>
  <c r="N80" i="12"/>
  <c r="O80" i="12"/>
  <c r="P80" i="12"/>
  <c r="Q80" i="12"/>
  <c r="F76" i="12"/>
  <c r="F77" i="12"/>
  <c r="F78" i="12"/>
  <c r="F79" i="12"/>
  <c r="F80" i="12"/>
  <c r="F75" i="12"/>
  <c r="F124" i="12"/>
  <c r="G124" i="12"/>
  <c r="H124" i="12"/>
  <c r="I124" i="12"/>
  <c r="K124" i="12"/>
  <c r="M124" i="12"/>
  <c r="N124" i="12"/>
  <c r="O124" i="12"/>
  <c r="P124" i="12"/>
  <c r="Q124" i="12"/>
  <c r="E125" i="12"/>
  <c r="E126" i="12"/>
  <c r="L124" i="12"/>
  <c r="E128" i="12"/>
  <c r="E129" i="12"/>
  <c r="J130" i="12"/>
  <c r="J124" i="12" s="1"/>
  <c r="E172" i="13" l="1"/>
  <c r="E166" i="13" s="1"/>
  <c r="E130" i="12"/>
  <c r="E127" i="12"/>
  <c r="E124" i="12" s="1"/>
  <c r="K112" i="12"/>
  <c r="K77" i="12" s="1"/>
  <c r="L63" i="12"/>
  <c r="L60" i="12" s="1"/>
  <c r="K63" i="12"/>
  <c r="E165" i="12"/>
  <c r="E164" i="12"/>
  <c r="E163" i="12"/>
  <c r="E162" i="12"/>
  <c r="E161" i="12"/>
  <c r="E160" i="12"/>
  <c r="E158" i="12"/>
  <c r="E157" i="12"/>
  <c r="E156" i="12"/>
  <c r="E155" i="12"/>
  <c r="E154" i="12"/>
  <c r="E152" i="12" s="1"/>
  <c r="E153" i="12"/>
  <c r="Q152" i="12"/>
  <c r="P152" i="12"/>
  <c r="O152" i="12"/>
  <c r="N152" i="12"/>
  <c r="M152" i="12"/>
  <c r="L152" i="12"/>
  <c r="K152" i="12"/>
  <c r="J152" i="12"/>
  <c r="I152" i="12"/>
  <c r="H152" i="12"/>
  <c r="G152" i="12"/>
  <c r="F152" i="12"/>
  <c r="Q151" i="12"/>
  <c r="Q145" i="12" s="1"/>
  <c r="J151" i="12"/>
  <c r="E151" i="12" s="1"/>
  <c r="E150" i="12"/>
  <c r="E149" i="12"/>
  <c r="H148" i="12"/>
  <c r="E148" i="12" s="1"/>
  <c r="E147" i="12"/>
  <c r="E146" i="12"/>
  <c r="P145" i="12"/>
  <c r="O145" i="12"/>
  <c r="N145" i="12"/>
  <c r="M145" i="12"/>
  <c r="L145" i="12"/>
  <c r="K145" i="12"/>
  <c r="I145" i="12"/>
  <c r="H145" i="12"/>
  <c r="G145" i="12"/>
  <c r="F145" i="12"/>
  <c r="E144" i="12"/>
  <c r="E143" i="12"/>
  <c r="E142" i="12"/>
  <c r="H141" i="12"/>
  <c r="E141" i="12" s="1"/>
  <c r="E140" i="12"/>
  <c r="E139" i="12"/>
  <c r="Q138" i="12"/>
  <c r="P138" i="12"/>
  <c r="O138" i="12"/>
  <c r="N138" i="12"/>
  <c r="M138" i="12"/>
  <c r="L138" i="12"/>
  <c r="K138" i="12"/>
  <c r="J138" i="12"/>
  <c r="I138" i="12"/>
  <c r="G138" i="12"/>
  <c r="F138" i="12"/>
  <c r="Q131" i="12"/>
  <c r="E133" i="12"/>
  <c r="P131" i="12"/>
  <c r="N131" i="12"/>
  <c r="L131" i="12"/>
  <c r="O131" i="12"/>
  <c r="J123" i="12"/>
  <c r="E123" i="12"/>
  <c r="E122" i="12"/>
  <c r="E121" i="12"/>
  <c r="L120" i="12"/>
  <c r="L77" i="12" s="1"/>
  <c r="E120" i="12"/>
  <c r="E119" i="12"/>
  <c r="E118" i="12"/>
  <c r="Q117" i="12"/>
  <c r="P117" i="12"/>
  <c r="O117" i="12"/>
  <c r="N117" i="12"/>
  <c r="M117" i="12"/>
  <c r="L117" i="12"/>
  <c r="K117" i="12"/>
  <c r="J117" i="12"/>
  <c r="I117" i="12"/>
  <c r="H117" i="12"/>
  <c r="G117" i="12"/>
  <c r="F117" i="12"/>
  <c r="E115" i="12"/>
  <c r="E114" i="12"/>
  <c r="E113" i="12"/>
  <c r="E112" i="12"/>
  <c r="E111" i="12"/>
  <c r="E110" i="12"/>
  <c r="Q109" i="12"/>
  <c r="P109" i="12"/>
  <c r="O109" i="12"/>
  <c r="N109" i="12"/>
  <c r="M109" i="12"/>
  <c r="L109" i="12"/>
  <c r="K109" i="12"/>
  <c r="J109" i="12"/>
  <c r="I109" i="12"/>
  <c r="H109" i="12"/>
  <c r="G109" i="12"/>
  <c r="F109" i="12"/>
  <c r="K108" i="12"/>
  <c r="E108" i="12"/>
  <c r="E107" i="12"/>
  <c r="E106" i="12"/>
  <c r="E105" i="12"/>
  <c r="E104" i="12"/>
  <c r="E103" i="12"/>
  <c r="Q102" i="12"/>
  <c r="P102" i="12"/>
  <c r="O102" i="12"/>
  <c r="N102" i="12"/>
  <c r="M102" i="12"/>
  <c r="L102" i="12"/>
  <c r="K102" i="12"/>
  <c r="J102" i="12"/>
  <c r="I102" i="12"/>
  <c r="H102" i="12"/>
  <c r="G102" i="12"/>
  <c r="F102" i="12"/>
  <c r="K101" i="12"/>
  <c r="K80" i="12" s="1"/>
  <c r="K74" i="12" s="1"/>
  <c r="E100" i="12"/>
  <c r="E99" i="12"/>
  <c r="E98" i="12"/>
  <c r="E97" i="12"/>
  <c r="E96" i="12"/>
  <c r="Q95" i="12"/>
  <c r="P95" i="12"/>
  <c r="O95" i="12"/>
  <c r="N95" i="12"/>
  <c r="M95" i="12"/>
  <c r="L95" i="12"/>
  <c r="J95" i="12"/>
  <c r="I95" i="12"/>
  <c r="H95" i="12"/>
  <c r="G95" i="12"/>
  <c r="F95" i="12"/>
  <c r="J94" i="12"/>
  <c r="J80" i="12" s="1"/>
  <c r="E94" i="12"/>
  <c r="E93" i="12"/>
  <c r="E92" i="12"/>
  <c r="E91" i="12"/>
  <c r="E90" i="12"/>
  <c r="E89" i="12"/>
  <c r="Q88" i="12"/>
  <c r="P88" i="12"/>
  <c r="O88" i="12"/>
  <c r="N88" i="12"/>
  <c r="M88" i="12"/>
  <c r="L88" i="12"/>
  <c r="K88" i="12"/>
  <c r="I88" i="12"/>
  <c r="H88" i="12"/>
  <c r="G88" i="12"/>
  <c r="F88" i="12"/>
  <c r="E87" i="12"/>
  <c r="E86" i="12"/>
  <c r="E85" i="12"/>
  <c r="E84" i="12"/>
  <c r="E83" i="12"/>
  <c r="E82" i="12"/>
  <c r="Q81" i="12"/>
  <c r="P81" i="12"/>
  <c r="O81" i="12"/>
  <c r="N81" i="12"/>
  <c r="M81" i="12"/>
  <c r="L81" i="12"/>
  <c r="K81" i="12"/>
  <c r="J81" i="12"/>
  <c r="I81" i="12"/>
  <c r="H81" i="12"/>
  <c r="G81" i="12"/>
  <c r="F81" i="12"/>
  <c r="E79" i="12"/>
  <c r="E78" i="12"/>
  <c r="O74" i="12"/>
  <c r="E76" i="12"/>
  <c r="P74" i="12"/>
  <c r="H74" i="12"/>
  <c r="E75" i="12"/>
  <c r="Q74" i="12"/>
  <c r="M74" i="12"/>
  <c r="I74" i="12"/>
  <c r="E73" i="12"/>
  <c r="E72" i="12"/>
  <c r="E71" i="12"/>
  <c r="E70" i="12"/>
  <c r="E69" i="12"/>
  <c r="E68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6" i="12"/>
  <c r="E65" i="12"/>
  <c r="E64" i="12"/>
  <c r="E62" i="12"/>
  <c r="E61" i="12"/>
  <c r="Q60" i="12"/>
  <c r="P60" i="12"/>
  <c r="O60" i="12"/>
  <c r="N60" i="12"/>
  <c r="M60" i="12"/>
  <c r="J60" i="12"/>
  <c r="I60" i="12"/>
  <c r="H60" i="12"/>
  <c r="G60" i="12"/>
  <c r="F60" i="12"/>
  <c r="P59" i="12"/>
  <c r="L59" i="12"/>
  <c r="E59" i="12" s="1"/>
  <c r="E58" i="12"/>
  <c r="E57" i="12"/>
  <c r="E56" i="12"/>
  <c r="E55" i="12"/>
  <c r="E54" i="12"/>
  <c r="Q53" i="12"/>
  <c r="P53" i="12"/>
  <c r="O53" i="12"/>
  <c r="N53" i="12"/>
  <c r="M53" i="12"/>
  <c r="K53" i="12"/>
  <c r="J53" i="12"/>
  <c r="I53" i="12"/>
  <c r="H53" i="12"/>
  <c r="G53" i="12"/>
  <c r="F53" i="12"/>
  <c r="Q52" i="12"/>
  <c r="P52" i="12"/>
  <c r="O52" i="12"/>
  <c r="N52" i="12"/>
  <c r="M52" i="12"/>
  <c r="K52" i="12"/>
  <c r="J52" i="12"/>
  <c r="I52" i="12"/>
  <c r="H52" i="12"/>
  <c r="G52" i="12"/>
  <c r="F52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5" i="12"/>
  <c r="E44" i="12"/>
  <c r="E43" i="12"/>
  <c r="E42" i="12"/>
  <c r="E41" i="12"/>
  <c r="E40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8" i="12"/>
  <c r="E37" i="12"/>
  <c r="E36" i="12"/>
  <c r="E22" i="12" s="1"/>
  <c r="E35" i="12"/>
  <c r="E34" i="12"/>
  <c r="E33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1" i="12"/>
  <c r="E24" i="12" s="1"/>
  <c r="E30" i="12"/>
  <c r="E29" i="12"/>
  <c r="E28" i="12"/>
  <c r="E27" i="12"/>
  <c r="E26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Q20" i="12"/>
  <c r="Q18" i="12" s="1"/>
  <c r="P20" i="12"/>
  <c r="O20" i="12"/>
  <c r="N20" i="12"/>
  <c r="M20" i="12"/>
  <c r="L20" i="12"/>
  <c r="K20" i="12"/>
  <c r="J20" i="12"/>
  <c r="I20" i="12"/>
  <c r="I18" i="12" s="1"/>
  <c r="H20" i="12"/>
  <c r="G20" i="12"/>
  <c r="F20" i="12"/>
  <c r="E20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H131" i="12" l="1"/>
  <c r="M18" i="12"/>
  <c r="G18" i="12"/>
  <c r="O18" i="12"/>
  <c r="I46" i="12"/>
  <c r="M46" i="12"/>
  <c r="Q46" i="12"/>
  <c r="I167" i="12"/>
  <c r="M167" i="12"/>
  <c r="Q167" i="12"/>
  <c r="H168" i="12"/>
  <c r="L168" i="12"/>
  <c r="P168" i="12"/>
  <c r="I171" i="12"/>
  <c r="M171" i="12"/>
  <c r="Q171" i="12"/>
  <c r="H172" i="12"/>
  <c r="P172" i="12"/>
  <c r="H138" i="12"/>
  <c r="E145" i="12"/>
  <c r="E159" i="12"/>
  <c r="E51" i="12"/>
  <c r="E48" i="12"/>
  <c r="E132" i="12"/>
  <c r="E136" i="12"/>
  <c r="J145" i="12"/>
  <c r="E32" i="12"/>
  <c r="O46" i="12"/>
  <c r="L53" i="12"/>
  <c r="J88" i="12"/>
  <c r="K95" i="12"/>
  <c r="E101" i="12"/>
  <c r="E95" i="12" s="1"/>
  <c r="I131" i="12"/>
  <c r="E137" i="12"/>
  <c r="E138" i="12"/>
  <c r="E63" i="12"/>
  <c r="E81" i="12"/>
  <c r="F46" i="12"/>
  <c r="J46" i="12"/>
  <c r="N46" i="12"/>
  <c r="J74" i="12"/>
  <c r="N74" i="12"/>
  <c r="G169" i="12"/>
  <c r="H170" i="12"/>
  <c r="L170" i="12"/>
  <c r="P170" i="12"/>
  <c r="E109" i="12"/>
  <c r="Q169" i="12"/>
  <c r="E21" i="12"/>
  <c r="K46" i="12"/>
  <c r="E50" i="12"/>
  <c r="E80" i="12"/>
  <c r="E102" i="12"/>
  <c r="E117" i="12"/>
  <c r="I168" i="12"/>
  <c r="M168" i="12"/>
  <c r="Q168" i="12"/>
  <c r="I169" i="12"/>
  <c r="F170" i="12"/>
  <c r="J170" i="12"/>
  <c r="N170" i="12"/>
  <c r="M169" i="12"/>
  <c r="H18" i="12"/>
  <c r="L18" i="12"/>
  <c r="P18" i="12"/>
  <c r="K18" i="12"/>
  <c r="E67" i="12"/>
  <c r="G167" i="12"/>
  <c r="K167" i="12"/>
  <c r="O167" i="12"/>
  <c r="F168" i="12"/>
  <c r="J168" i="12"/>
  <c r="N168" i="12"/>
  <c r="O169" i="12"/>
  <c r="G171" i="12"/>
  <c r="K171" i="12"/>
  <c r="O171" i="12"/>
  <c r="F172" i="12"/>
  <c r="N172" i="12"/>
  <c r="M131" i="12"/>
  <c r="K131" i="12"/>
  <c r="L74" i="12"/>
  <c r="E77" i="12"/>
  <c r="E88" i="12"/>
  <c r="K60" i="12"/>
  <c r="E60" i="12"/>
  <c r="M170" i="12"/>
  <c r="Q170" i="12"/>
  <c r="J169" i="12"/>
  <c r="N169" i="12"/>
  <c r="J171" i="12"/>
  <c r="N171" i="12"/>
  <c r="I172" i="12"/>
  <c r="M172" i="12"/>
  <c r="Q172" i="12"/>
  <c r="E25" i="12"/>
  <c r="E19" i="12"/>
  <c r="E23" i="12"/>
  <c r="G46" i="12"/>
  <c r="E49" i="12"/>
  <c r="E53" i="12"/>
  <c r="G168" i="12"/>
  <c r="K168" i="12"/>
  <c r="O168" i="12"/>
  <c r="G170" i="12"/>
  <c r="K170" i="12"/>
  <c r="O170" i="12"/>
  <c r="I170" i="12"/>
  <c r="F18" i="12"/>
  <c r="J18" i="12"/>
  <c r="N18" i="12"/>
  <c r="E39" i="12"/>
  <c r="H46" i="12"/>
  <c r="P46" i="12"/>
  <c r="H169" i="12"/>
  <c r="L169" i="12"/>
  <c r="P169" i="12"/>
  <c r="H171" i="12"/>
  <c r="L171" i="12"/>
  <c r="P171" i="12"/>
  <c r="G172" i="12"/>
  <c r="K172" i="12"/>
  <c r="O172" i="12"/>
  <c r="G74" i="12"/>
  <c r="E135" i="12"/>
  <c r="F167" i="12"/>
  <c r="J167" i="12"/>
  <c r="N167" i="12"/>
  <c r="F171" i="12"/>
  <c r="E47" i="12"/>
  <c r="L52" i="12"/>
  <c r="E52" i="12" s="1"/>
  <c r="H167" i="12"/>
  <c r="L167" i="12"/>
  <c r="P167" i="12"/>
  <c r="F169" i="12"/>
  <c r="F74" i="12"/>
  <c r="L167" i="11"/>
  <c r="H167" i="11"/>
  <c r="E165" i="11"/>
  <c r="E164" i="11"/>
  <c r="E163" i="11"/>
  <c r="E162" i="11"/>
  <c r="E159" i="11" s="1"/>
  <c r="E161" i="11"/>
  <c r="E160" i="11"/>
  <c r="E158" i="11"/>
  <c r="E157" i="11"/>
  <c r="E156" i="11"/>
  <c r="E155" i="11"/>
  <c r="E154" i="11"/>
  <c r="E152" i="11" s="1"/>
  <c r="E153" i="11"/>
  <c r="Q152" i="11"/>
  <c r="P152" i="11"/>
  <c r="O152" i="11"/>
  <c r="N152" i="11"/>
  <c r="M152" i="11"/>
  <c r="L152" i="11"/>
  <c r="K152" i="11"/>
  <c r="J152" i="11"/>
  <c r="I152" i="11"/>
  <c r="H152" i="11"/>
  <c r="G152" i="11"/>
  <c r="F152" i="11"/>
  <c r="E151" i="11"/>
  <c r="E150" i="11"/>
  <c r="E149" i="11"/>
  <c r="E148" i="11"/>
  <c r="E147" i="11"/>
  <c r="E146" i="11"/>
  <c r="E145" i="11" s="1"/>
  <c r="Q145" i="11"/>
  <c r="P145" i="11"/>
  <c r="O145" i="11"/>
  <c r="N145" i="11"/>
  <c r="M145" i="11"/>
  <c r="L145" i="11"/>
  <c r="K145" i="11"/>
  <c r="J145" i="11"/>
  <c r="I145" i="11"/>
  <c r="H145" i="11"/>
  <c r="G145" i="11"/>
  <c r="F145" i="11"/>
  <c r="F124" i="11" s="1"/>
  <c r="Q144" i="11"/>
  <c r="J144" i="11"/>
  <c r="J138" i="11" s="1"/>
  <c r="E144" i="11"/>
  <c r="E143" i="11"/>
  <c r="E142" i="11"/>
  <c r="H141" i="11"/>
  <c r="E141" i="11"/>
  <c r="E138" i="11" s="1"/>
  <c r="E140" i="11"/>
  <c r="E139" i="11"/>
  <c r="Q138" i="11"/>
  <c r="P138" i="11"/>
  <c r="O138" i="11"/>
  <c r="N138" i="11"/>
  <c r="M138" i="11"/>
  <c r="L138" i="11"/>
  <c r="K138" i="11"/>
  <c r="I138" i="11"/>
  <c r="H138" i="11"/>
  <c r="G138" i="11"/>
  <c r="F138" i="11"/>
  <c r="E137" i="11"/>
  <c r="E136" i="11"/>
  <c r="E135" i="11"/>
  <c r="H134" i="11"/>
  <c r="E134" i="11"/>
  <c r="E131" i="11" s="1"/>
  <c r="E133" i="11"/>
  <c r="E132" i="11"/>
  <c r="Q131" i="11"/>
  <c r="P131" i="11"/>
  <c r="O131" i="11"/>
  <c r="N131" i="11"/>
  <c r="M131" i="11"/>
  <c r="L131" i="11"/>
  <c r="K131" i="11"/>
  <c r="J131" i="11"/>
  <c r="I131" i="11"/>
  <c r="H131" i="11"/>
  <c r="G131" i="11"/>
  <c r="F131" i="11"/>
  <c r="Q130" i="11"/>
  <c r="P130" i="11"/>
  <c r="O130" i="11"/>
  <c r="N130" i="11"/>
  <c r="N172" i="11" s="1"/>
  <c r="M130" i="11"/>
  <c r="L130" i="11"/>
  <c r="K130" i="11"/>
  <c r="J130" i="11"/>
  <c r="I130" i="11"/>
  <c r="H130" i="11"/>
  <c r="G130" i="11"/>
  <c r="F130" i="11"/>
  <c r="F172" i="11" s="1"/>
  <c r="E130" i="11"/>
  <c r="Q129" i="11"/>
  <c r="P129" i="11"/>
  <c r="O129" i="11"/>
  <c r="O171" i="11" s="1"/>
  <c r="N129" i="11"/>
  <c r="M129" i="11"/>
  <c r="L129" i="11"/>
  <c r="K129" i="11"/>
  <c r="K171" i="11" s="1"/>
  <c r="J129" i="11"/>
  <c r="I129" i="11"/>
  <c r="H129" i="11"/>
  <c r="G129" i="11"/>
  <c r="G171" i="11" s="1"/>
  <c r="F129" i="11"/>
  <c r="Q128" i="11"/>
  <c r="P128" i="11"/>
  <c r="P170" i="11" s="1"/>
  <c r="O128" i="11"/>
  <c r="N128" i="11"/>
  <c r="M128" i="11"/>
  <c r="L128" i="11"/>
  <c r="L170" i="11" s="1"/>
  <c r="K128" i="11"/>
  <c r="J128" i="11"/>
  <c r="I128" i="11"/>
  <c r="H128" i="11"/>
  <c r="H170" i="11" s="1"/>
  <c r="G128" i="11"/>
  <c r="G124" i="11" s="1"/>
  <c r="F128" i="11"/>
  <c r="Q127" i="11"/>
  <c r="Q169" i="11" s="1"/>
  <c r="P127" i="11"/>
  <c r="O127" i="11"/>
  <c r="N127" i="11"/>
  <c r="M127" i="11"/>
  <c r="M169" i="11" s="1"/>
  <c r="L127" i="11"/>
  <c r="K127" i="11"/>
  <c r="J127" i="11"/>
  <c r="I127" i="11"/>
  <c r="I169" i="11" s="1"/>
  <c r="H127" i="11"/>
  <c r="G127" i="11"/>
  <c r="F127" i="11"/>
  <c r="Q126" i="11"/>
  <c r="P126" i="11"/>
  <c r="O126" i="11"/>
  <c r="N126" i="11"/>
  <c r="N168" i="11" s="1"/>
  <c r="M126" i="11"/>
  <c r="L126" i="11"/>
  <c r="K126" i="11"/>
  <c r="J126" i="11"/>
  <c r="I126" i="11"/>
  <c r="E126" i="11" s="1"/>
  <c r="H126" i="11"/>
  <c r="G126" i="11"/>
  <c r="F126" i="11"/>
  <c r="F168" i="11" s="1"/>
  <c r="Q125" i="11"/>
  <c r="P125" i="11"/>
  <c r="O125" i="11"/>
  <c r="O167" i="11" s="1"/>
  <c r="N125" i="11"/>
  <c r="M125" i="11"/>
  <c r="L125" i="11"/>
  <c r="K125" i="11"/>
  <c r="K167" i="11" s="1"/>
  <c r="J125" i="11"/>
  <c r="I125" i="11"/>
  <c r="H125" i="11"/>
  <c r="G125" i="11"/>
  <c r="G167" i="11" s="1"/>
  <c r="F125" i="11"/>
  <c r="K124" i="11"/>
  <c r="J123" i="11"/>
  <c r="J117" i="11" s="1"/>
  <c r="E123" i="11"/>
  <c r="E122" i="11"/>
  <c r="E121" i="11"/>
  <c r="L120" i="11"/>
  <c r="L77" i="11" s="1"/>
  <c r="E120" i="11"/>
  <c r="E117" i="11" s="1"/>
  <c r="E119" i="11"/>
  <c r="E118" i="11"/>
  <c r="Q117" i="11"/>
  <c r="P117" i="11"/>
  <c r="O117" i="11"/>
  <c r="N117" i="11"/>
  <c r="M117" i="11"/>
  <c r="L117" i="11"/>
  <c r="K117" i="11"/>
  <c r="I117" i="11"/>
  <c r="H117" i="11"/>
  <c r="G117" i="11"/>
  <c r="F117" i="11"/>
  <c r="E115" i="11"/>
  <c r="E114" i="11"/>
  <c r="E113" i="11"/>
  <c r="E112" i="11"/>
  <c r="E111" i="11"/>
  <c r="E110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K108" i="11"/>
  <c r="E108" i="11"/>
  <c r="E107" i="11"/>
  <c r="E106" i="11"/>
  <c r="E105" i="11"/>
  <c r="E104" i="11"/>
  <c r="E102" i="11" s="1"/>
  <c r="E103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K101" i="11"/>
  <c r="E101" i="11"/>
  <c r="E100" i="11"/>
  <c r="E99" i="11"/>
  <c r="E98" i="11"/>
  <c r="E97" i="11"/>
  <c r="E96" i="11"/>
  <c r="E95" i="11" s="1"/>
  <c r="Q95" i="11"/>
  <c r="P95" i="11"/>
  <c r="O95" i="11"/>
  <c r="N95" i="11"/>
  <c r="M95" i="11"/>
  <c r="L95" i="11"/>
  <c r="K95" i="11"/>
  <c r="J95" i="11"/>
  <c r="I95" i="11"/>
  <c r="H95" i="11"/>
  <c r="G95" i="11"/>
  <c r="F95" i="11"/>
  <c r="J94" i="11"/>
  <c r="J88" i="11" s="1"/>
  <c r="E94" i="11"/>
  <c r="E93" i="11"/>
  <c r="E92" i="11"/>
  <c r="E91" i="11"/>
  <c r="E90" i="11"/>
  <c r="E89" i="11"/>
  <c r="E88" i="11" s="1"/>
  <c r="Q88" i="11"/>
  <c r="P88" i="11"/>
  <c r="O88" i="11"/>
  <c r="N88" i="11"/>
  <c r="M88" i="11"/>
  <c r="L88" i="11"/>
  <c r="K88" i="11"/>
  <c r="I88" i="11"/>
  <c r="H88" i="11"/>
  <c r="G88" i="11"/>
  <c r="F88" i="11"/>
  <c r="E87" i="11"/>
  <c r="E86" i="11"/>
  <c r="E85" i="11"/>
  <c r="E84" i="11"/>
  <c r="E83" i="11"/>
  <c r="E82" i="11"/>
  <c r="E81" i="11" s="1"/>
  <c r="Q81" i="11"/>
  <c r="P81" i="11"/>
  <c r="O81" i="11"/>
  <c r="N81" i="11"/>
  <c r="M81" i="11"/>
  <c r="L81" i="11"/>
  <c r="K81" i="11"/>
  <c r="J81" i="11"/>
  <c r="I81" i="11"/>
  <c r="H81" i="11"/>
  <c r="G81" i="11"/>
  <c r="F81" i="11"/>
  <c r="Q80" i="11"/>
  <c r="P80" i="11"/>
  <c r="O80" i="11"/>
  <c r="O172" i="11" s="1"/>
  <c r="N80" i="11"/>
  <c r="M80" i="11"/>
  <c r="L80" i="11"/>
  <c r="K80" i="11"/>
  <c r="K172" i="11" s="1"/>
  <c r="I80" i="11"/>
  <c r="H80" i="11"/>
  <c r="H172" i="11" s="1"/>
  <c r="G80" i="11"/>
  <c r="G172" i="11" s="1"/>
  <c r="F80" i="11"/>
  <c r="Q79" i="11"/>
  <c r="Q171" i="11" s="1"/>
  <c r="P79" i="11"/>
  <c r="P171" i="11" s="1"/>
  <c r="O79" i="11"/>
  <c r="N79" i="11"/>
  <c r="M79" i="11"/>
  <c r="M171" i="11" s="1"/>
  <c r="L79" i="11"/>
  <c r="L171" i="11" s="1"/>
  <c r="K79" i="11"/>
  <c r="J79" i="11"/>
  <c r="I79" i="11"/>
  <c r="I171" i="11" s="1"/>
  <c r="H79" i="11"/>
  <c r="G79" i="11"/>
  <c r="F79" i="11"/>
  <c r="Q78" i="11"/>
  <c r="Q170" i="11" s="1"/>
  <c r="P78" i="11"/>
  <c r="O78" i="11"/>
  <c r="N78" i="11"/>
  <c r="N170" i="11" s="1"/>
  <c r="M78" i="11"/>
  <c r="M170" i="11" s="1"/>
  <c r="L78" i="11"/>
  <c r="K78" i="11"/>
  <c r="J78" i="11"/>
  <c r="J170" i="11" s="1"/>
  <c r="I78" i="11"/>
  <c r="I170" i="11" s="1"/>
  <c r="H78" i="11"/>
  <c r="G78" i="11"/>
  <c r="F78" i="11"/>
  <c r="F170" i="11" s="1"/>
  <c r="E78" i="11"/>
  <c r="Q77" i="11"/>
  <c r="P77" i="11"/>
  <c r="O77" i="11"/>
  <c r="O169" i="11" s="1"/>
  <c r="N77" i="11"/>
  <c r="M77" i="11"/>
  <c r="K77" i="11"/>
  <c r="K169" i="11" s="1"/>
  <c r="J77" i="11"/>
  <c r="I77" i="11"/>
  <c r="H77" i="11"/>
  <c r="G77" i="11"/>
  <c r="G169" i="11" s="1"/>
  <c r="F77" i="11"/>
  <c r="Q76" i="11"/>
  <c r="P76" i="11"/>
  <c r="O76" i="11"/>
  <c r="N76" i="11"/>
  <c r="M76" i="11"/>
  <c r="L76" i="11"/>
  <c r="K76" i="11"/>
  <c r="J76" i="11"/>
  <c r="I76" i="11"/>
  <c r="H76" i="11"/>
  <c r="H168" i="11" s="1"/>
  <c r="G76" i="11"/>
  <c r="G168" i="11" s="1"/>
  <c r="F76" i="11"/>
  <c r="E76" i="11" s="1"/>
  <c r="Q75" i="11"/>
  <c r="Q167" i="11" s="1"/>
  <c r="P75" i="11"/>
  <c r="P74" i="11" s="1"/>
  <c r="O75" i="11"/>
  <c r="N75" i="11"/>
  <c r="M75" i="11"/>
  <c r="M167" i="11" s="1"/>
  <c r="L75" i="11"/>
  <c r="K75" i="11"/>
  <c r="J75" i="11"/>
  <c r="I75" i="11"/>
  <c r="I167" i="11" s="1"/>
  <c r="H75" i="11"/>
  <c r="G75" i="11"/>
  <c r="G74" i="11" s="1"/>
  <c r="F75" i="11"/>
  <c r="Q74" i="11"/>
  <c r="E73" i="11"/>
  <c r="E72" i="11"/>
  <c r="E71" i="11"/>
  <c r="E70" i="11"/>
  <c r="E67" i="11" s="1"/>
  <c r="E69" i="11"/>
  <c r="E68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6" i="11"/>
  <c r="E65" i="11"/>
  <c r="E64" i="11"/>
  <c r="E63" i="11"/>
  <c r="E62" i="11"/>
  <c r="E60" i="11" s="1"/>
  <c r="E61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P59" i="11"/>
  <c r="P52" i="11" s="1"/>
  <c r="L59" i="11"/>
  <c r="E58" i="11"/>
  <c r="E57" i="11"/>
  <c r="E56" i="11"/>
  <c r="E55" i="11"/>
  <c r="E54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Q52" i="11"/>
  <c r="O52" i="11"/>
  <c r="N52" i="11"/>
  <c r="M52" i="11"/>
  <c r="K52" i="11"/>
  <c r="J52" i="11"/>
  <c r="I52" i="11"/>
  <c r="H52" i="11"/>
  <c r="G52" i="11"/>
  <c r="F52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 s="1"/>
  <c r="Q50" i="11"/>
  <c r="P50" i="11"/>
  <c r="O50" i="11"/>
  <c r="N50" i="11"/>
  <c r="M50" i="11"/>
  <c r="L50" i="11"/>
  <c r="K50" i="11"/>
  <c r="K46" i="11" s="1"/>
  <c r="J50" i="11"/>
  <c r="I50" i="11"/>
  <c r="H50" i="11"/>
  <c r="G50" i="11"/>
  <c r="E50" i="11" s="1"/>
  <c r="F50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Q48" i="11"/>
  <c r="P48" i="11"/>
  <c r="O48" i="11"/>
  <c r="N48" i="11"/>
  <c r="M48" i="11"/>
  <c r="M46" i="11" s="1"/>
  <c r="L48" i="11"/>
  <c r="K48" i="11"/>
  <c r="J48" i="11"/>
  <c r="I48" i="11"/>
  <c r="I46" i="11" s="1"/>
  <c r="H48" i="11"/>
  <c r="G48" i="11"/>
  <c r="F48" i="11"/>
  <c r="E48" i="11"/>
  <c r="Q47" i="11"/>
  <c r="P47" i="11"/>
  <c r="O47" i="11"/>
  <c r="N47" i="11"/>
  <c r="N46" i="11" s="1"/>
  <c r="M47" i="11"/>
  <c r="L47" i="11"/>
  <c r="K47" i="11"/>
  <c r="J47" i="11"/>
  <c r="J46" i="11" s="1"/>
  <c r="I47" i="11"/>
  <c r="H47" i="11"/>
  <c r="G47" i="11"/>
  <c r="F47" i="11"/>
  <c r="F46" i="11" s="1"/>
  <c r="E47" i="11"/>
  <c r="O46" i="11"/>
  <c r="E45" i="11"/>
  <c r="E44" i="11"/>
  <c r="E43" i="11"/>
  <c r="E42" i="11"/>
  <c r="E41" i="11"/>
  <c r="E40" i="11"/>
  <c r="E39" i="11" s="1"/>
  <c r="Q39" i="11"/>
  <c r="P39" i="11"/>
  <c r="O39" i="11"/>
  <c r="N39" i="11"/>
  <c r="M39" i="11"/>
  <c r="L39" i="11"/>
  <c r="K39" i="11"/>
  <c r="J39" i="11"/>
  <c r="I39" i="11"/>
  <c r="H39" i="11"/>
  <c r="G39" i="11"/>
  <c r="F39" i="11"/>
  <c r="E38" i="11"/>
  <c r="E37" i="11"/>
  <c r="E36" i="11"/>
  <c r="E35" i="11"/>
  <c r="E34" i="11"/>
  <c r="E32" i="11" s="1"/>
  <c r="E33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1" i="11"/>
  <c r="E30" i="11"/>
  <c r="E29" i="11"/>
  <c r="E28" i="11"/>
  <c r="E27" i="11"/>
  <c r="E20" i="11" s="1"/>
  <c r="E26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Q21" i="11"/>
  <c r="P21" i="11"/>
  <c r="O21" i="11"/>
  <c r="N21" i="11"/>
  <c r="M21" i="11"/>
  <c r="L21" i="11"/>
  <c r="K21" i="11"/>
  <c r="J21" i="11"/>
  <c r="I21" i="11"/>
  <c r="H21" i="11"/>
  <c r="H18" i="11" s="1"/>
  <c r="G21" i="11"/>
  <c r="F21" i="11"/>
  <c r="Q20" i="11"/>
  <c r="Q18" i="11" s="1"/>
  <c r="P20" i="11"/>
  <c r="O20" i="11"/>
  <c r="O18" i="11" s="1"/>
  <c r="N20" i="11"/>
  <c r="M20" i="11"/>
  <c r="M18" i="11" s="1"/>
  <c r="L20" i="11"/>
  <c r="K20" i="11"/>
  <c r="J20" i="11"/>
  <c r="I20" i="11"/>
  <c r="I18" i="11" s="1"/>
  <c r="H20" i="11"/>
  <c r="G20" i="11"/>
  <c r="F20" i="11"/>
  <c r="Q19" i="11"/>
  <c r="P19" i="11"/>
  <c r="O19" i="11"/>
  <c r="N19" i="11"/>
  <c r="N18" i="11" s="1"/>
  <c r="M19" i="11"/>
  <c r="L19" i="11"/>
  <c r="K19" i="11"/>
  <c r="J19" i="11"/>
  <c r="I19" i="11"/>
  <c r="H19" i="11"/>
  <c r="G19" i="11"/>
  <c r="F19" i="11"/>
  <c r="F18" i="11" s="1"/>
  <c r="K18" i="11"/>
  <c r="G18" i="11"/>
  <c r="Q166" i="12" l="1"/>
  <c r="J131" i="12"/>
  <c r="J172" i="12"/>
  <c r="M166" i="12"/>
  <c r="E74" i="12"/>
  <c r="I166" i="12"/>
  <c r="J166" i="12"/>
  <c r="E170" i="12"/>
  <c r="O166" i="12"/>
  <c r="E168" i="12"/>
  <c r="H166" i="12"/>
  <c r="N166" i="12"/>
  <c r="E134" i="12"/>
  <c r="K169" i="12"/>
  <c r="E169" i="12" s="1"/>
  <c r="P166" i="12"/>
  <c r="E46" i="12"/>
  <c r="E167" i="12"/>
  <c r="F166" i="12"/>
  <c r="L46" i="12"/>
  <c r="E18" i="12"/>
  <c r="E171" i="12"/>
  <c r="G166" i="12"/>
  <c r="L172" i="12"/>
  <c r="L166" i="12" s="1"/>
  <c r="E109" i="11"/>
  <c r="J18" i="11"/>
  <c r="J168" i="11"/>
  <c r="L18" i="11"/>
  <c r="L168" i="11"/>
  <c r="P18" i="11"/>
  <c r="P168" i="11"/>
  <c r="H46" i="11"/>
  <c r="E49" i="11"/>
  <c r="E19" i="11"/>
  <c r="Q46" i="11"/>
  <c r="I74" i="11"/>
  <c r="K74" i="11"/>
  <c r="P172" i="11"/>
  <c r="F167" i="11"/>
  <c r="E125" i="11"/>
  <c r="N167" i="11"/>
  <c r="N124" i="11"/>
  <c r="M168" i="11"/>
  <c r="M166" i="11" s="1"/>
  <c r="M124" i="11"/>
  <c r="E59" i="11"/>
  <c r="L52" i="11"/>
  <c r="E52" i="11" s="1"/>
  <c r="M74" i="11"/>
  <c r="H74" i="11"/>
  <c r="E75" i="11"/>
  <c r="L74" i="11"/>
  <c r="E79" i="11"/>
  <c r="H171" i="11"/>
  <c r="G166" i="11"/>
  <c r="F171" i="11"/>
  <c r="E129" i="11"/>
  <c r="J171" i="11"/>
  <c r="N171" i="11"/>
  <c r="I172" i="11"/>
  <c r="M172" i="11"/>
  <c r="Q172" i="11"/>
  <c r="P167" i="11"/>
  <c r="N74" i="11"/>
  <c r="N169" i="11"/>
  <c r="G170" i="11"/>
  <c r="E128" i="11"/>
  <c r="K170" i="11"/>
  <c r="K166" i="11" s="1"/>
  <c r="O170" i="11"/>
  <c r="E25" i="11"/>
  <c r="E21" i="11"/>
  <c r="E77" i="11"/>
  <c r="F74" i="11"/>
  <c r="F169" i="11"/>
  <c r="J169" i="11"/>
  <c r="E80" i="11"/>
  <c r="O124" i="11"/>
  <c r="H169" i="11"/>
  <c r="H166" i="11" s="1"/>
  <c r="E127" i="11"/>
  <c r="H124" i="11"/>
  <c r="E124" i="11" s="1"/>
  <c r="L169" i="11"/>
  <c r="L124" i="11"/>
  <c r="P169" i="11"/>
  <c r="P124" i="11"/>
  <c r="K168" i="11"/>
  <c r="E53" i="11"/>
  <c r="P46" i="11"/>
  <c r="E22" i="11"/>
  <c r="E23" i="11"/>
  <c r="G46" i="11"/>
  <c r="E46" i="11"/>
  <c r="O74" i="11"/>
  <c r="J167" i="11"/>
  <c r="J124" i="11"/>
  <c r="I168" i="11"/>
  <c r="I124" i="11"/>
  <c r="Q168" i="11"/>
  <c r="Q124" i="11"/>
  <c r="O168" i="11"/>
  <c r="J80" i="11"/>
  <c r="J74" i="11" s="1"/>
  <c r="N169" i="10"/>
  <c r="F169" i="10"/>
  <c r="E169" i="10"/>
  <c r="E161" i="10"/>
  <c r="E159" i="10" s="1"/>
  <c r="E162" i="10"/>
  <c r="E163" i="10"/>
  <c r="E164" i="10"/>
  <c r="E165" i="10"/>
  <c r="E160" i="10"/>
  <c r="H134" i="10"/>
  <c r="E172" i="12" l="1"/>
  <c r="E166" i="12" s="1"/>
  <c r="K166" i="12"/>
  <c r="E169" i="11"/>
  <c r="O166" i="11"/>
  <c r="Q166" i="11"/>
  <c r="E168" i="11"/>
  <c r="E170" i="11"/>
  <c r="E18" i="11"/>
  <c r="L172" i="11"/>
  <c r="L166" i="11" s="1"/>
  <c r="J172" i="11"/>
  <c r="E172" i="11" s="1"/>
  <c r="P166" i="11"/>
  <c r="E171" i="11"/>
  <c r="E74" i="11"/>
  <c r="N166" i="11"/>
  <c r="I166" i="11"/>
  <c r="L46" i="11"/>
  <c r="F166" i="11"/>
  <c r="E167" i="11"/>
  <c r="J166" i="11"/>
  <c r="E158" i="10"/>
  <c r="E157" i="10"/>
  <c r="E156" i="10"/>
  <c r="E155" i="10"/>
  <c r="E154" i="10"/>
  <c r="E152" i="10" s="1"/>
  <c r="E153" i="10"/>
  <c r="Q152" i="10"/>
  <c r="P152" i="10"/>
  <c r="O152" i="10"/>
  <c r="N152" i="10"/>
  <c r="M152" i="10"/>
  <c r="L152" i="10"/>
  <c r="K152" i="10"/>
  <c r="J152" i="10"/>
  <c r="I152" i="10"/>
  <c r="H152" i="10"/>
  <c r="G152" i="10"/>
  <c r="F152" i="10"/>
  <c r="E151" i="10"/>
  <c r="E150" i="10"/>
  <c r="E149" i="10"/>
  <c r="E148" i="10"/>
  <c r="E147" i="10"/>
  <c r="E146" i="10"/>
  <c r="E145" i="10" s="1"/>
  <c r="Q145" i="10"/>
  <c r="P145" i="10"/>
  <c r="O145" i="10"/>
  <c r="N145" i="10"/>
  <c r="M145" i="10"/>
  <c r="L145" i="10"/>
  <c r="K145" i="10"/>
  <c r="J145" i="10"/>
  <c r="I145" i="10"/>
  <c r="H145" i="10"/>
  <c r="G145" i="10"/>
  <c r="F145" i="10"/>
  <c r="Q144" i="10"/>
  <c r="Q138" i="10" s="1"/>
  <c r="J144" i="10"/>
  <c r="E144" i="10"/>
  <c r="E143" i="10"/>
  <c r="E142" i="10"/>
  <c r="H141" i="10"/>
  <c r="E141" i="10"/>
  <c r="E140" i="10"/>
  <c r="E139" i="10"/>
  <c r="E138" i="10" s="1"/>
  <c r="P138" i="10"/>
  <c r="O138" i="10"/>
  <c r="N138" i="10"/>
  <c r="M138" i="10"/>
  <c r="L138" i="10"/>
  <c r="K138" i="10"/>
  <c r="J138" i="10"/>
  <c r="I138" i="10"/>
  <c r="H138" i="10"/>
  <c r="G138" i="10"/>
  <c r="F138" i="10"/>
  <c r="E137" i="10"/>
  <c r="E136" i="10"/>
  <c r="E135" i="10"/>
  <c r="E134" i="10"/>
  <c r="E133" i="10"/>
  <c r="E131" i="10" s="1"/>
  <c r="E132" i="10"/>
  <c r="Q131" i="10"/>
  <c r="P131" i="10"/>
  <c r="O131" i="10"/>
  <c r="N131" i="10"/>
  <c r="M131" i="10"/>
  <c r="L131" i="10"/>
  <c r="K131" i="10"/>
  <c r="J131" i="10"/>
  <c r="I131" i="10"/>
  <c r="H131" i="10"/>
  <c r="G131" i="10"/>
  <c r="F131" i="10"/>
  <c r="P130" i="10"/>
  <c r="P172" i="10" s="1"/>
  <c r="O130" i="10"/>
  <c r="N130" i="10"/>
  <c r="M130" i="10"/>
  <c r="L130" i="10"/>
  <c r="L172" i="10" s="1"/>
  <c r="K130" i="10"/>
  <c r="J130" i="10"/>
  <c r="I130" i="10"/>
  <c r="H130" i="10"/>
  <c r="H172" i="10" s="1"/>
  <c r="G130" i="10"/>
  <c r="G172" i="10" s="1"/>
  <c r="F130" i="10"/>
  <c r="Q129" i="10"/>
  <c r="Q171" i="10" s="1"/>
  <c r="P129" i="10"/>
  <c r="P171" i="10" s="1"/>
  <c r="O129" i="10"/>
  <c r="N129" i="10"/>
  <c r="M129" i="10"/>
  <c r="M171" i="10" s="1"/>
  <c r="L129" i="10"/>
  <c r="L171" i="10" s="1"/>
  <c r="K129" i="10"/>
  <c r="J129" i="10"/>
  <c r="I129" i="10"/>
  <c r="I171" i="10" s="1"/>
  <c r="H129" i="10"/>
  <c r="H171" i="10" s="1"/>
  <c r="G129" i="10"/>
  <c r="F129" i="10"/>
  <c r="E129" i="10"/>
  <c r="Q128" i="10"/>
  <c r="Q170" i="10" s="1"/>
  <c r="P128" i="10"/>
  <c r="O128" i="10"/>
  <c r="N128" i="10"/>
  <c r="N170" i="10" s="1"/>
  <c r="M128" i="10"/>
  <c r="M170" i="10" s="1"/>
  <c r="L128" i="10"/>
  <c r="K128" i="10"/>
  <c r="J128" i="10"/>
  <c r="J170" i="10" s="1"/>
  <c r="I128" i="10"/>
  <c r="I170" i="10" s="1"/>
  <c r="H128" i="10"/>
  <c r="G128" i="10"/>
  <c r="F128" i="10"/>
  <c r="E128" i="10" s="1"/>
  <c r="Q127" i="10"/>
  <c r="P127" i="10"/>
  <c r="O127" i="10"/>
  <c r="N127" i="10"/>
  <c r="M127" i="10"/>
  <c r="L127" i="10"/>
  <c r="K127" i="10"/>
  <c r="J127" i="10"/>
  <c r="J169" i="10" s="1"/>
  <c r="I127" i="10"/>
  <c r="H127" i="10"/>
  <c r="G127" i="10"/>
  <c r="G169" i="10" s="1"/>
  <c r="F127" i="10"/>
  <c r="Q126" i="10"/>
  <c r="P126" i="10"/>
  <c r="P168" i="10" s="1"/>
  <c r="O126" i="10"/>
  <c r="O168" i="10" s="1"/>
  <c r="N126" i="10"/>
  <c r="M126" i="10"/>
  <c r="L126" i="10"/>
  <c r="K126" i="10"/>
  <c r="J126" i="10"/>
  <c r="I126" i="10"/>
  <c r="H126" i="10"/>
  <c r="G126" i="10"/>
  <c r="G168" i="10" s="1"/>
  <c r="F126" i="10"/>
  <c r="E126" i="10" s="1"/>
  <c r="Q125" i="10"/>
  <c r="P125" i="10"/>
  <c r="P167" i="10" s="1"/>
  <c r="O125" i="10"/>
  <c r="O124" i="10" s="1"/>
  <c r="N125" i="10"/>
  <c r="M125" i="10"/>
  <c r="M124" i="10" s="1"/>
  <c r="L125" i="10"/>
  <c r="L167" i="10" s="1"/>
  <c r="K125" i="10"/>
  <c r="K124" i="10" s="1"/>
  <c r="J125" i="10"/>
  <c r="I125" i="10"/>
  <c r="I124" i="10" s="1"/>
  <c r="H125" i="10"/>
  <c r="H167" i="10" s="1"/>
  <c r="G125" i="10"/>
  <c r="G124" i="10" s="1"/>
  <c r="F125" i="10"/>
  <c r="E125" i="10"/>
  <c r="N124" i="10"/>
  <c r="J124" i="10"/>
  <c r="F124" i="10"/>
  <c r="J123" i="10"/>
  <c r="E123" i="10" s="1"/>
  <c r="E122" i="10"/>
  <c r="E121" i="10"/>
  <c r="L120" i="10"/>
  <c r="E120" i="10" s="1"/>
  <c r="E119" i="10"/>
  <c r="E118" i="10"/>
  <c r="Q117" i="10"/>
  <c r="P117" i="10"/>
  <c r="O117" i="10"/>
  <c r="N117" i="10"/>
  <c r="M117" i="10"/>
  <c r="K117" i="10"/>
  <c r="J117" i="10"/>
  <c r="I117" i="10"/>
  <c r="H117" i="10"/>
  <c r="G117" i="10"/>
  <c r="F117" i="10"/>
  <c r="E115" i="10"/>
  <c r="E114" i="10"/>
  <c r="E113" i="10"/>
  <c r="E112" i="10"/>
  <c r="E111" i="10"/>
  <c r="E110" i="10"/>
  <c r="Q109" i="10"/>
  <c r="P109" i="10"/>
  <c r="O109" i="10"/>
  <c r="N109" i="10"/>
  <c r="M109" i="10"/>
  <c r="L109" i="10"/>
  <c r="K109" i="10"/>
  <c r="J109" i="10"/>
  <c r="I109" i="10"/>
  <c r="H109" i="10"/>
  <c r="G109" i="10"/>
  <c r="F109" i="10"/>
  <c r="K108" i="10"/>
  <c r="E108" i="10" s="1"/>
  <c r="E107" i="10"/>
  <c r="E106" i="10"/>
  <c r="E105" i="10"/>
  <c r="E104" i="10"/>
  <c r="E103" i="10"/>
  <c r="Q102" i="10"/>
  <c r="P102" i="10"/>
  <c r="O102" i="10"/>
  <c r="N102" i="10"/>
  <c r="M102" i="10"/>
  <c r="L102" i="10"/>
  <c r="J102" i="10"/>
  <c r="I102" i="10"/>
  <c r="H102" i="10"/>
  <c r="G102" i="10"/>
  <c r="F102" i="10"/>
  <c r="K101" i="10"/>
  <c r="E101" i="10" s="1"/>
  <c r="E100" i="10"/>
  <c r="E99" i="10"/>
  <c r="E98" i="10"/>
  <c r="E97" i="10"/>
  <c r="E96" i="10"/>
  <c r="E95" i="10" s="1"/>
  <c r="Q95" i="10"/>
  <c r="P95" i="10"/>
  <c r="O95" i="10"/>
  <c r="N95" i="10"/>
  <c r="M95" i="10"/>
  <c r="L95" i="10"/>
  <c r="J95" i="10"/>
  <c r="I95" i="10"/>
  <c r="H95" i="10"/>
  <c r="G95" i="10"/>
  <c r="F95" i="10"/>
  <c r="J94" i="10"/>
  <c r="E94" i="10" s="1"/>
  <c r="E93" i="10"/>
  <c r="E92" i="10"/>
  <c r="E91" i="10"/>
  <c r="E90" i="10"/>
  <c r="E89" i="10"/>
  <c r="Q88" i="10"/>
  <c r="P88" i="10"/>
  <c r="O88" i="10"/>
  <c r="N88" i="10"/>
  <c r="M88" i="10"/>
  <c r="L88" i="10"/>
  <c r="K88" i="10"/>
  <c r="J88" i="10"/>
  <c r="I88" i="10"/>
  <c r="H88" i="10"/>
  <c r="G88" i="10"/>
  <c r="F88" i="10"/>
  <c r="E87" i="10"/>
  <c r="E86" i="10"/>
  <c r="E85" i="10"/>
  <c r="E84" i="10"/>
  <c r="E83" i="10"/>
  <c r="E82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E81" i="10"/>
  <c r="Q80" i="10"/>
  <c r="P80" i="10"/>
  <c r="O80" i="10"/>
  <c r="N80" i="10"/>
  <c r="M80" i="10"/>
  <c r="L80" i="10"/>
  <c r="J80" i="10"/>
  <c r="J172" i="10" s="1"/>
  <c r="I80" i="10"/>
  <c r="H80" i="10"/>
  <c r="G80" i="10"/>
  <c r="F80" i="10"/>
  <c r="Q79" i="10"/>
  <c r="P79" i="10"/>
  <c r="O79" i="10"/>
  <c r="O171" i="10" s="1"/>
  <c r="N79" i="10"/>
  <c r="N171" i="10" s="1"/>
  <c r="M79" i="10"/>
  <c r="L79" i="10"/>
  <c r="K79" i="10"/>
  <c r="K171" i="10" s="1"/>
  <c r="J79" i="10"/>
  <c r="J171" i="10" s="1"/>
  <c r="I79" i="10"/>
  <c r="H79" i="10"/>
  <c r="G79" i="10"/>
  <c r="E79" i="10" s="1"/>
  <c r="F79" i="10"/>
  <c r="F171" i="10" s="1"/>
  <c r="Q78" i="10"/>
  <c r="P78" i="10"/>
  <c r="P170" i="10" s="1"/>
  <c r="O78" i="10"/>
  <c r="O170" i="10" s="1"/>
  <c r="N78" i="10"/>
  <c r="M78" i="10"/>
  <c r="L78" i="10"/>
  <c r="L170" i="10" s="1"/>
  <c r="K78" i="10"/>
  <c r="K170" i="10" s="1"/>
  <c r="J78" i="10"/>
  <c r="I78" i="10"/>
  <c r="H78" i="10"/>
  <c r="H170" i="10" s="1"/>
  <c r="G78" i="10"/>
  <c r="G170" i="10" s="1"/>
  <c r="F78" i="10"/>
  <c r="E78" i="10" s="1"/>
  <c r="Q77" i="10"/>
  <c r="Q169" i="10" s="1"/>
  <c r="P77" i="10"/>
  <c r="P169" i="10" s="1"/>
  <c r="O77" i="10"/>
  <c r="N77" i="10"/>
  <c r="M77" i="10"/>
  <c r="L77" i="10"/>
  <c r="L169" i="10" s="1"/>
  <c r="K77" i="10"/>
  <c r="E77" i="10" s="1"/>
  <c r="J77" i="10"/>
  <c r="I77" i="10"/>
  <c r="I169" i="10" s="1"/>
  <c r="H77" i="10"/>
  <c r="H169" i="10" s="1"/>
  <c r="G77" i="10"/>
  <c r="F77" i="10"/>
  <c r="Q76" i="10"/>
  <c r="Q168" i="10" s="1"/>
  <c r="P76" i="10"/>
  <c r="O76" i="10"/>
  <c r="N76" i="10"/>
  <c r="N74" i="10" s="1"/>
  <c r="M76" i="10"/>
  <c r="M168" i="10" s="1"/>
  <c r="L76" i="10"/>
  <c r="K76" i="10"/>
  <c r="J76" i="10"/>
  <c r="J74" i="10" s="1"/>
  <c r="I76" i="10"/>
  <c r="I168" i="10" s="1"/>
  <c r="H76" i="10"/>
  <c r="G76" i="10"/>
  <c r="F76" i="10"/>
  <c r="E76" i="10" s="1"/>
  <c r="Q75" i="10"/>
  <c r="Q74" i="10" s="1"/>
  <c r="P75" i="10"/>
  <c r="O75" i="10"/>
  <c r="O74" i="10" s="1"/>
  <c r="N75" i="10"/>
  <c r="N167" i="10" s="1"/>
  <c r="M75" i="10"/>
  <c r="L75" i="10"/>
  <c r="K75" i="10"/>
  <c r="J75" i="10"/>
  <c r="J167" i="10" s="1"/>
  <c r="I75" i="10"/>
  <c r="I74" i="10" s="1"/>
  <c r="H75" i="10"/>
  <c r="G75" i="10"/>
  <c r="G74" i="10" s="1"/>
  <c r="F75" i="10"/>
  <c r="F167" i="10" s="1"/>
  <c r="P74" i="10"/>
  <c r="L74" i="10"/>
  <c r="H74" i="10"/>
  <c r="E73" i="10"/>
  <c r="E72" i="10"/>
  <c r="E71" i="10"/>
  <c r="E70" i="10"/>
  <c r="E69" i="10"/>
  <c r="E67" i="10" s="1"/>
  <c r="E68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6" i="10"/>
  <c r="E65" i="10"/>
  <c r="E64" i="10"/>
  <c r="E63" i="10"/>
  <c r="E62" i="10"/>
  <c r="E61" i="10"/>
  <c r="E60" i="10" s="1"/>
  <c r="Q60" i="10"/>
  <c r="P60" i="10"/>
  <c r="O60" i="10"/>
  <c r="N60" i="10"/>
  <c r="M60" i="10"/>
  <c r="L60" i="10"/>
  <c r="K60" i="10"/>
  <c r="J60" i="10"/>
  <c r="I60" i="10"/>
  <c r="H60" i="10"/>
  <c r="G60" i="10"/>
  <c r="F60" i="10"/>
  <c r="P59" i="10"/>
  <c r="P53" i="10" s="1"/>
  <c r="L59" i="10"/>
  <c r="E59" i="10"/>
  <c r="E58" i="10"/>
  <c r="E57" i="10"/>
  <c r="E56" i="10"/>
  <c r="E55" i="10"/>
  <c r="E54" i="10"/>
  <c r="Q53" i="10"/>
  <c r="O53" i="10"/>
  <c r="N53" i="10"/>
  <c r="M53" i="10"/>
  <c r="L53" i="10"/>
  <c r="K53" i="10"/>
  <c r="J53" i="10"/>
  <c r="I53" i="10"/>
  <c r="H53" i="10"/>
  <c r="G53" i="10"/>
  <c r="F53" i="10"/>
  <c r="Q52" i="10"/>
  <c r="P52" i="10"/>
  <c r="O52" i="10"/>
  <c r="N52" i="10"/>
  <c r="N46" i="10" s="1"/>
  <c r="M52" i="10"/>
  <c r="L52" i="10"/>
  <c r="K52" i="10"/>
  <c r="J52" i="10"/>
  <c r="I52" i="10"/>
  <c r="H52" i="10"/>
  <c r="G52" i="10"/>
  <c r="F52" i="10"/>
  <c r="E52" i="10" s="1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 s="1"/>
  <c r="Q49" i="10"/>
  <c r="P49" i="10"/>
  <c r="O49" i="10"/>
  <c r="N49" i="10"/>
  <c r="M49" i="10"/>
  <c r="L49" i="10"/>
  <c r="K49" i="10"/>
  <c r="J49" i="10"/>
  <c r="I49" i="10"/>
  <c r="H49" i="10"/>
  <c r="G49" i="10"/>
  <c r="F49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Q47" i="10"/>
  <c r="Q46" i="10" s="1"/>
  <c r="P47" i="10"/>
  <c r="P46" i="10" s="1"/>
  <c r="O47" i="10"/>
  <c r="N47" i="10"/>
  <c r="M47" i="10"/>
  <c r="M46" i="10" s="1"/>
  <c r="L47" i="10"/>
  <c r="L46" i="10" s="1"/>
  <c r="K47" i="10"/>
  <c r="K46" i="10" s="1"/>
  <c r="J47" i="10"/>
  <c r="I47" i="10"/>
  <c r="I46" i="10" s="1"/>
  <c r="H47" i="10"/>
  <c r="H46" i="10" s="1"/>
  <c r="G47" i="10"/>
  <c r="G46" i="10" s="1"/>
  <c r="F47" i="10"/>
  <c r="E47" i="10"/>
  <c r="J46" i="10"/>
  <c r="F46" i="10"/>
  <c r="E45" i="10"/>
  <c r="E44" i="10"/>
  <c r="E43" i="10"/>
  <c r="E22" i="10" s="1"/>
  <c r="E42" i="10"/>
  <c r="E41" i="10"/>
  <c r="E40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E38" i="10"/>
  <c r="E37" i="10"/>
  <c r="E36" i="10"/>
  <c r="E35" i="10"/>
  <c r="E21" i="10" s="1"/>
  <c r="E34" i="10"/>
  <c r="E33" i="10"/>
  <c r="E32" i="10" s="1"/>
  <c r="Q32" i="10"/>
  <c r="P32" i="10"/>
  <c r="O32" i="10"/>
  <c r="N32" i="10"/>
  <c r="M32" i="10"/>
  <c r="L32" i="10"/>
  <c r="K32" i="10"/>
  <c r="J32" i="10"/>
  <c r="I32" i="10"/>
  <c r="H32" i="10"/>
  <c r="G32" i="10"/>
  <c r="F32" i="10"/>
  <c r="E31" i="10"/>
  <c r="E24" i="10" s="1"/>
  <c r="E30" i="10"/>
  <c r="E29" i="10"/>
  <c r="E28" i="10"/>
  <c r="E27" i="10"/>
  <c r="E20" i="10" s="1"/>
  <c r="E26" i="10"/>
  <c r="Q24" i="10"/>
  <c r="P24" i="10"/>
  <c r="O24" i="10"/>
  <c r="N24" i="10"/>
  <c r="M24" i="10"/>
  <c r="M172" i="10" s="1"/>
  <c r="L24" i="10"/>
  <c r="K24" i="10"/>
  <c r="J24" i="10"/>
  <c r="I24" i="10"/>
  <c r="I172" i="10" s="1"/>
  <c r="H24" i="10"/>
  <c r="G24" i="10"/>
  <c r="F24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Q20" i="10"/>
  <c r="Q18" i="10" s="1"/>
  <c r="P20" i="10"/>
  <c r="O20" i="10"/>
  <c r="N20" i="10"/>
  <c r="M20" i="10"/>
  <c r="M18" i="10" s="1"/>
  <c r="L20" i="10"/>
  <c r="K20" i="10"/>
  <c r="K18" i="10" s="1"/>
  <c r="J20" i="10"/>
  <c r="I20" i="10"/>
  <c r="I18" i="10" s="1"/>
  <c r="G20" i="10"/>
  <c r="F20" i="10"/>
  <c r="Q19" i="10"/>
  <c r="P19" i="10"/>
  <c r="P18" i="10" s="1"/>
  <c r="O19" i="10"/>
  <c r="N19" i="10"/>
  <c r="N18" i="10" s="1"/>
  <c r="M19" i="10"/>
  <c r="L19" i="10"/>
  <c r="K19" i="10"/>
  <c r="J19" i="10"/>
  <c r="J18" i="10" s="1"/>
  <c r="I19" i="10"/>
  <c r="H19" i="10"/>
  <c r="G19" i="10"/>
  <c r="F19" i="10"/>
  <c r="F18" i="10" s="1"/>
  <c r="E19" i="10"/>
  <c r="O18" i="10"/>
  <c r="G18" i="10"/>
  <c r="H27" i="9"/>
  <c r="E166" i="11" l="1"/>
  <c r="K169" i="10"/>
  <c r="E88" i="10"/>
  <c r="M74" i="10"/>
  <c r="E109" i="10"/>
  <c r="O172" i="10"/>
  <c r="N172" i="10"/>
  <c r="E53" i="10"/>
  <c r="O46" i="10"/>
  <c r="O169" i="10"/>
  <c r="E49" i="10"/>
  <c r="M169" i="10"/>
  <c r="K168" i="10"/>
  <c r="L18" i="10"/>
  <c r="L168" i="10"/>
  <c r="L166" i="10" s="1"/>
  <c r="E25" i="10"/>
  <c r="E130" i="10"/>
  <c r="P166" i="10"/>
  <c r="K172" i="10"/>
  <c r="K74" i="10"/>
  <c r="E102" i="10"/>
  <c r="E117" i="10"/>
  <c r="Q124" i="10"/>
  <c r="E18" i="10"/>
  <c r="G167" i="10"/>
  <c r="K167" i="10"/>
  <c r="O167" i="10"/>
  <c r="F168" i="10"/>
  <c r="J168" i="10"/>
  <c r="J166" i="10" s="1"/>
  <c r="N168" i="10"/>
  <c r="G171" i="10"/>
  <c r="E171" i="10" s="1"/>
  <c r="F172" i="10"/>
  <c r="E48" i="10"/>
  <c r="K80" i="10"/>
  <c r="E80" i="10" s="1"/>
  <c r="K95" i="10"/>
  <c r="K102" i="10"/>
  <c r="L117" i="10"/>
  <c r="Q130" i="10"/>
  <c r="Q172" i="10" s="1"/>
  <c r="F74" i="10"/>
  <c r="E75" i="10"/>
  <c r="H124" i="10"/>
  <c r="E124" i="10" s="1"/>
  <c r="L124" i="10"/>
  <c r="P124" i="10"/>
  <c r="E127" i="10"/>
  <c r="I167" i="10"/>
  <c r="I166" i="10" s="1"/>
  <c r="M167" i="10"/>
  <c r="Q167" i="10"/>
  <c r="F170" i="10"/>
  <c r="E170" i="10" s="1"/>
  <c r="H20" i="10"/>
  <c r="H18" i="10" s="1"/>
  <c r="H141" i="9"/>
  <c r="L120" i="9"/>
  <c r="G47" i="9"/>
  <c r="H47" i="9"/>
  <c r="I47" i="9"/>
  <c r="J47" i="9"/>
  <c r="K47" i="9"/>
  <c r="L47" i="9"/>
  <c r="M47" i="9"/>
  <c r="N47" i="9"/>
  <c r="O47" i="9"/>
  <c r="P47" i="9"/>
  <c r="Q47" i="9"/>
  <c r="G48" i="9"/>
  <c r="H48" i="9"/>
  <c r="I48" i="9"/>
  <c r="J48" i="9"/>
  <c r="K48" i="9"/>
  <c r="L48" i="9"/>
  <c r="M48" i="9"/>
  <c r="N48" i="9"/>
  <c r="O48" i="9"/>
  <c r="P48" i="9"/>
  <c r="Q48" i="9"/>
  <c r="G49" i="9"/>
  <c r="H49" i="9"/>
  <c r="I49" i="9"/>
  <c r="J49" i="9"/>
  <c r="K49" i="9"/>
  <c r="L49" i="9"/>
  <c r="M49" i="9"/>
  <c r="N49" i="9"/>
  <c r="O49" i="9"/>
  <c r="P49" i="9"/>
  <c r="Q49" i="9"/>
  <c r="G50" i="9"/>
  <c r="H50" i="9"/>
  <c r="I50" i="9"/>
  <c r="J50" i="9"/>
  <c r="K50" i="9"/>
  <c r="L50" i="9"/>
  <c r="M50" i="9"/>
  <c r="N50" i="9"/>
  <c r="O50" i="9"/>
  <c r="P50" i="9"/>
  <c r="Q50" i="9"/>
  <c r="G51" i="9"/>
  <c r="H51" i="9"/>
  <c r="I51" i="9"/>
  <c r="J51" i="9"/>
  <c r="K51" i="9"/>
  <c r="L51" i="9"/>
  <c r="M51" i="9"/>
  <c r="N51" i="9"/>
  <c r="O51" i="9"/>
  <c r="P51" i="9"/>
  <c r="Q51" i="9"/>
  <c r="G52" i="9"/>
  <c r="H52" i="9"/>
  <c r="I52" i="9"/>
  <c r="J52" i="9"/>
  <c r="K52" i="9"/>
  <c r="M52" i="9"/>
  <c r="N52" i="9"/>
  <c r="O52" i="9"/>
  <c r="Q52" i="9"/>
  <c r="F48" i="9"/>
  <c r="F49" i="9"/>
  <c r="F50" i="9"/>
  <c r="F51" i="9"/>
  <c r="F52" i="9"/>
  <c r="F47" i="9"/>
  <c r="F67" i="9"/>
  <c r="G67" i="9"/>
  <c r="H67" i="9"/>
  <c r="I67" i="9"/>
  <c r="J67" i="9"/>
  <c r="K67" i="9"/>
  <c r="L67" i="9"/>
  <c r="M67" i="9"/>
  <c r="N67" i="9"/>
  <c r="O67" i="9"/>
  <c r="P67" i="9"/>
  <c r="Q67" i="9"/>
  <c r="E68" i="9"/>
  <c r="E69" i="9"/>
  <c r="E70" i="9"/>
  <c r="E71" i="9"/>
  <c r="E72" i="9"/>
  <c r="E73" i="9"/>
  <c r="Q166" i="10" l="1"/>
  <c r="E172" i="10"/>
  <c r="N166" i="10"/>
  <c r="E46" i="10"/>
  <c r="O166" i="10"/>
  <c r="M166" i="10"/>
  <c r="E74" i="10"/>
  <c r="E167" i="10"/>
  <c r="K166" i="10"/>
  <c r="H168" i="10"/>
  <c r="H166" i="10" s="1"/>
  <c r="F166" i="10"/>
  <c r="G166" i="10"/>
  <c r="E67" i="9"/>
  <c r="E50" i="9"/>
  <c r="E51" i="9"/>
  <c r="E168" i="10" l="1"/>
  <c r="E166" i="10" s="1"/>
  <c r="E158" i="9"/>
  <c r="E157" i="9"/>
  <c r="E156" i="9"/>
  <c r="E155" i="9"/>
  <c r="E154" i="9"/>
  <c r="E153" i="9"/>
  <c r="P152" i="9"/>
  <c r="O152" i="9"/>
  <c r="N152" i="9"/>
  <c r="M152" i="9"/>
  <c r="L152" i="9"/>
  <c r="K152" i="9"/>
  <c r="J152" i="9"/>
  <c r="I152" i="9"/>
  <c r="H152" i="9"/>
  <c r="G152" i="9"/>
  <c r="F152" i="9"/>
  <c r="E151" i="9"/>
  <c r="E150" i="9"/>
  <c r="E149" i="9"/>
  <c r="E148" i="9"/>
  <c r="E147" i="9"/>
  <c r="E146" i="9"/>
  <c r="Q145" i="9"/>
  <c r="P145" i="9"/>
  <c r="O145" i="9"/>
  <c r="N145" i="9"/>
  <c r="M145" i="9"/>
  <c r="L145" i="9"/>
  <c r="K145" i="9"/>
  <c r="J145" i="9"/>
  <c r="I145" i="9"/>
  <c r="H145" i="9"/>
  <c r="G145" i="9"/>
  <c r="F145" i="9"/>
  <c r="Q144" i="9"/>
  <c r="Q138" i="9" s="1"/>
  <c r="J144" i="9"/>
  <c r="E143" i="9"/>
  <c r="E142" i="9"/>
  <c r="K138" i="9"/>
  <c r="J138" i="9"/>
  <c r="E140" i="9"/>
  <c r="E139" i="9"/>
  <c r="P138" i="9"/>
  <c r="O138" i="9"/>
  <c r="N138" i="9"/>
  <c r="M138" i="9"/>
  <c r="L138" i="9"/>
  <c r="I138" i="9"/>
  <c r="H138" i="9"/>
  <c r="G138" i="9"/>
  <c r="F138" i="9"/>
  <c r="E137" i="9"/>
  <c r="E136" i="9"/>
  <c r="E135" i="9"/>
  <c r="E134" i="9"/>
  <c r="E133" i="9"/>
  <c r="E132" i="9"/>
  <c r="Q131" i="9"/>
  <c r="P131" i="9"/>
  <c r="O131" i="9"/>
  <c r="N131" i="9"/>
  <c r="M131" i="9"/>
  <c r="L131" i="9"/>
  <c r="K131" i="9"/>
  <c r="J131" i="9"/>
  <c r="I131" i="9"/>
  <c r="H131" i="9"/>
  <c r="G131" i="9"/>
  <c r="F131" i="9"/>
  <c r="P130" i="9"/>
  <c r="O130" i="9"/>
  <c r="N130" i="9"/>
  <c r="M130" i="9"/>
  <c r="L130" i="9"/>
  <c r="K130" i="9"/>
  <c r="J130" i="9"/>
  <c r="I130" i="9"/>
  <c r="H130" i="9"/>
  <c r="G130" i="9"/>
  <c r="F130" i="9"/>
  <c r="Q129" i="9"/>
  <c r="P129" i="9"/>
  <c r="O129" i="9"/>
  <c r="N129" i="9"/>
  <c r="M129" i="9"/>
  <c r="L129" i="9"/>
  <c r="K129" i="9"/>
  <c r="J129" i="9"/>
  <c r="I129" i="9"/>
  <c r="H129" i="9"/>
  <c r="G129" i="9"/>
  <c r="F129" i="9"/>
  <c r="Q128" i="9"/>
  <c r="P128" i="9"/>
  <c r="O128" i="9"/>
  <c r="N128" i="9"/>
  <c r="M128" i="9"/>
  <c r="L128" i="9"/>
  <c r="K128" i="9"/>
  <c r="J128" i="9"/>
  <c r="I128" i="9"/>
  <c r="H128" i="9"/>
  <c r="G128" i="9"/>
  <c r="F128" i="9"/>
  <c r="Q127" i="9"/>
  <c r="P127" i="9"/>
  <c r="O127" i="9"/>
  <c r="N127" i="9"/>
  <c r="M127" i="9"/>
  <c r="L127" i="9"/>
  <c r="K127" i="9"/>
  <c r="J127" i="9"/>
  <c r="I127" i="9"/>
  <c r="H127" i="9"/>
  <c r="G127" i="9"/>
  <c r="F127" i="9"/>
  <c r="Q126" i="9"/>
  <c r="P126" i="9"/>
  <c r="O126" i="9"/>
  <c r="N126" i="9"/>
  <c r="M126" i="9"/>
  <c r="L126" i="9"/>
  <c r="K126" i="9"/>
  <c r="J126" i="9"/>
  <c r="I126" i="9"/>
  <c r="H126" i="9"/>
  <c r="G126" i="9"/>
  <c r="F126" i="9"/>
  <c r="Q125" i="9"/>
  <c r="P125" i="9"/>
  <c r="O125" i="9"/>
  <c r="O124" i="9" s="1"/>
  <c r="N125" i="9"/>
  <c r="M125" i="9"/>
  <c r="L125" i="9"/>
  <c r="K125" i="9"/>
  <c r="K124" i="9" s="1"/>
  <c r="J125" i="9"/>
  <c r="I125" i="9"/>
  <c r="H125" i="9"/>
  <c r="G125" i="9"/>
  <c r="G124" i="9" s="1"/>
  <c r="F125" i="9"/>
  <c r="J123" i="9"/>
  <c r="E123" i="9" s="1"/>
  <c r="E122" i="9"/>
  <c r="E121" i="9"/>
  <c r="E120" i="9"/>
  <c r="E119" i="9"/>
  <c r="E118" i="9"/>
  <c r="Q117" i="9"/>
  <c r="P117" i="9"/>
  <c r="O117" i="9"/>
  <c r="N117" i="9"/>
  <c r="M117" i="9"/>
  <c r="K117" i="9"/>
  <c r="J117" i="9"/>
  <c r="I117" i="9"/>
  <c r="H117" i="9"/>
  <c r="G117" i="9"/>
  <c r="F117" i="9"/>
  <c r="E115" i="9"/>
  <c r="E114" i="9"/>
  <c r="E113" i="9"/>
  <c r="E112" i="9"/>
  <c r="E109" i="9" s="1"/>
  <c r="E111" i="9"/>
  <c r="E110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K108" i="9"/>
  <c r="E108" i="9" s="1"/>
  <c r="E107" i="9"/>
  <c r="E106" i="9"/>
  <c r="E105" i="9"/>
  <c r="E104" i="9"/>
  <c r="E103" i="9"/>
  <c r="Q102" i="9"/>
  <c r="P102" i="9"/>
  <c r="O102" i="9"/>
  <c r="N102" i="9"/>
  <c r="M102" i="9"/>
  <c r="L102" i="9"/>
  <c r="J102" i="9"/>
  <c r="I102" i="9"/>
  <c r="H102" i="9"/>
  <c r="G102" i="9"/>
  <c r="F102" i="9"/>
  <c r="K101" i="9"/>
  <c r="E101" i="9" s="1"/>
  <c r="E100" i="9"/>
  <c r="E99" i="9"/>
  <c r="E98" i="9"/>
  <c r="E97" i="9"/>
  <c r="E96" i="9"/>
  <c r="Q95" i="9"/>
  <c r="P95" i="9"/>
  <c r="O95" i="9"/>
  <c r="N95" i="9"/>
  <c r="M95" i="9"/>
  <c r="L95" i="9"/>
  <c r="J95" i="9"/>
  <c r="I95" i="9"/>
  <c r="H95" i="9"/>
  <c r="G95" i="9"/>
  <c r="F95" i="9"/>
  <c r="J94" i="9"/>
  <c r="E94" i="9" s="1"/>
  <c r="E93" i="9"/>
  <c r="E92" i="9"/>
  <c r="E91" i="9"/>
  <c r="E90" i="9"/>
  <c r="E89" i="9"/>
  <c r="Q88" i="9"/>
  <c r="P88" i="9"/>
  <c r="O88" i="9"/>
  <c r="N88" i="9"/>
  <c r="M88" i="9"/>
  <c r="L88" i="9"/>
  <c r="K88" i="9"/>
  <c r="I88" i="9"/>
  <c r="H88" i="9"/>
  <c r="G88" i="9"/>
  <c r="F88" i="9"/>
  <c r="E87" i="9"/>
  <c r="E86" i="9"/>
  <c r="E85" i="9"/>
  <c r="E84" i="9"/>
  <c r="E83" i="9"/>
  <c r="E82" i="9"/>
  <c r="Q81" i="9"/>
  <c r="P81" i="9"/>
  <c r="O81" i="9"/>
  <c r="N81" i="9"/>
  <c r="M81" i="9"/>
  <c r="L81" i="9"/>
  <c r="K81" i="9"/>
  <c r="J81" i="9"/>
  <c r="I81" i="9"/>
  <c r="H81" i="9"/>
  <c r="G81" i="9"/>
  <c r="F81" i="9"/>
  <c r="Q80" i="9"/>
  <c r="P80" i="9"/>
  <c r="O80" i="9"/>
  <c r="N80" i="9"/>
  <c r="M80" i="9"/>
  <c r="L80" i="9"/>
  <c r="J80" i="9"/>
  <c r="I80" i="9"/>
  <c r="H80" i="9"/>
  <c r="G80" i="9"/>
  <c r="F80" i="9"/>
  <c r="Q79" i="9"/>
  <c r="P79" i="9"/>
  <c r="O79" i="9"/>
  <c r="N79" i="9"/>
  <c r="M79" i="9"/>
  <c r="L79" i="9"/>
  <c r="K79" i="9"/>
  <c r="J79" i="9"/>
  <c r="I79" i="9"/>
  <c r="H79" i="9"/>
  <c r="G79" i="9"/>
  <c r="F79" i="9"/>
  <c r="Q78" i="9"/>
  <c r="P78" i="9"/>
  <c r="O78" i="9"/>
  <c r="N78" i="9"/>
  <c r="M78" i="9"/>
  <c r="L78" i="9"/>
  <c r="K78" i="9"/>
  <c r="J78" i="9"/>
  <c r="I78" i="9"/>
  <c r="H78" i="9"/>
  <c r="G78" i="9"/>
  <c r="F78" i="9"/>
  <c r="Q77" i="9"/>
  <c r="P77" i="9"/>
  <c r="O77" i="9"/>
  <c r="N77" i="9"/>
  <c r="M77" i="9"/>
  <c r="L77" i="9"/>
  <c r="K77" i="9"/>
  <c r="J77" i="9"/>
  <c r="I77" i="9"/>
  <c r="H77" i="9"/>
  <c r="G77" i="9"/>
  <c r="F77" i="9"/>
  <c r="Q76" i="9"/>
  <c r="P76" i="9"/>
  <c r="O76" i="9"/>
  <c r="N76" i="9"/>
  <c r="M76" i="9"/>
  <c r="L76" i="9"/>
  <c r="K76" i="9"/>
  <c r="J76" i="9"/>
  <c r="I76" i="9"/>
  <c r="H76" i="9"/>
  <c r="G76" i="9"/>
  <c r="F76" i="9"/>
  <c r="Q75" i="9"/>
  <c r="P75" i="9"/>
  <c r="O75" i="9"/>
  <c r="N75" i="9"/>
  <c r="M75" i="9"/>
  <c r="L75" i="9"/>
  <c r="K75" i="9"/>
  <c r="J75" i="9"/>
  <c r="I75" i="9"/>
  <c r="I74" i="9" s="1"/>
  <c r="H75" i="9"/>
  <c r="G75" i="9"/>
  <c r="G74" i="9" s="1"/>
  <c r="F75" i="9"/>
  <c r="E66" i="9"/>
  <c r="E65" i="9"/>
  <c r="E64" i="9"/>
  <c r="E63" i="9"/>
  <c r="E62" i="9"/>
  <c r="E61" i="9"/>
  <c r="Q60" i="9"/>
  <c r="P60" i="9"/>
  <c r="O60" i="9"/>
  <c r="N60" i="9"/>
  <c r="M60" i="9"/>
  <c r="L60" i="9"/>
  <c r="K60" i="9"/>
  <c r="J60" i="9"/>
  <c r="I60" i="9"/>
  <c r="H60" i="9"/>
  <c r="G60" i="9"/>
  <c r="F60" i="9"/>
  <c r="P59" i="9"/>
  <c r="L59" i="9"/>
  <c r="E58" i="9"/>
  <c r="E57" i="9"/>
  <c r="E56" i="9"/>
  <c r="E55" i="9"/>
  <c r="E54" i="9"/>
  <c r="E47" i="9" s="1"/>
  <c r="Q53" i="9"/>
  <c r="O53" i="9"/>
  <c r="N53" i="9"/>
  <c r="M53" i="9"/>
  <c r="K53" i="9"/>
  <c r="J53" i="9"/>
  <c r="I53" i="9"/>
  <c r="H53" i="9"/>
  <c r="G53" i="9"/>
  <c r="F53" i="9"/>
  <c r="Q46" i="9"/>
  <c r="O46" i="9"/>
  <c r="H46" i="9"/>
  <c r="G46" i="9"/>
  <c r="I46" i="9"/>
  <c r="E45" i="9"/>
  <c r="E44" i="9"/>
  <c r="E43" i="9"/>
  <c r="E42" i="9"/>
  <c r="E41" i="9"/>
  <c r="E40" i="9"/>
  <c r="Q39" i="9"/>
  <c r="P39" i="9"/>
  <c r="O39" i="9"/>
  <c r="N39" i="9"/>
  <c r="M39" i="9"/>
  <c r="L39" i="9"/>
  <c r="K39" i="9"/>
  <c r="J39" i="9"/>
  <c r="I39" i="9"/>
  <c r="H39" i="9"/>
  <c r="G39" i="9"/>
  <c r="F39" i="9"/>
  <c r="E38" i="9"/>
  <c r="E37" i="9"/>
  <c r="E36" i="9"/>
  <c r="E35" i="9"/>
  <c r="E34" i="9"/>
  <c r="E33" i="9"/>
  <c r="Q32" i="9"/>
  <c r="P32" i="9"/>
  <c r="O32" i="9"/>
  <c r="N32" i="9"/>
  <c r="M32" i="9"/>
  <c r="L32" i="9"/>
  <c r="K32" i="9"/>
  <c r="J32" i="9"/>
  <c r="I32" i="9"/>
  <c r="H32" i="9"/>
  <c r="G32" i="9"/>
  <c r="F32" i="9"/>
  <c r="E31" i="9"/>
  <c r="E30" i="9"/>
  <c r="E29" i="9"/>
  <c r="E28" i="9"/>
  <c r="K20" i="9"/>
  <c r="E26" i="9"/>
  <c r="Q24" i="9"/>
  <c r="P24" i="9"/>
  <c r="O24" i="9"/>
  <c r="N24" i="9"/>
  <c r="M24" i="9"/>
  <c r="L24" i="9"/>
  <c r="K24" i="9"/>
  <c r="J24" i="9"/>
  <c r="I24" i="9"/>
  <c r="H24" i="9"/>
  <c r="G24" i="9"/>
  <c r="F24" i="9"/>
  <c r="Q23" i="9"/>
  <c r="P23" i="9"/>
  <c r="O23" i="9"/>
  <c r="N23" i="9"/>
  <c r="M23" i="9"/>
  <c r="L23" i="9"/>
  <c r="K23" i="9"/>
  <c r="J23" i="9"/>
  <c r="I23" i="9"/>
  <c r="H23" i="9"/>
  <c r="G23" i="9"/>
  <c r="F23" i="9"/>
  <c r="Q22" i="9"/>
  <c r="P22" i="9"/>
  <c r="O22" i="9"/>
  <c r="N22" i="9"/>
  <c r="M22" i="9"/>
  <c r="L22" i="9"/>
  <c r="K22" i="9"/>
  <c r="J22" i="9"/>
  <c r="I22" i="9"/>
  <c r="H22" i="9"/>
  <c r="G22" i="9"/>
  <c r="F22" i="9"/>
  <c r="Q21" i="9"/>
  <c r="P21" i="9"/>
  <c r="O21" i="9"/>
  <c r="N21" i="9"/>
  <c r="M21" i="9"/>
  <c r="L21" i="9"/>
  <c r="K21" i="9"/>
  <c r="J21" i="9"/>
  <c r="I21" i="9"/>
  <c r="H21" i="9"/>
  <c r="G21" i="9"/>
  <c r="F21" i="9"/>
  <c r="Q20" i="9"/>
  <c r="P20" i="9"/>
  <c r="O20" i="9"/>
  <c r="N20" i="9"/>
  <c r="M20" i="9"/>
  <c r="L20" i="9"/>
  <c r="J20" i="9"/>
  <c r="I20" i="9"/>
  <c r="H20" i="9"/>
  <c r="G20" i="9"/>
  <c r="F20" i="9"/>
  <c r="Q19" i="9"/>
  <c r="P19" i="9"/>
  <c r="O19" i="9"/>
  <c r="N19" i="9"/>
  <c r="M19" i="9"/>
  <c r="L19" i="9"/>
  <c r="K19" i="9"/>
  <c r="J19" i="9"/>
  <c r="I19" i="9"/>
  <c r="H19" i="9"/>
  <c r="G19" i="9"/>
  <c r="F19" i="9"/>
  <c r="J88" i="9" l="1"/>
  <c r="F124" i="9"/>
  <c r="F18" i="9"/>
  <c r="J18" i="9"/>
  <c r="L53" i="9"/>
  <c r="L52" i="9"/>
  <c r="L172" i="9" s="1"/>
  <c r="E76" i="9"/>
  <c r="P53" i="9"/>
  <c r="P52" i="9"/>
  <c r="L18" i="9"/>
  <c r="P18" i="9"/>
  <c r="E81" i="9"/>
  <c r="E24" i="9"/>
  <c r="E39" i="9"/>
  <c r="E128" i="9"/>
  <c r="E48" i="9"/>
  <c r="N18" i="9"/>
  <c r="O18" i="9"/>
  <c r="M124" i="9"/>
  <c r="G18" i="9"/>
  <c r="K18" i="9"/>
  <c r="E32" i="9"/>
  <c r="Q18" i="9"/>
  <c r="E23" i="9"/>
  <c r="F46" i="9"/>
  <c r="J46" i="9"/>
  <c r="N46" i="9"/>
  <c r="E75" i="9"/>
  <c r="J74" i="9"/>
  <c r="N74" i="9"/>
  <c r="E95" i="9"/>
  <c r="I167" i="9"/>
  <c r="M167" i="9"/>
  <c r="Q167" i="9"/>
  <c r="M168" i="9"/>
  <c r="Q168" i="9"/>
  <c r="H170" i="9"/>
  <c r="L170" i="9"/>
  <c r="P170" i="9"/>
  <c r="E129" i="9"/>
  <c r="L171" i="9"/>
  <c r="P171" i="9"/>
  <c r="H172" i="9"/>
  <c r="E141" i="9"/>
  <c r="Q152" i="9"/>
  <c r="E78" i="9"/>
  <c r="E79" i="9"/>
  <c r="E102" i="9"/>
  <c r="F167" i="9"/>
  <c r="J167" i="9"/>
  <c r="N167" i="9"/>
  <c r="E126" i="9"/>
  <c r="J168" i="9"/>
  <c r="F169" i="9"/>
  <c r="J124" i="9"/>
  <c r="N124" i="9"/>
  <c r="I170" i="9"/>
  <c r="M170" i="9"/>
  <c r="Q170" i="9"/>
  <c r="I171" i="9"/>
  <c r="M171" i="9"/>
  <c r="Q171" i="9"/>
  <c r="I172" i="9"/>
  <c r="E131" i="9"/>
  <c r="E144" i="9"/>
  <c r="E145" i="9"/>
  <c r="O74" i="9"/>
  <c r="G168" i="9"/>
  <c r="O168" i="9"/>
  <c r="F170" i="9"/>
  <c r="J170" i="9"/>
  <c r="N170" i="9"/>
  <c r="F171" i="9"/>
  <c r="J171" i="9"/>
  <c r="N171" i="9"/>
  <c r="J172" i="9"/>
  <c r="N172" i="9"/>
  <c r="E152" i="9"/>
  <c r="H18" i="9"/>
  <c r="E19" i="9"/>
  <c r="M18" i="9"/>
  <c r="E22" i="9"/>
  <c r="E60" i="9"/>
  <c r="L74" i="9"/>
  <c r="P74" i="9"/>
  <c r="E88" i="9"/>
  <c r="I124" i="9"/>
  <c r="E125" i="9"/>
  <c r="L167" i="9"/>
  <c r="P167" i="9"/>
  <c r="L168" i="9"/>
  <c r="H169" i="9"/>
  <c r="G170" i="9"/>
  <c r="K170" i="9"/>
  <c r="O170" i="9"/>
  <c r="G171" i="9"/>
  <c r="K171" i="9"/>
  <c r="O171" i="9"/>
  <c r="G172" i="9"/>
  <c r="O172" i="9"/>
  <c r="L169" i="9"/>
  <c r="K46" i="9"/>
  <c r="K169" i="9"/>
  <c r="I169" i="9"/>
  <c r="G169" i="9"/>
  <c r="I18" i="9"/>
  <c r="I168" i="9"/>
  <c r="E21" i="9"/>
  <c r="H168" i="9"/>
  <c r="P168" i="9"/>
  <c r="N168" i="9"/>
  <c r="E49" i="9"/>
  <c r="M46" i="9"/>
  <c r="Q74" i="9"/>
  <c r="Q169" i="9"/>
  <c r="P169" i="9"/>
  <c r="O169" i="9"/>
  <c r="E117" i="9"/>
  <c r="M74" i="9"/>
  <c r="E77" i="9"/>
  <c r="M169" i="9"/>
  <c r="K168" i="9"/>
  <c r="M172" i="9"/>
  <c r="E27" i="9"/>
  <c r="F74" i="9"/>
  <c r="H124" i="9"/>
  <c r="L124" i="9"/>
  <c r="P124" i="9"/>
  <c r="E127" i="9"/>
  <c r="G167" i="9"/>
  <c r="K167" i="9"/>
  <c r="O167" i="9"/>
  <c r="F168" i="9"/>
  <c r="F172" i="9"/>
  <c r="H167" i="9"/>
  <c r="J169" i="9"/>
  <c r="N169" i="9"/>
  <c r="H171" i="9"/>
  <c r="P46" i="9"/>
  <c r="E59" i="9"/>
  <c r="H74" i="9"/>
  <c r="K80" i="9"/>
  <c r="K95" i="9"/>
  <c r="K102" i="9"/>
  <c r="L117" i="9"/>
  <c r="Q130" i="9"/>
  <c r="E130" i="9" s="1"/>
  <c r="E52" i="9" l="1"/>
  <c r="E46" i="9" s="1"/>
  <c r="L46" i="9"/>
  <c r="E138" i="9"/>
  <c r="E171" i="9"/>
  <c r="N166" i="9"/>
  <c r="L166" i="9"/>
  <c r="E170" i="9"/>
  <c r="G166" i="9"/>
  <c r="J166" i="9"/>
  <c r="I166" i="9"/>
  <c r="H166" i="9"/>
  <c r="O166" i="9"/>
  <c r="E168" i="9"/>
  <c r="M166" i="9"/>
  <c r="E25" i="9"/>
  <c r="E20" i="9"/>
  <c r="E18" i="9" s="1"/>
  <c r="Q172" i="9"/>
  <c r="Q166" i="9" s="1"/>
  <c r="Q124" i="9"/>
  <c r="E124" i="9" s="1"/>
  <c r="E80" i="9"/>
  <c r="E74" i="9" s="1"/>
  <c r="K74" i="9"/>
  <c r="P172" i="9"/>
  <c r="P166" i="9" s="1"/>
  <c r="K172" i="9"/>
  <c r="F166" i="9"/>
  <c r="E169" i="9"/>
  <c r="E167" i="9"/>
  <c r="E53" i="9"/>
  <c r="E172" i="9" l="1"/>
  <c r="E166" i="9" s="1"/>
  <c r="K166" i="9"/>
</calcChain>
</file>

<file path=xl/sharedStrings.xml><?xml version="1.0" encoding="utf-8"?>
<sst xmlns="http://schemas.openxmlformats.org/spreadsheetml/2006/main" count="1974" uniqueCount="97">
  <si>
    <t xml:space="preserve">№ </t>
  </si>
  <si>
    <t>1.</t>
  </si>
  <si>
    <t>1.1.</t>
  </si>
  <si>
    <t>1.2.</t>
  </si>
  <si>
    <t>2.</t>
  </si>
  <si>
    <t>2.1.</t>
  </si>
  <si>
    <t>2.2.</t>
  </si>
  <si>
    <t>ФБ</t>
  </si>
  <si>
    <t>БАО</t>
  </si>
  <si>
    <t>МБ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</si>
  <si>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</si>
  <si>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</si>
  <si>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</si>
  <si>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</si>
  <si>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</si>
  <si>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</si>
  <si>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</si>
  <si>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</si>
  <si>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</si>
  <si>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</si>
  <si>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</si>
  <si>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</si>
  <si>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Источники финансирования</t>
  </si>
  <si>
    <t>всего</t>
  </si>
  <si>
    <t>Всего</t>
  </si>
  <si>
    <t xml:space="preserve">Всего по муниципальной программе, 
</t>
  </si>
  <si>
    <t xml:space="preserve">КОМПЛЕКСНЫЙ ПЛАН 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</si>
  <si>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</si>
  <si>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</si>
  <si>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</si>
  <si>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 Соглашениям по передаче полномочий*</t>
  </si>
  <si>
    <t>1.3.</t>
  </si>
  <si>
    <t>3.</t>
  </si>
  <si>
    <t>утвержденной постановлением администрации Нефтеюганского района  31.10.2016 №1785-па-нпа</t>
  </si>
  <si>
    <t>Организация транспортного обеспечения (вертолет) по оказанию медицинской помощи жителям юрт из числа коренных малочисленных народов Севера: для профилактических осмотров, вакцинации детей,  для осуществления контроля за использованием и охраной земель в местах традиционного проживания и хозяйственной деятельности малочисленных народов Севера</t>
  </si>
  <si>
    <t>Оплата за проживание в гостинице  жителей юрт, выезжающих в г.Нефтеюганск</t>
  </si>
  <si>
    <t>3.1.</t>
  </si>
  <si>
    <t>3.2.</t>
  </si>
  <si>
    <t>3.3.</t>
  </si>
  <si>
    <t>Организация и проведение культурно-просветительского мероприятия "Вороний день" в сп.Лемпино</t>
  </si>
  <si>
    <t xml:space="preserve">Организация и проведение культурно-просветительского мероприятия "День рыбака" </t>
  </si>
  <si>
    <t xml:space="preserve">Организация и проведение культурно-просветительского мероприятия "Международного дня коренных малочисленных народов мира" </t>
  </si>
  <si>
    <t>3.4.</t>
  </si>
  <si>
    <t>(куратор ответственного исполнителя)</t>
  </si>
  <si>
    <t>(куратор соисполнителя)</t>
  </si>
  <si>
    <t>Администрация Нефтеюганского района – комитет по делам народов Севера, охраны окружающей среды и водных ресурсов/МКУ "Управление по делам администрации Нефтеюганского района" (Е.Н.Иванова, специалист-эксперт комитета, 250261)</t>
  </si>
  <si>
    <t>Администрация Нефтеюганского района – комитет по делам народов Севера, охраны окружающей среды и водных ресурсов/МКУ "Управление по делам администрации Нефтеюганского района"(Е.Н.Иванова, специалист-эксперт комитета, 250261)</t>
  </si>
  <si>
    <t>Департамент образования и молодежной политики Нефтеюганского района (департамент образования и молодежной политики, С.Д.Пайвина,заместитель директора департамента, 223812)</t>
  </si>
  <si>
    <t>Департамент культуры и спорта Нефтеюганского района, комитет по культуре, Е.С.Ковалевская, 277379)</t>
  </si>
  <si>
    <t>Организация и проведение культурно-массового мероприятия "Мастер-класс по гребле на обласах"</t>
  </si>
  <si>
    <t>Развитие и сохранение культуры коренных малочисленных народов Севера</t>
  </si>
  <si>
    <t>4.1.</t>
  </si>
  <si>
    <t>4.2.</t>
  </si>
  <si>
    <t xml:space="preserve">
Разработка и изготовление информационной продукции</t>
  </si>
  <si>
    <t>Субсидирование мероприятий, направленных на укрепление финно-угорских связей,  этнографического туризма,  поддержку и развитие языков и культуры коренных малочисленных народов проживающих на территории Нефтеюганского района</t>
  </si>
  <si>
    <t>4.3.</t>
  </si>
  <si>
    <t>4.4.</t>
  </si>
  <si>
    <t>Директор ДСиЖКК - заместитель главы района                       В.С.Кошаков</t>
  </si>
  <si>
    <t xml:space="preserve">Организация и проведение культурно-просветительского мероприятия "День туризма" </t>
  </si>
  <si>
    <t>3.5.</t>
  </si>
  <si>
    <t>3.6.</t>
  </si>
  <si>
    <t>Приобретение сувенирной продукции</t>
  </si>
  <si>
    <t>"___________"________________2021</t>
  </si>
  <si>
    <t>Структурный элемент (основное мероприятие) муниципальной программы/мероприятия</t>
  </si>
  <si>
    <r>
      <rPr>
        <u/>
        <sz val="11"/>
        <color theme="1"/>
        <rFont val="Times New Roman"/>
        <family val="1"/>
        <charset val="204"/>
      </rPr>
      <t>к муниципальной программе  "Устойчивое развитие коренных малочисленных народов Севера Нефтеюганского района на 2019-2024 годы и на период до 2030 года"</t>
    </r>
    <r>
      <rPr>
        <sz val="11"/>
        <color theme="1"/>
        <rFont val="Times New Roman"/>
        <family val="1"/>
        <charset val="204"/>
      </rPr>
      <t xml:space="preserve">   </t>
    </r>
    <r>
      <rPr>
        <u/>
        <sz val="11"/>
        <color theme="1"/>
        <rFont val="Times New Roman"/>
        <family val="1"/>
        <charset val="204"/>
      </rPr>
      <t>на 2022 год</t>
    </r>
  </si>
  <si>
    <t>Ответственный исполнитель, соисполнитель мероприятия
(структурное подразделение, ФИО, должность, № тел.)</t>
  </si>
  <si>
    <t xml:space="preserve"> Субсидия на продукцию охоты</t>
  </si>
  <si>
    <t>Компенсация расходов на приобретение материально-технических средств</t>
  </si>
  <si>
    <t>Компенсации расходов на оплату обучения правилам безопасного обращения с оружием, управлению самоходными машинами категории "А", управлению маломерными судами и на оплату проезда к месту нахождения организаций, имеющих право проводить указанные виды обучения, и обратно</t>
  </si>
  <si>
    <t>2.3.</t>
  </si>
  <si>
    <t>Транспортные услуги, для перевозки дикоросов</t>
  </si>
  <si>
    <t xml:space="preserve">Оснащение этноплощадки </t>
  </si>
  <si>
    <t>Администрация Нефтеюганского района – комитет по делам народов Севера, охраны окружающей среды и водных ресурсов/МКУ "Управление по делам администрации Нефтеюганского района"Т.П.Чокан,заместитель председателя комитета, 250261)</t>
  </si>
  <si>
    <t>Администрация Нефтеюганского района – комитет по делам народов Севера, охраны окружающей среды и водных ресурсов/МКУ "Управление по делам администрации Нефтеюганского района"(Е.Н.Иванова, специалист-эксперт комитета, Н.В.Чайкина, главный специалист комитета 250261)</t>
  </si>
  <si>
    <t>Администрация Нефтеюганского района – комитет по делам народов Севера, охраны окружающей среды и водных ресурсов/МКУ "Управление по делам администрации Нефтеюганского района"(Н.В.Чайкина, главный специалист комитета, 250261)</t>
  </si>
  <si>
    <r>
      <rPr>
        <b/>
        <u/>
        <sz val="11"/>
        <color theme="1"/>
        <rFont val="Times New Roman"/>
        <family val="1"/>
        <charset val="204"/>
      </rPr>
      <t>Основное мероприятие:</t>
    </r>
    <r>
      <rPr>
        <b/>
        <sz val="11"/>
        <color theme="1"/>
        <rFont val="Times New Roman"/>
        <family val="1"/>
        <charset val="204"/>
      </rPr>
      <t xml:space="preserve">    "Государственная поддержка юридических и физических лиц из числа коренных малочисленных народов, ведущих традиционный образ жизни и осуществляющих традиционную хозяйственную деятельность", (показатели 1, 1.1, 2 паспорта)     </t>
    </r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</si>
  <si>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 </t>
    </r>
    <r>
      <rPr>
        <b/>
        <sz val="11"/>
        <color theme="1"/>
        <rFont val="Times New Roman"/>
        <family val="1"/>
        <charset val="204"/>
      </rPr>
      <t xml:space="preserve">"Организация, проведение мероприятий, направленных на развитие традиционной хозяйственной деятельности коренных малочисленных народов Севера, и участие в них", (показатель 1, 1.1, 2 паспорта)    </t>
    </r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</si>
  <si>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 </t>
    </r>
    <r>
      <rPr>
        <b/>
        <sz val="11"/>
        <color theme="1"/>
        <rFont val="Times New Roman"/>
        <family val="1"/>
        <charset val="204"/>
      </rPr>
      <t xml:space="preserve">"Организация, проведение мероприятий, направленных на развитие традиционной культуры, фольклора, национального спорта коренных малочисленных народов Севера, а так же реализация деятельности клубных учреждений культуры",  (показатели 3,5 паспорта)    </t>
    </r>
  </si>
  <si>
    <r>
      <rPr>
        <b/>
        <u/>
        <sz val="11"/>
        <color theme="1"/>
        <rFont val="Times New Roman"/>
        <family val="1"/>
        <charset val="204"/>
      </rPr>
      <t xml:space="preserve">Основное мероприятие </t>
    </r>
    <r>
      <rPr>
        <b/>
        <sz val="11"/>
        <color theme="1"/>
        <rFont val="Times New Roman"/>
        <family val="1"/>
        <charset val="204"/>
      </rPr>
      <t xml:space="preserve">"Меры поддержки, просветительские мероприятия направленные на популяризацию и  поддержку родных языков народов ханты, манси, ненцев"                (показатель 4 паспорта) </t>
    </r>
  </si>
  <si>
    <t>5.</t>
  </si>
  <si>
    <t>Основное мероприятие "Обеспечение доступности правовой информации для граждан, относящихся к коренным малочисленным народам Севера, в том числе о мерах государственной поддержки юридических и физических лиц и гарантиях прав коренных малочисленных народов Севера" (показатель 6 паспорта)</t>
  </si>
  <si>
    <t>Управление по связям с общественностью</t>
  </si>
  <si>
    <t>средства поселений **</t>
  </si>
  <si>
    <t>иные источники***</t>
  </si>
  <si>
    <t xml:space="preserve">* средства по Соглашениям о передаче осуществления части полномочий городского и сельских поселений по решению вопросов местного значения Администрации Нефтеюганского района (далее - средства по Соглашениям по передаче полномочий) - отражаются межбюджетные трансферты предоставляемые из бюджета муниципального образования Нефтеюганский район в бюджеты городского и сельских поселений для исполнения полномочий городского и сельских поселений и передаваемые на уровень муниципального образования Нефтеюганский район согласно заключенных Соглашений по передаче полномочий. Данные средства суммируются по строке «Всего».
** средства поселений - отражаются средства бюджетов городского и сельских поселений, предусмотренные в муниципальных программах городского и сельских поселений на участие в государственных и муниципальных программах. Данные средства                                                                        указаны справочно и не суммируются по строке «Всего».                                                                                                                                             ***Иные источники заполняется при наличии информации в таблице 2
</t>
  </si>
  <si>
    <t>"___________"________________2022</t>
  </si>
  <si>
    <t>Администрация Нефтеюганского района – комитет по делам народов Севера, охраны окружающей среды и водных ресурсов/Управление по связям с общественностью</t>
  </si>
  <si>
    <t>Т.П.Чокан</t>
  </si>
  <si>
    <t>Заместитель председателя комитета</t>
  </si>
  <si>
    <t>Директор ДКиС</t>
  </si>
  <si>
    <t xml:space="preserve">А.Ю.Андреевский </t>
  </si>
  <si>
    <t>исполнитель</t>
  </si>
  <si>
    <t>специалист- эксперт</t>
  </si>
  <si>
    <t>А.С.Заруднева</t>
  </si>
  <si>
    <t>Председатель комитета</t>
  </si>
  <si>
    <t>О.Ю.Воронова</t>
  </si>
  <si>
    <t>3.7.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</si>
</sst>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_-* #,##0.00000\ _₽_-;\-* #,##0.00000\ _₽_-;_-* &quot;-&quot;?????\ _₽_-;_-@_-"/>
    <numFmt numFmtId="166" formatCode="_-* #,##0.00000\ _₽_-;\-* #,##0.00000\ _₽_-;_-* &quot;-&quot;??\ _₽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2" xfId="0" applyFont="1" applyFill="1" applyBorder="1" applyAlignment="1">
      <alignment vertical="center" wrapText="1"/>
    </xf>
    <xf numFmtId="165" fontId="1" fillId="0" borderId="0" xfId="0" applyNumberFormat="1" applyFont="1"/>
    <xf numFmtId="0" fontId="4" fillId="0" borderId="0" xfId="0" applyFont="1" applyAlignment="1">
      <alignment horizontal="left" vertical="center"/>
    </xf>
    <xf numFmtId="0" fontId="1" fillId="0" borderId="6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166" fontId="2" fillId="0" borderId="2" xfId="0" applyNumberFormat="1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/>
    </xf>
    <xf numFmtId="166" fontId="1" fillId="0" borderId="2" xfId="0" applyNumberFormat="1" applyFont="1" applyBorder="1" applyAlignment="1">
      <alignment vertical="center" wrapText="1"/>
    </xf>
    <xf numFmtId="166" fontId="10" fillId="2" borderId="2" xfId="1" applyNumberFormat="1" applyFont="1" applyFill="1" applyBorder="1" applyAlignment="1">
      <alignment horizontal="right" vertical="center" wrapText="1"/>
    </xf>
    <xf numFmtId="166" fontId="1" fillId="2" borderId="2" xfId="1" applyNumberFormat="1" applyFont="1" applyFill="1" applyBorder="1" applyAlignment="1">
      <alignment horizontal="right" vertical="center" wrapText="1"/>
    </xf>
    <xf numFmtId="166" fontId="10" fillId="2" borderId="2" xfId="0" applyNumberFormat="1" applyFont="1" applyFill="1" applyBorder="1" applyAlignment="1">
      <alignment horizontal="center" vertical="center" wrapText="1" shrinkToFit="1"/>
    </xf>
    <xf numFmtId="166" fontId="1" fillId="2" borderId="2" xfId="0" applyNumberFormat="1" applyFont="1" applyFill="1" applyBorder="1" applyAlignment="1">
      <alignment vertical="center" wrapText="1"/>
    </xf>
    <xf numFmtId="166" fontId="2" fillId="0" borderId="2" xfId="0" applyNumberFormat="1" applyFont="1" applyBorder="1" applyAlignment="1">
      <alignment vertical="center" wrapText="1"/>
    </xf>
    <xf numFmtId="166" fontId="1" fillId="0" borderId="2" xfId="0" applyNumberFormat="1" applyFont="1" applyFill="1" applyBorder="1" applyAlignment="1">
      <alignment horizontal="center" vertical="center"/>
    </xf>
    <xf numFmtId="166" fontId="1" fillId="0" borderId="2" xfId="0" applyNumberFormat="1" applyFont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vertical="center" wrapText="1"/>
    </xf>
    <xf numFmtId="166" fontId="10" fillId="0" borderId="2" xfId="0" applyNumberFormat="1" applyFont="1" applyFill="1" applyBorder="1" applyAlignment="1">
      <alignment vertical="center" wrapText="1"/>
    </xf>
    <xf numFmtId="166" fontId="2" fillId="0" borderId="2" xfId="0" applyNumberFormat="1" applyFont="1" applyBorder="1"/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3"/>
  <sheetViews>
    <sheetView view="pageBreakPreview" zoomScale="85" zoomScaleNormal="100" zoomScaleSheetLayoutView="85" workbookViewId="0">
      <pane xSplit="5" ySplit="17" topLeftCell="F21" activePane="bottomRight" state="frozen"/>
      <selection pane="topRight" activeCell="F1" sqref="F1"/>
      <selection pane="bottomLeft" activeCell="A15" sqref="A15"/>
      <selection pane="bottomRight" activeCell="C25" sqref="C25:C31"/>
    </sheetView>
  </sheetViews>
  <sheetFormatPr defaultRowHeight="15" x14ac:dyDescent="0.25"/>
  <cols>
    <col min="1" max="1" width="7" style="17" customWidth="1"/>
    <col min="2" max="2" width="38" style="1" customWidth="1"/>
    <col min="3" max="3" width="28.5703125" style="1" customWidth="1"/>
    <col min="4" max="4" width="20.28515625" style="1" customWidth="1"/>
    <col min="5" max="5" width="20.140625" style="1" customWidth="1"/>
    <col min="6" max="7" width="14.5703125" style="1" customWidth="1"/>
    <col min="8" max="9" width="14.85546875" style="1" customWidth="1"/>
    <col min="10" max="10" width="12.7109375" style="1" customWidth="1"/>
    <col min="11" max="11" width="13.7109375" style="1" customWidth="1"/>
    <col min="12" max="12" width="12.28515625" style="1" customWidth="1"/>
    <col min="13" max="13" width="13.140625" style="1" customWidth="1"/>
    <col min="14" max="14" width="13.7109375" style="1" customWidth="1"/>
    <col min="15" max="15" width="13.140625" style="1" customWidth="1"/>
    <col min="16" max="16" width="13.85546875" style="1" customWidth="1"/>
    <col min="17" max="17" width="12.5703125" style="1" customWidth="1"/>
    <col min="18" max="16384" width="9.140625" style="1"/>
  </cols>
  <sheetData>
    <row r="1" spans="1:17" ht="16.5" x14ac:dyDescent="0.25">
      <c r="G1" s="3"/>
      <c r="M1" s="100" t="s">
        <v>29</v>
      </c>
      <c r="N1" s="100"/>
      <c r="O1" s="100"/>
      <c r="P1" s="100"/>
      <c r="Q1" s="100"/>
    </row>
    <row r="2" spans="1:17" ht="16.5" x14ac:dyDescent="0.25">
      <c r="G2" s="3"/>
      <c r="M2" s="101" t="s">
        <v>57</v>
      </c>
      <c r="N2" s="101"/>
      <c r="O2" s="101"/>
      <c r="P2" s="101"/>
      <c r="Q2" s="101"/>
    </row>
    <row r="3" spans="1:17" ht="16.5" x14ac:dyDescent="0.25">
      <c r="G3" s="3"/>
      <c r="M3" s="102" t="s">
        <v>43</v>
      </c>
      <c r="N3" s="102"/>
      <c r="O3" s="102"/>
      <c r="P3" s="102"/>
      <c r="Q3" s="102"/>
    </row>
    <row r="4" spans="1:17" ht="16.5" x14ac:dyDescent="0.25">
      <c r="G4" s="3"/>
      <c r="M4" s="103"/>
      <c r="N4" s="103"/>
      <c r="O4" s="103"/>
      <c r="P4" s="103"/>
      <c r="Q4" s="103"/>
    </row>
    <row r="5" spans="1:17" ht="16.5" x14ac:dyDescent="0.25">
      <c r="G5" s="3"/>
      <c r="M5" s="102" t="s">
        <v>44</v>
      </c>
      <c r="N5" s="102"/>
      <c r="O5" s="102"/>
      <c r="P5" s="102"/>
      <c r="Q5" s="102"/>
    </row>
    <row r="6" spans="1:17" ht="16.5" x14ac:dyDescent="0.25">
      <c r="G6" s="3"/>
      <c r="M6" s="103"/>
      <c r="N6" s="103"/>
      <c r="O6" s="103"/>
      <c r="P6" s="103"/>
      <c r="Q6" s="103"/>
    </row>
    <row r="7" spans="1:17" ht="16.5" x14ac:dyDescent="0.25">
      <c r="G7" s="3"/>
      <c r="M7" s="102" t="s">
        <v>44</v>
      </c>
      <c r="N7" s="102"/>
      <c r="O7" s="102"/>
      <c r="P7" s="102"/>
      <c r="Q7" s="102"/>
    </row>
    <row r="8" spans="1:17" ht="16.5" x14ac:dyDescent="0.25">
      <c r="G8" s="3"/>
      <c r="M8" s="101"/>
      <c r="N8" s="101"/>
      <c r="O8" s="101"/>
      <c r="P8" s="101"/>
      <c r="Q8" s="101"/>
    </row>
    <row r="9" spans="1:17" ht="16.5" x14ac:dyDescent="0.25">
      <c r="G9" s="3"/>
      <c r="M9" s="104" t="s">
        <v>62</v>
      </c>
      <c r="N9" s="104"/>
      <c r="O9" s="104"/>
      <c r="P9" s="104"/>
      <c r="Q9" s="104"/>
    </row>
    <row r="10" spans="1:17" ht="16.5" x14ac:dyDescent="0.25">
      <c r="G10" s="3"/>
      <c r="N10" s="16"/>
      <c r="O10" s="16"/>
      <c r="P10" s="16"/>
      <c r="Q10" s="16"/>
    </row>
    <row r="11" spans="1:17" ht="17.25" customHeight="1" x14ac:dyDescent="0.25">
      <c r="A11" s="105" t="s">
        <v>26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</row>
    <row r="12" spans="1:17" ht="34.5" customHeight="1" x14ac:dyDescent="0.25">
      <c r="A12" s="106" t="s">
        <v>64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7" ht="18.75" customHeight="1" x14ac:dyDescent="0.25">
      <c r="A13" s="99" t="s">
        <v>33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</row>
    <row r="14" spans="1:17" ht="12" customHeight="1" x14ac:dyDescent="0.25">
      <c r="P14" s="107" t="s">
        <v>27</v>
      </c>
      <c r="Q14" s="107"/>
    </row>
    <row r="15" spans="1:17" ht="69" customHeight="1" x14ac:dyDescent="0.25">
      <c r="A15" s="108" t="s">
        <v>0</v>
      </c>
      <c r="B15" s="109" t="s">
        <v>63</v>
      </c>
      <c r="C15" s="109" t="s">
        <v>65</v>
      </c>
      <c r="D15" s="108" t="s">
        <v>22</v>
      </c>
      <c r="E15" s="108" t="s">
        <v>24</v>
      </c>
      <c r="F15" s="108" t="s">
        <v>28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</row>
    <row r="16" spans="1:17" ht="57" customHeight="1" x14ac:dyDescent="0.25">
      <c r="A16" s="108"/>
      <c r="B16" s="109"/>
      <c r="C16" s="109"/>
      <c r="D16" s="108"/>
      <c r="E16" s="108"/>
      <c r="F16" s="13" t="s">
        <v>10</v>
      </c>
      <c r="G16" s="13" t="s">
        <v>11</v>
      </c>
      <c r="H16" s="13" t="s">
        <v>12</v>
      </c>
      <c r="I16" s="13" t="s">
        <v>13</v>
      </c>
      <c r="J16" s="13" t="s">
        <v>14</v>
      </c>
      <c r="K16" s="13" t="s">
        <v>15</v>
      </c>
      <c r="L16" s="13" t="s">
        <v>16</v>
      </c>
      <c r="M16" s="13" t="s">
        <v>17</v>
      </c>
      <c r="N16" s="13" t="s">
        <v>18</v>
      </c>
      <c r="O16" s="13" t="s">
        <v>19</v>
      </c>
      <c r="P16" s="13" t="s">
        <v>20</v>
      </c>
      <c r="Q16" s="13" t="s">
        <v>21</v>
      </c>
    </row>
    <row r="17" spans="1:17" s="2" customFormat="1" ht="15" customHeigh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</row>
    <row r="18" spans="1:17" x14ac:dyDescent="0.25">
      <c r="A18" s="108" t="s">
        <v>1</v>
      </c>
      <c r="B18" s="111" t="s">
        <v>75</v>
      </c>
      <c r="C18" s="108"/>
      <c r="D18" s="15" t="s">
        <v>23</v>
      </c>
      <c r="E18" s="19">
        <f>E19+E20+E21+E22+E23+E24</f>
        <v>573.9</v>
      </c>
      <c r="F18" s="20">
        <f>F19+F20+F21+F22+F23+F24</f>
        <v>0</v>
      </c>
      <c r="G18" s="20">
        <f>G19+G20+G21+G22+G23+G24</f>
        <v>0</v>
      </c>
      <c r="H18" s="20">
        <f t="shared" ref="H18:Q18" si="0">H19+H20+H21+H22+H23+H24</f>
        <v>207.2</v>
      </c>
      <c r="I18" s="20">
        <f t="shared" si="0"/>
        <v>0</v>
      </c>
      <c r="J18" s="20">
        <f t="shared" si="0"/>
        <v>0</v>
      </c>
      <c r="K18" s="20">
        <f t="shared" si="0"/>
        <v>100</v>
      </c>
      <c r="L18" s="20">
        <f t="shared" si="0"/>
        <v>0</v>
      </c>
      <c r="M18" s="20">
        <f t="shared" si="0"/>
        <v>0</v>
      </c>
      <c r="N18" s="20">
        <f t="shared" si="0"/>
        <v>115</v>
      </c>
      <c r="O18" s="20">
        <f t="shared" si="0"/>
        <v>151.69999999999999</v>
      </c>
      <c r="P18" s="20">
        <f t="shared" si="0"/>
        <v>0</v>
      </c>
      <c r="Q18" s="20">
        <f t="shared" si="0"/>
        <v>0</v>
      </c>
    </row>
    <row r="19" spans="1:17" x14ac:dyDescent="0.25">
      <c r="A19" s="108"/>
      <c r="B19" s="111"/>
      <c r="C19" s="108"/>
      <c r="D19" s="14" t="s">
        <v>7</v>
      </c>
      <c r="E19" s="21">
        <f t="shared" ref="E19:Q24" si="1">E26+E33+E40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  <c r="K19" s="22">
        <f t="shared" si="1"/>
        <v>0</v>
      </c>
      <c r="L19" s="22">
        <f t="shared" si="1"/>
        <v>0</v>
      </c>
      <c r="M19" s="22">
        <f t="shared" si="1"/>
        <v>0</v>
      </c>
      <c r="N19" s="22">
        <f t="shared" si="1"/>
        <v>0</v>
      </c>
      <c r="O19" s="22">
        <f t="shared" si="1"/>
        <v>0</v>
      </c>
      <c r="P19" s="22">
        <f t="shared" si="1"/>
        <v>0</v>
      </c>
      <c r="Q19" s="22">
        <f t="shared" si="1"/>
        <v>0</v>
      </c>
    </row>
    <row r="20" spans="1:17" x14ac:dyDescent="0.25">
      <c r="A20" s="108"/>
      <c r="B20" s="111"/>
      <c r="C20" s="108"/>
      <c r="D20" s="14" t="s">
        <v>8</v>
      </c>
      <c r="E20" s="21">
        <f t="shared" si="1"/>
        <v>573.9</v>
      </c>
      <c r="F20" s="23">
        <f t="shared" si="1"/>
        <v>0</v>
      </c>
      <c r="G20" s="23">
        <f t="shared" si="1"/>
        <v>0</v>
      </c>
      <c r="H20" s="23">
        <f t="shared" si="1"/>
        <v>207.2</v>
      </c>
      <c r="I20" s="23">
        <f t="shared" si="1"/>
        <v>0</v>
      </c>
      <c r="J20" s="23">
        <f t="shared" si="1"/>
        <v>0</v>
      </c>
      <c r="K20" s="23">
        <f t="shared" si="1"/>
        <v>100</v>
      </c>
      <c r="L20" s="23">
        <f t="shared" si="1"/>
        <v>0</v>
      </c>
      <c r="M20" s="23">
        <f t="shared" si="1"/>
        <v>0</v>
      </c>
      <c r="N20" s="23">
        <f t="shared" si="1"/>
        <v>115</v>
      </c>
      <c r="O20" s="23">
        <f t="shared" si="1"/>
        <v>151.69999999999999</v>
      </c>
      <c r="P20" s="23">
        <f t="shared" si="1"/>
        <v>0</v>
      </c>
      <c r="Q20" s="23">
        <f t="shared" si="1"/>
        <v>0</v>
      </c>
    </row>
    <row r="21" spans="1:17" x14ac:dyDescent="0.25">
      <c r="A21" s="108"/>
      <c r="B21" s="111"/>
      <c r="C21" s="108"/>
      <c r="D21" s="14" t="s">
        <v>9</v>
      </c>
      <c r="E21" s="21">
        <f t="shared" si="1"/>
        <v>0</v>
      </c>
      <c r="F21" s="22">
        <f t="shared" si="1"/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2">
        <f t="shared" si="1"/>
        <v>0</v>
      </c>
      <c r="K21" s="22">
        <f t="shared" si="1"/>
        <v>0</v>
      </c>
      <c r="L21" s="22">
        <f t="shared" si="1"/>
        <v>0</v>
      </c>
      <c r="M21" s="22">
        <f t="shared" si="1"/>
        <v>0</v>
      </c>
      <c r="N21" s="22">
        <f t="shared" si="1"/>
        <v>0</v>
      </c>
      <c r="O21" s="22">
        <f t="shared" si="1"/>
        <v>0</v>
      </c>
      <c r="P21" s="22">
        <f t="shared" si="1"/>
        <v>0</v>
      </c>
      <c r="Q21" s="22">
        <f t="shared" si="1"/>
        <v>0</v>
      </c>
    </row>
    <row r="22" spans="1:17" ht="60" x14ac:dyDescent="0.25">
      <c r="A22" s="108"/>
      <c r="B22" s="111"/>
      <c r="C22" s="108"/>
      <c r="D22" s="5" t="s">
        <v>30</v>
      </c>
      <c r="E22" s="21">
        <f t="shared" si="1"/>
        <v>0</v>
      </c>
      <c r="F22" s="22">
        <f t="shared" si="1"/>
        <v>0</v>
      </c>
      <c r="G22" s="22">
        <f t="shared" si="1"/>
        <v>0</v>
      </c>
      <c r="H22" s="22">
        <f t="shared" si="1"/>
        <v>0</v>
      </c>
      <c r="I22" s="22">
        <f t="shared" si="1"/>
        <v>0</v>
      </c>
      <c r="J22" s="22">
        <f t="shared" si="1"/>
        <v>0</v>
      </c>
      <c r="K22" s="22">
        <f t="shared" si="1"/>
        <v>0</v>
      </c>
      <c r="L22" s="22">
        <f t="shared" si="1"/>
        <v>0</v>
      </c>
      <c r="M22" s="22">
        <f t="shared" si="1"/>
        <v>0</v>
      </c>
      <c r="N22" s="22">
        <f t="shared" si="1"/>
        <v>0</v>
      </c>
      <c r="O22" s="22">
        <f t="shared" si="1"/>
        <v>0</v>
      </c>
      <c r="P22" s="22">
        <f t="shared" si="1"/>
        <v>0</v>
      </c>
      <c r="Q22" s="22">
        <f t="shared" si="1"/>
        <v>0</v>
      </c>
    </row>
    <row r="23" spans="1:17" ht="30" x14ac:dyDescent="0.25">
      <c r="A23" s="108"/>
      <c r="B23" s="111"/>
      <c r="C23" s="108"/>
      <c r="D23" s="5" t="s">
        <v>82</v>
      </c>
      <c r="E23" s="21">
        <f t="shared" si="1"/>
        <v>0</v>
      </c>
      <c r="F23" s="22">
        <f t="shared" si="1"/>
        <v>0</v>
      </c>
      <c r="G23" s="22">
        <f t="shared" si="1"/>
        <v>0</v>
      </c>
      <c r="H23" s="22">
        <f t="shared" si="1"/>
        <v>0</v>
      </c>
      <c r="I23" s="22">
        <f t="shared" si="1"/>
        <v>0</v>
      </c>
      <c r="J23" s="22">
        <f t="shared" si="1"/>
        <v>0</v>
      </c>
      <c r="K23" s="22">
        <f t="shared" si="1"/>
        <v>0</v>
      </c>
      <c r="L23" s="22">
        <f t="shared" si="1"/>
        <v>0</v>
      </c>
      <c r="M23" s="22">
        <f t="shared" si="1"/>
        <v>0</v>
      </c>
      <c r="N23" s="22">
        <f t="shared" si="1"/>
        <v>0</v>
      </c>
      <c r="O23" s="22">
        <f t="shared" si="1"/>
        <v>0</v>
      </c>
      <c r="P23" s="22">
        <f t="shared" si="1"/>
        <v>0</v>
      </c>
      <c r="Q23" s="22">
        <f t="shared" si="1"/>
        <v>0</v>
      </c>
    </row>
    <row r="24" spans="1:17" x14ac:dyDescent="0.25">
      <c r="A24" s="108"/>
      <c r="B24" s="111"/>
      <c r="C24" s="108"/>
      <c r="D24" s="5" t="s">
        <v>83</v>
      </c>
      <c r="E24" s="21">
        <f>E31+E38+E45</f>
        <v>0</v>
      </c>
      <c r="F24" s="22">
        <f t="shared" si="1"/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 t="shared" si="1"/>
        <v>0</v>
      </c>
      <c r="O24" s="22">
        <f t="shared" si="1"/>
        <v>0</v>
      </c>
      <c r="P24" s="22">
        <f t="shared" si="1"/>
        <v>0</v>
      </c>
      <c r="Q24" s="22">
        <f t="shared" si="1"/>
        <v>0</v>
      </c>
    </row>
    <row r="25" spans="1:17" x14ac:dyDescent="0.25">
      <c r="A25" s="108" t="s">
        <v>2</v>
      </c>
      <c r="B25" s="112" t="s">
        <v>67</v>
      </c>
      <c r="C25" s="108" t="s">
        <v>45</v>
      </c>
      <c r="D25" s="15" t="s">
        <v>23</v>
      </c>
      <c r="E25" s="19">
        <f>E26+E27+E28+E29+E30+E31</f>
        <v>458.9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x14ac:dyDescent="0.25">
      <c r="A26" s="108"/>
      <c r="B26" s="112"/>
      <c r="C26" s="108"/>
      <c r="D26" s="14" t="s">
        <v>7</v>
      </c>
      <c r="E26" s="21">
        <f>F26+G26+H26+I26+J26+K26+L26+M26+N26+O26+P26+Q26</f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</row>
    <row r="27" spans="1:17" x14ac:dyDescent="0.25">
      <c r="A27" s="108"/>
      <c r="B27" s="112"/>
      <c r="C27" s="108"/>
      <c r="D27" s="14" t="s">
        <v>8</v>
      </c>
      <c r="E27" s="21">
        <f t="shared" ref="E27:E31" si="2">F27+G27+H27+I27+J27+K27+L27+M27+N27+O27+P27+Q27</f>
        <v>458.9</v>
      </c>
      <c r="F27" s="23">
        <v>0</v>
      </c>
      <c r="G27" s="23">
        <v>0</v>
      </c>
      <c r="H27" s="23">
        <f>100+7.2</f>
        <v>107.2</v>
      </c>
      <c r="I27" s="23">
        <v>0</v>
      </c>
      <c r="J27" s="23">
        <v>0</v>
      </c>
      <c r="K27" s="23">
        <v>100</v>
      </c>
      <c r="L27" s="23">
        <v>0</v>
      </c>
      <c r="M27" s="23">
        <v>0</v>
      </c>
      <c r="N27" s="24">
        <v>100</v>
      </c>
      <c r="O27" s="23">
        <v>151.69999999999999</v>
      </c>
      <c r="P27" s="23">
        <v>0</v>
      </c>
      <c r="Q27" s="23">
        <v>0</v>
      </c>
    </row>
    <row r="28" spans="1:17" x14ac:dyDescent="0.25">
      <c r="A28" s="108"/>
      <c r="B28" s="112"/>
      <c r="C28" s="108"/>
      <c r="D28" s="14" t="s">
        <v>9</v>
      </c>
      <c r="E28" s="21">
        <f t="shared" si="2"/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v>0</v>
      </c>
      <c r="O28" s="23">
        <v>0</v>
      </c>
      <c r="P28" s="23">
        <v>0</v>
      </c>
      <c r="Q28" s="23">
        <v>0</v>
      </c>
    </row>
    <row r="29" spans="1:17" ht="60" x14ac:dyDescent="0.25">
      <c r="A29" s="108"/>
      <c r="B29" s="112"/>
      <c r="C29" s="108"/>
      <c r="D29" s="5" t="s">
        <v>30</v>
      </c>
      <c r="E29" s="21">
        <f t="shared" si="2"/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</row>
    <row r="30" spans="1:17" ht="30" x14ac:dyDescent="0.25">
      <c r="A30" s="108"/>
      <c r="B30" s="112"/>
      <c r="C30" s="108"/>
      <c r="D30" s="5" t="s">
        <v>82</v>
      </c>
      <c r="E30" s="21">
        <f t="shared" si="2"/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</row>
    <row r="31" spans="1:17" ht="61.5" customHeight="1" x14ac:dyDescent="0.25">
      <c r="A31" s="108"/>
      <c r="B31" s="112"/>
      <c r="C31" s="108"/>
      <c r="D31" s="5" t="s">
        <v>83</v>
      </c>
      <c r="E31" s="21">
        <f t="shared" si="2"/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</row>
    <row r="32" spans="1:17" x14ac:dyDescent="0.25">
      <c r="A32" s="108" t="s">
        <v>3</v>
      </c>
      <c r="B32" s="112" t="s">
        <v>66</v>
      </c>
      <c r="C32" s="108" t="s">
        <v>46</v>
      </c>
      <c r="D32" s="15" t="s">
        <v>23</v>
      </c>
      <c r="E32" s="19">
        <f>E33+E34+E35+E36+E37+E38</f>
        <v>100</v>
      </c>
      <c r="F32" s="20">
        <f>F33+F34+F35+F36+F37+F38</f>
        <v>0</v>
      </c>
      <c r="G32" s="20">
        <f t="shared" ref="G32:Q32" si="3">G33+G34+G35+G36+G37+G38</f>
        <v>0</v>
      </c>
      <c r="H32" s="20">
        <f t="shared" si="3"/>
        <v>100</v>
      </c>
      <c r="I32" s="20">
        <f t="shared" si="3"/>
        <v>0</v>
      </c>
      <c r="J32" s="20">
        <f t="shared" si="3"/>
        <v>0</v>
      </c>
      <c r="K32" s="20">
        <f t="shared" si="3"/>
        <v>0</v>
      </c>
      <c r="L32" s="20">
        <f t="shared" si="3"/>
        <v>0</v>
      </c>
      <c r="M32" s="20">
        <f t="shared" si="3"/>
        <v>0</v>
      </c>
      <c r="N32" s="20">
        <f t="shared" si="3"/>
        <v>0</v>
      </c>
      <c r="O32" s="20">
        <f t="shared" si="3"/>
        <v>0</v>
      </c>
      <c r="P32" s="20">
        <f t="shared" si="3"/>
        <v>0</v>
      </c>
      <c r="Q32" s="20">
        <f t="shared" si="3"/>
        <v>0</v>
      </c>
    </row>
    <row r="33" spans="1:17" x14ac:dyDescent="0.25">
      <c r="A33" s="108"/>
      <c r="B33" s="112"/>
      <c r="C33" s="108"/>
      <c r="D33" s="14" t="s">
        <v>7</v>
      </c>
      <c r="E33" s="21">
        <f>F33+G33+H33+I33+J33+K33+L33+M33+N33+O33+P33+Q33</f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</row>
    <row r="34" spans="1:17" x14ac:dyDescent="0.25">
      <c r="A34" s="108"/>
      <c r="B34" s="112"/>
      <c r="C34" s="108"/>
      <c r="D34" s="14" t="s">
        <v>8</v>
      </c>
      <c r="E34" s="21">
        <f t="shared" ref="E34:E38" si="4">F34+G34+H34+I34+J34+K34+L34+M34+N34+O34+P34+Q34</f>
        <v>100</v>
      </c>
      <c r="F34" s="23">
        <v>0</v>
      </c>
      <c r="G34" s="23">
        <v>0</v>
      </c>
      <c r="H34" s="23">
        <v>100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4">
        <v>0</v>
      </c>
      <c r="O34" s="23">
        <v>0</v>
      </c>
      <c r="P34" s="23">
        <v>0</v>
      </c>
      <c r="Q34" s="23">
        <v>0</v>
      </c>
    </row>
    <row r="35" spans="1:17" x14ac:dyDescent="0.25">
      <c r="A35" s="108"/>
      <c r="B35" s="112"/>
      <c r="C35" s="108"/>
      <c r="D35" s="14" t="s">
        <v>9</v>
      </c>
      <c r="E35" s="21">
        <f t="shared" si="4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</row>
    <row r="36" spans="1:17" ht="60" x14ac:dyDescent="0.25">
      <c r="A36" s="108"/>
      <c r="B36" s="112"/>
      <c r="C36" s="108"/>
      <c r="D36" s="5" t="s">
        <v>30</v>
      </c>
      <c r="E36" s="21">
        <f t="shared" si="4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</row>
    <row r="37" spans="1:17" ht="30" x14ac:dyDescent="0.25">
      <c r="A37" s="108"/>
      <c r="B37" s="112"/>
      <c r="C37" s="108"/>
      <c r="D37" s="5" t="s">
        <v>82</v>
      </c>
      <c r="E37" s="21">
        <f t="shared" si="4"/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</row>
    <row r="38" spans="1:17" x14ac:dyDescent="0.25">
      <c r="A38" s="108"/>
      <c r="B38" s="112"/>
      <c r="C38" s="108"/>
      <c r="D38" s="5" t="s">
        <v>83</v>
      </c>
      <c r="E38" s="21">
        <f t="shared" si="4"/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</row>
    <row r="39" spans="1:17" x14ac:dyDescent="0.25">
      <c r="A39" s="108" t="s">
        <v>31</v>
      </c>
      <c r="B39" s="112" t="s">
        <v>68</v>
      </c>
      <c r="C39" s="108" t="s">
        <v>46</v>
      </c>
      <c r="D39" s="15" t="s">
        <v>23</v>
      </c>
      <c r="E39" s="19">
        <f>E40+E41+E42+E43+E44+E45</f>
        <v>15</v>
      </c>
      <c r="F39" s="20">
        <f>F40+F41+F42+F43+F44+F45</f>
        <v>0</v>
      </c>
      <c r="G39" s="20">
        <f t="shared" ref="G39:Q39" si="5">G40+G41+G42+G43+G44+G45</f>
        <v>0</v>
      </c>
      <c r="H39" s="20">
        <f t="shared" si="5"/>
        <v>0</v>
      </c>
      <c r="I39" s="20">
        <f t="shared" si="5"/>
        <v>0</v>
      </c>
      <c r="J39" s="20">
        <f t="shared" si="5"/>
        <v>0</v>
      </c>
      <c r="K39" s="20">
        <f t="shared" si="5"/>
        <v>0</v>
      </c>
      <c r="L39" s="20">
        <f t="shared" si="5"/>
        <v>0</v>
      </c>
      <c r="M39" s="20">
        <f t="shared" si="5"/>
        <v>0</v>
      </c>
      <c r="N39" s="20">
        <f t="shared" si="5"/>
        <v>15</v>
      </c>
      <c r="O39" s="20">
        <f t="shared" si="5"/>
        <v>0</v>
      </c>
      <c r="P39" s="20">
        <f t="shared" si="5"/>
        <v>0</v>
      </c>
      <c r="Q39" s="20">
        <f t="shared" si="5"/>
        <v>0</v>
      </c>
    </row>
    <row r="40" spans="1:17" x14ac:dyDescent="0.25">
      <c r="A40" s="108"/>
      <c r="B40" s="112"/>
      <c r="C40" s="108"/>
      <c r="D40" s="14" t="s">
        <v>7</v>
      </c>
      <c r="E40" s="21">
        <f>F40+G40+H40+I40+J40+K40+L40+M40+N40+O40+P40+Q40</f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</row>
    <row r="41" spans="1:17" x14ac:dyDescent="0.25">
      <c r="A41" s="108"/>
      <c r="B41" s="112"/>
      <c r="C41" s="108"/>
      <c r="D41" s="14" t="s">
        <v>8</v>
      </c>
      <c r="E41" s="21">
        <f t="shared" ref="E41:E45" si="6">F41+G41+H41+I41+J41+K41+L41+M41+N41+O41+P41+Q41</f>
        <v>15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4">
        <v>15</v>
      </c>
      <c r="O41" s="23">
        <v>0</v>
      </c>
      <c r="P41" s="23">
        <v>0</v>
      </c>
      <c r="Q41" s="23">
        <v>0</v>
      </c>
    </row>
    <row r="42" spans="1:17" x14ac:dyDescent="0.25">
      <c r="A42" s="108"/>
      <c r="B42" s="112"/>
      <c r="C42" s="108"/>
      <c r="D42" s="14" t="s">
        <v>9</v>
      </c>
      <c r="E42" s="21">
        <f t="shared" si="6"/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</row>
    <row r="43" spans="1:17" ht="60" x14ac:dyDescent="0.25">
      <c r="A43" s="108"/>
      <c r="B43" s="112"/>
      <c r="C43" s="108"/>
      <c r="D43" s="5" t="s">
        <v>30</v>
      </c>
      <c r="E43" s="21">
        <f t="shared" si="6"/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</row>
    <row r="44" spans="1:17" ht="30" x14ac:dyDescent="0.25">
      <c r="A44" s="108"/>
      <c r="B44" s="112"/>
      <c r="C44" s="108"/>
      <c r="D44" s="5" t="s">
        <v>82</v>
      </c>
      <c r="E44" s="21">
        <f t="shared" si="6"/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</row>
    <row r="45" spans="1:17" x14ac:dyDescent="0.25">
      <c r="A45" s="108"/>
      <c r="B45" s="112"/>
      <c r="C45" s="108"/>
      <c r="D45" s="5" t="s">
        <v>83</v>
      </c>
      <c r="E45" s="21">
        <f t="shared" si="6"/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</row>
    <row r="46" spans="1:17" x14ac:dyDescent="0.25">
      <c r="A46" s="108" t="s">
        <v>4</v>
      </c>
      <c r="B46" s="111" t="s">
        <v>76</v>
      </c>
      <c r="C46" s="108"/>
      <c r="D46" s="15" t="s">
        <v>23</v>
      </c>
      <c r="E46" s="19">
        <f>E47+E48+E49+E50+E51+E52</f>
        <v>3141.9030000000002</v>
      </c>
      <c r="F46" s="20">
        <f>F47+F48+F49+F50+F51+F52</f>
        <v>0</v>
      </c>
      <c r="G46" s="20">
        <f t="shared" ref="G46:Q46" si="7">G47+G48+G49+G50+G51+G52</f>
        <v>510</v>
      </c>
      <c r="H46" s="20">
        <f t="shared" si="7"/>
        <v>5</v>
      </c>
      <c r="I46" s="20">
        <f t="shared" si="7"/>
        <v>750</v>
      </c>
      <c r="J46" s="20">
        <f t="shared" si="7"/>
        <v>0</v>
      </c>
      <c r="K46" s="20">
        <f t="shared" si="7"/>
        <v>289.33800000000002</v>
      </c>
      <c r="L46" s="20">
        <f t="shared" si="7"/>
        <v>45</v>
      </c>
      <c r="M46" s="20">
        <f t="shared" si="7"/>
        <v>500</v>
      </c>
      <c r="N46" s="20">
        <f t="shared" si="7"/>
        <v>542.56500000000005</v>
      </c>
      <c r="O46" s="20">
        <f t="shared" si="7"/>
        <v>500</v>
      </c>
      <c r="P46" s="20">
        <f t="shared" si="7"/>
        <v>0</v>
      </c>
      <c r="Q46" s="20">
        <f t="shared" si="7"/>
        <v>0</v>
      </c>
    </row>
    <row r="47" spans="1:17" x14ac:dyDescent="0.25">
      <c r="A47" s="108"/>
      <c r="B47" s="111"/>
      <c r="C47" s="108"/>
      <c r="D47" s="14" t="s">
        <v>7</v>
      </c>
      <c r="E47" s="21">
        <f>E54+E61</f>
        <v>0</v>
      </c>
      <c r="F47" s="22">
        <f>F54+F61+F68</f>
        <v>0</v>
      </c>
      <c r="G47" s="22">
        <f t="shared" ref="G47:Q47" si="8">G54+G61+G68</f>
        <v>0</v>
      </c>
      <c r="H47" s="22">
        <f t="shared" si="8"/>
        <v>0</v>
      </c>
      <c r="I47" s="22">
        <f t="shared" si="8"/>
        <v>0</v>
      </c>
      <c r="J47" s="22">
        <f t="shared" si="8"/>
        <v>0</v>
      </c>
      <c r="K47" s="22">
        <f t="shared" si="8"/>
        <v>0</v>
      </c>
      <c r="L47" s="22">
        <f t="shared" si="8"/>
        <v>0</v>
      </c>
      <c r="M47" s="22">
        <f t="shared" si="8"/>
        <v>0</v>
      </c>
      <c r="N47" s="22">
        <f t="shared" si="8"/>
        <v>0</v>
      </c>
      <c r="O47" s="22">
        <f t="shared" si="8"/>
        <v>0</v>
      </c>
      <c r="P47" s="22">
        <f t="shared" si="8"/>
        <v>0</v>
      </c>
      <c r="Q47" s="22">
        <f t="shared" si="8"/>
        <v>0</v>
      </c>
    </row>
    <row r="48" spans="1:17" x14ac:dyDescent="0.25">
      <c r="A48" s="108"/>
      <c r="B48" s="111"/>
      <c r="C48" s="108"/>
      <c r="D48" s="14" t="s">
        <v>8</v>
      </c>
      <c r="E48" s="21">
        <f>E55+E62</f>
        <v>0</v>
      </c>
      <c r="F48" s="22">
        <f t="shared" ref="F48:Q52" si="9">F55+F62+F69</f>
        <v>0</v>
      </c>
      <c r="G48" s="22">
        <f t="shared" si="9"/>
        <v>0</v>
      </c>
      <c r="H48" s="22">
        <f t="shared" si="9"/>
        <v>0</v>
      </c>
      <c r="I48" s="22">
        <f t="shared" si="9"/>
        <v>0</v>
      </c>
      <c r="J48" s="22">
        <f t="shared" si="9"/>
        <v>0</v>
      </c>
      <c r="K48" s="22">
        <f t="shared" si="9"/>
        <v>0</v>
      </c>
      <c r="L48" s="22">
        <f t="shared" si="9"/>
        <v>0</v>
      </c>
      <c r="M48" s="22">
        <f t="shared" si="9"/>
        <v>0</v>
      </c>
      <c r="N48" s="22">
        <f t="shared" si="9"/>
        <v>0</v>
      </c>
      <c r="O48" s="22">
        <f t="shared" si="9"/>
        <v>0</v>
      </c>
      <c r="P48" s="22">
        <f t="shared" si="9"/>
        <v>0</v>
      </c>
      <c r="Q48" s="22">
        <f t="shared" si="9"/>
        <v>0</v>
      </c>
    </row>
    <row r="49" spans="1:17" x14ac:dyDescent="0.25">
      <c r="A49" s="108"/>
      <c r="B49" s="111"/>
      <c r="C49" s="108"/>
      <c r="D49" s="14" t="s">
        <v>9</v>
      </c>
      <c r="E49" s="21">
        <f>F49+G49+H49+I49+J49+K49+L49+M49+N49+O49+P49+Q49</f>
        <v>1641.903</v>
      </c>
      <c r="F49" s="22">
        <f t="shared" si="9"/>
        <v>0</v>
      </c>
      <c r="G49" s="22">
        <f t="shared" si="9"/>
        <v>510</v>
      </c>
      <c r="H49" s="22">
        <f t="shared" si="9"/>
        <v>5</v>
      </c>
      <c r="I49" s="22">
        <f t="shared" si="9"/>
        <v>750</v>
      </c>
      <c r="J49" s="22">
        <f t="shared" si="9"/>
        <v>0</v>
      </c>
      <c r="K49" s="22">
        <f t="shared" si="9"/>
        <v>289.33800000000002</v>
      </c>
      <c r="L49" s="22">
        <f t="shared" si="9"/>
        <v>45</v>
      </c>
      <c r="M49" s="22">
        <f t="shared" si="9"/>
        <v>0</v>
      </c>
      <c r="N49" s="22">
        <f t="shared" si="9"/>
        <v>42.564999999999998</v>
      </c>
      <c r="O49" s="22">
        <f t="shared" si="9"/>
        <v>0</v>
      </c>
      <c r="P49" s="22">
        <f t="shared" si="9"/>
        <v>0</v>
      </c>
      <c r="Q49" s="22">
        <f t="shared" si="9"/>
        <v>0</v>
      </c>
    </row>
    <row r="50" spans="1:17" ht="60" x14ac:dyDescent="0.25">
      <c r="A50" s="108"/>
      <c r="B50" s="111"/>
      <c r="C50" s="108"/>
      <c r="D50" s="5" t="s">
        <v>30</v>
      </c>
      <c r="E50" s="21">
        <f t="shared" ref="E50:E52" si="10">F50+G50+H50+I50+J50+K50+L50+M50+N50+O50+P50+Q50</f>
        <v>0</v>
      </c>
      <c r="F50" s="22">
        <f t="shared" si="9"/>
        <v>0</v>
      </c>
      <c r="G50" s="22">
        <f t="shared" si="9"/>
        <v>0</v>
      </c>
      <c r="H50" s="22">
        <f t="shared" si="9"/>
        <v>0</v>
      </c>
      <c r="I50" s="22">
        <f t="shared" si="9"/>
        <v>0</v>
      </c>
      <c r="J50" s="22">
        <f t="shared" si="9"/>
        <v>0</v>
      </c>
      <c r="K50" s="22">
        <f t="shared" si="9"/>
        <v>0</v>
      </c>
      <c r="L50" s="22">
        <f t="shared" si="9"/>
        <v>0</v>
      </c>
      <c r="M50" s="22">
        <f t="shared" si="9"/>
        <v>0</v>
      </c>
      <c r="N50" s="22">
        <f t="shared" si="9"/>
        <v>0</v>
      </c>
      <c r="O50" s="22">
        <f t="shared" si="9"/>
        <v>0</v>
      </c>
      <c r="P50" s="22">
        <f t="shared" si="9"/>
        <v>0</v>
      </c>
      <c r="Q50" s="22">
        <f t="shared" si="9"/>
        <v>0</v>
      </c>
    </row>
    <row r="51" spans="1:17" ht="30" x14ac:dyDescent="0.25">
      <c r="A51" s="108"/>
      <c r="B51" s="111"/>
      <c r="C51" s="108"/>
      <c r="D51" s="5" t="s">
        <v>82</v>
      </c>
      <c r="E51" s="21">
        <f t="shared" si="10"/>
        <v>0</v>
      </c>
      <c r="F51" s="22">
        <f t="shared" si="9"/>
        <v>0</v>
      </c>
      <c r="G51" s="22">
        <f t="shared" si="9"/>
        <v>0</v>
      </c>
      <c r="H51" s="22">
        <f t="shared" si="9"/>
        <v>0</v>
      </c>
      <c r="I51" s="22">
        <f t="shared" si="9"/>
        <v>0</v>
      </c>
      <c r="J51" s="22">
        <f t="shared" si="9"/>
        <v>0</v>
      </c>
      <c r="K51" s="22">
        <f t="shared" si="9"/>
        <v>0</v>
      </c>
      <c r="L51" s="22">
        <f t="shared" si="9"/>
        <v>0</v>
      </c>
      <c r="M51" s="22">
        <f t="shared" si="9"/>
        <v>0</v>
      </c>
      <c r="N51" s="22">
        <f t="shared" si="9"/>
        <v>0</v>
      </c>
      <c r="O51" s="22">
        <f t="shared" si="9"/>
        <v>0</v>
      </c>
      <c r="P51" s="22">
        <f t="shared" si="9"/>
        <v>0</v>
      </c>
      <c r="Q51" s="22">
        <f t="shared" si="9"/>
        <v>0</v>
      </c>
    </row>
    <row r="52" spans="1:17" x14ac:dyDescent="0.25">
      <c r="A52" s="108"/>
      <c r="B52" s="111"/>
      <c r="C52" s="108"/>
      <c r="D52" s="5" t="s">
        <v>83</v>
      </c>
      <c r="E52" s="21">
        <f t="shared" si="10"/>
        <v>1500</v>
      </c>
      <c r="F52" s="22">
        <f t="shared" si="9"/>
        <v>0</v>
      </c>
      <c r="G52" s="22">
        <f t="shared" si="9"/>
        <v>0</v>
      </c>
      <c r="H52" s="22">
        <f t="shared" si="9"/>
        <v>0</v>
      </c>
      <c r="I52" s="22">
        <f t="shared" si="9"/>
        <v>0</v>
      </c>
      <c r="J52" s="22">
        <f t="shared" si="9"/>
        <v>0</v>
      </c>
      <c r="K52" s="22">
        <f t="shared" si="9"/>
        <v>0</v>
      </c>
      <c r="L52" s="22">
        <f t="shared" si="9"/>
        <v>0</v>
      </c>
      <c r="M52" s="22">
        <f t="shared" si="9"/>
        <v>500</v>
      </c>
      <c r="N52" s="22">
        <f t="shared" si="9"/>
        <v>500</v>
      </c>
      <c r="O52" s="22">
        <f t="shared" si="9"/>
        <v>500</v>
      </c>
      <c r="P52" s="22">
        <f t="shared" si="9"/>
        <v>0</v>
      </c>
      <c r="Q52" s="22">
        <f t="shared" si="9"/>
        <v>0</v>
      </c>
    </row>
    <row r="53" spans="1:17" x14ac:dyDescent="0.25">
      <c r="A53" s="108" t="s">
        <v>5</v>
      </c>
      <c r="B53" s="113" t="s">
        <v>34</v>
      </c>
      <c r="C53" s="108" t="s">
        <v>46</v>
      </c>
      <c r="D53" s="15" t="s">
        <v>23</v>
      </c>
      <c r="E53" s="19">
        <f>E54+E55+E56+E57+E58+E59</f>
        <v>3029.3379999999997</v>
      </c>
      <c r="F53" s="20">
        <f>F54+F55+F56+F59</f>
        <v>0</v>
      </c>
      <c r="G53" s="20">
        <f t="shared" ref="G53:Q53" si="11">G54+G55+G56+G59</f>
        <v>500</v>
      </c>
      <c r="H53" s="20">
        <f t="shared" si="11"/>
        <v>0</v>
      </c>
      <c r="I53" s="20">
        <f t="shared" si="11"/>
        <v>750</v>
      </c>
      <c r="J53" s="20">
        <f t="shared" si="11"/>
        <v>0</v>
      </c>
      <c r="K53" s="20">
        <f t="shared" si="11"/>
        <v>279.33800000000002</v>
      </c>
      <c r="L53" s="20">
        <f t="shared" si="11"/>
        <v>0</v>
      </c>
      <c r="M53" s="20">
        <f t="shared" si="11"/>
        <v>500</v>
      </c>
      <c r="N53" s="20">
        <f t="shared" si="11"/>
        <v>500</v>
      </c>
      <c r="O53" s="20">
        <f t="shared" si="11"/>
        <v>500</v>
      </c>
      <c r="P53" s="20">
        <f t="shared" si="11"/>
        <v>0</v>
      </c>
      <c r="Q53" s="20">
        <f t="shared" si="11"/>
        <v>0</v>
      </c>
    </row>
    <row r="54" spans="1:17" x14ac:dyDescent="0.25">
      <c r="A54" s="108"/>
      <c r="B54" s="113"/>
      <c r="C54" s="108"/>
      <c r="D54" s="14" t="s">
        <v>7</v>
      </c>
      <c r="E54" s="21">
        <f>F54+G54+H54+I54+J54+K54+L54+M54+N54+O54+P54+Q54</f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</row>
    <row r="55" spans="1:17" x14ac:dyDescent="0.25">
      <c r="A55" s="108"/>
      <c r="B55" s="113"/>
      <c r="C55" s="108"/>
      <c r="D55" s="14" t="s">
        <v>8</v>
      </c>
      <c r="E55" s="21">
        <f t="shared" ref="E55:E59" si="12">F55+G55+H55+I55+J55+K55+L55+M55+N55+O55+P55+Q55</f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1">
        <v>0</v>
      </c>
      <c r="O55" s="22">
        <v>0</v>
      </c>
      <c r="P55" s="22">
        <v>0</v>
      </c>
      <c r="Q55" s="22">
        <v>0</v>
      </c>
    </row>
    <row r="56" spans="1:17" x14ac:dyDescent="0.25">
      <c r="A56" s="108"/>
      <c r="B56" s="113"/>
      <c r="C56" s="108"/>
      <c r="D56" s="14" t="s">
        <v>9</v>
      </c>
      <c r="E56" s="21">
        <f t="shared" si="12"/>
        <v>1529.338</v>
      </c>
      <c r="F56" s="25">
        <v>0</v>
      </c>
      <c r="G56" s="25">
        <v>500</v>
      </c>
      <c r="H56" s="25">
        <v>0</v>
      </c>
      <c r="I56" s="25">
        <v>750</v>
      </c>
      <c r="J56" s="25">
        <v>0</v>
      </c>
      <c r="K56" s="25">
        <v>279.33800000000002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</row>
    <row r="57" spans="1:17" ht="60" x14ac:dyDescent="0.25">
      <c r="A57" s="108"/>
      <c r="B57" s="113"/>
      <c r="C57" s="108"/>
      <c r="D57" s="5" t="s">
        <v>30</v>
      </c>
      <c r="E57" s="21">
        <f t="shared" si="12"/>
        <v>0</v>
      </c>
      <c r="F57" s="22">
        <v>0</v>
      </c>
      <c r="G57" s="22">
        <v>0</v>
      </c>
      <c r="H57" s="22">
        <v>0</v>
      </c>
      <c r="I57" s="22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</row>
    <row r="58" spans="1:17" ht="30" x14ac:dyDescent="0.25">
      <c r="A58" s="108"/>
      <c r="B58" s="113"/>
      <c r="C58" s="108"/>
      <c r="D58" s="5" t="s">
        <v>82</v>
      </c>
      <c r="E58" s="21">
        <f t="shared" si="12"/>
        <v>0</v>
      </c>
      <c r="F58" s="22">
        <v>0</v>
      </c>
      <c r="G58" s="22">
        <v>0</v>
      </c>
      <c r="H58" s="22">
        <v>0</v>
      </c>
      <c r="I58" s="22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</row>
    <row r="59" spans="1:17" x14ac:dyDescent="0.25">
      <c r="A59" s="108"/>
      <c r="B59" s="113"/>
      <c r="C59" s="108"/>
      <c r="D59" s="5" t="s">
        <v>83</v>
      </c>
      <c r="E59" s="21">
        <f t="shared" si="12"/>
        <v>1500</v>
      </c>
      <c r="F59" s="22">
        <v>0</v>
      </c>
      <c r="G59" s="22">
        <v>0</v>
      </c>
      <c r="H59" s="22">
        <v>0</v>
      </c>
      <c r="I59" s="22">
        <v>0</v>
      </c>
      <c r="J59" s="26">
        <v>0</v>
      </c>
      <c r="K59" s="26">
        <v>0</v>
      </c>
      <c r="L59" s="26">
        <f>500-500</f>
        <v>0</v>
      </c>
      <c r="M59" s="26">
        <v>500</v>
      </c>
      <c r="N59" s="26">
        <v>500</v>
      </c>
      <c r="O59" s="26">
        <v>500</v>
      </c>
      <c r="P59" s="26">
        <f>500-500</f>
        <v>0</v>
      </c>
      <c r="Q59" s="26">
        <v>0</v>
      </c>
    </row>
    <row r="60" spans="1:17" x14ac:dyDescent="0.25">
      <c r="A60" s="108" t="s">
        <v>6</v>
      </c>
      <c r="B60" s="113" t="s">
        <v>35</v>
      </c>
      <c r="C60" s="108" t="s">
        <v>46</v>
      </c>
      <c r="D60" s="15" t="s">
        <v>23</v>
      </c>
      <c r="E60" s="19">
        <f>E61+E62+E63+E64+E65+E66</f>
        <v>30</v>
      </c>
      <c r="F60" s="22">
        <f>F61+F62+F63+F64+F65+F66</f>
        <v>0</v>
      </c>
      <c r="G60" s="22">
        <f t="shared" ref="G60:M60" si="13">G61+G62+G63+G64+G65+G66</f>
        <v>10</v>
      </c>
      <c r="H60" s="22">
        <f t="shared" si="13"/>
        <v>5</v>
      </c>
      <c r="I60" s="22">
        <f t="shared" si="13"/>
        <v>0</v>
      </c>
      <c r="J60" s="22">
        <f t="shared" si="13"/>
        <v>0</v>
      </c>
      <c r="K60" s="22">
        <f t="shared" si="13"/>
        <v>10</v>
      </c>
      <c r="L60" s="22">
        <f t="shared" si="13"/>
        <v>5</v>
      </c>
      <c r="M60" s="22">
        <f t="shared" si="13"/>
        <v>0</v>
      </c>
      <c r="N60" s="27">
        <f>N63</f>
        <v>0</v>
      </c>
      <c r="O60" s="22">
        <f>O61+O62+O63+O64+O65+O66</f>
        <v>0</v>
      </c>
      <c r="P60" s="22">
        <f t="shared" ref="P60:Q60" si="14">P61+P62+P63+P64+P65+P66</f>
        <v>0</v>
      </c>
      <c r="Q60" s="22">
        <f t="shared" si="14"/>
        <v>0</v>
      </c>
    </row>
    <row r="61" spans="1:17" x14ac:dyDescent="0.25">
      <c r="A61" s="108"/>
      <c r="B61" s="113"/>
      <c r="C61" s="108"/>
      <c r="D61" s="14" t="s">
        <v>7</v>
      </c>
      <c r="E61" s="21">
        <f>F61+G61+H61+I61+J61+K61+L61+M61+N61+O61+P61+Q61</f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</row>
    <row r="62" spans="1:17" x14ac:dyDescent="0.25">
      <c r="A62" s="108"/>
      <c r="B62" s="113"/>
      <c r="C62" s="108"/>
      <c r="D62" s="14" t="s">
        <v>8</v>
      </c>
      <c r="E62" s="21">
        <f t="shared" ref="E62:E66" si="15">F62+G62+H62+I62+J62+K62+L62+M62+N62+O62+P62+Q62</f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</row>
    <row r="63" spans="1:17" x14ac:dyDescent="0.25">
      <c r="A63" s="108"/>
      <c r="B63" s="113"/>
      <c r="C63" s="108"/>
      <c r="D63" s="14" t="s">
        <v>9</v>
      </c>
      <c r="E63" s="21">
        <f t="shared" si="15"/>
        <v>30</v>
      </c>
      <c r="F63" s="22">
        <v>0</v>
      </c>
      <c r="G63" s="25">
        <v>10</v>
      </c>
      <c r="H63" s="25">
        <v>5</v>
      </c>
      <c r="I63" s="22">
        <v>0</v>
      </c>
      <c r="J63" s="22">
        <v>0</v>
      </c>
      <c r="K63" s="25">
        <v>10</v>
      </c>
      <c r="L63" s="25">
        <v>5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</row>
    <row r="64" spans="1:17" ht="60" x14ac:dyDescent="0.25">
      <c r="A64" s="108"/>
      <c r="B64" s="113"/>
      <c r="C64" s="108"/>
      <c r="D64" s="5" t="s">
        <v>30</v>
      </c>
      <c r="E64" s="21">
        <f t="shared" si="15"/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</row>
    <row r="65" spans="1:17" ht="30" x14ac:dyDescent="0.25">
      <c r="A65" s="108"/>
      <c r="B65" s="113"/>
      <c r="C65" s="108"/>
      <c r="D65" s="5" t="s">
        <v>82</v>
      </c>
      <c r="E65" s="21">
        <f t="shared" si="15"/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</row>
    <row r="66" spans="1:17" x14ac:dyDescent="0.25">
      <c r="A66" s="108"/>
      <c r="B66" s="113"/>
      <c r="C66" s="108"/>
      <c r="D66" s="5" t="s">
        <v>83</v>
      </c>
      <c r="E66" s="21">
        <f t="shared" si="15"/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</row>
    <row r="67" spans="1:17" x14ac:dyDescent="0.25">
      <c r="A67" s="114" t="s">
        <v>69</v>
      </c>
      <c r="B67" s="117" t="s">
        <v>70</v>
      </c>
      <c r="C67" s="108" t="s">
        <v>72</v>
      </c>
      <c r="D67" s="36" t="s">
        <v>23</v>
      </c>
      <c r="E67" s="19">
        <f>E68+E69+E70+E71+E72+E73</f>
        <v>82.564999999999998</v>
      </c>
      <c r="F67" s="22">
        <f>F68+F69+F70+F71+F72+F73</f>
        <v>0</v>
      </c>
      <c r="G67" s="22">
        <f t="shared" ref="G67:M67" si="16">G68+G69+G70+G71+G72+G73</f>
        <v>0</v>
      </c>
      <c r="H67" s="22">
        <f t="shared" si="16"/>
        <v>0</v>
      </c>
      <c r="I67" s="22">
        <f t="shared" si="16"/>
        <v>0</v>
      </c>
      <c r="J67" s="22">
        <f t="shared" si="16"/>
        <v>0</v>
      </c>
      <c r="K67" s="22">
        <f t="shared" si="16"/>
        <v>0</v>
      </c>
      <c r="L67" s="22">
        <f t="shared" si="16"/>
        <v>40</v>
      </c>
      <c r="M67" s="22">
        <f t="shared" si="16"/>
        <v>0</v>
      </c>
      <c r="N67" s="27">
        <f>N70</f>
        <v>42.564999999999998</v>
      </c>
      <c r="O67" s="22">
        <f>O68+O69+O70+O71+O72+O73</f>
        <v>0</v>
      </c>
      <c r="P67" s="22">
        <f t="shared" ref="P67:Q67" si="17">P68+P69+P70+P71+P72+P73</f>
        <v>0</v>
      </c>
      <c r="Q67" s="22">
        <f t="shared" si="17"/>
        <v>0</v>
      </c>
    </row>
    <row r="68" spans="1:17" x14ac:dyDescent="0.25">
      <c r="A68" s="115"/>
      <c r="B68" s="118"/>
      <c r="C68" s="108"/>
      <c r="D68" s="37" t="s">
        <v>7</v>
      </c>
      <c r="E68" s="21">
        <f>F68+G68+H68+I68+J68+K68+L68+M68+N68+O68+P68+Q68</f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</row>
    <row r="69" spans="1:17" x14ac:dyDescent="0.25">
      <c r="A69" s="115"/>
      <c r="B69" s="118"/>
      <c r="C69" s="108"/>
      <c r="D69" s="37" t="s">
        <v>8</v>
      </c>
      <c r="E69" s="21">
        <f t="shared" ref="E69:E73" si="18">F69+G69+H69+I69+J69+K69+L69+M69+N69+O69+P69+Q69</f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</row>
    <row r="70" spans="1:17" x14ac:dyDescent="0.25">
      <c r="A70" s="115"/>
      <c r="B70" s="118"/>
      <c r="C70" s="108"/>
      <c r="D70" s="37" t="s">
        <v>9</v>
      </c>
      <c r="E70" s="21">
        <f t="shared" si="18"/>
        <v>82.564999999999998</v>
      </c>
      <c r="F70" s="22">
        <v>0</v>
      </c>
      <c r="G70" s="25">
        <v>0</v>
      </c>
      <c r="H70" s="25">
        <v>0</v>
      </c>
      <c r="I70" s="22">
        <v>0</v>
      </c>
      <c r="J70" s="22">
        <v>0</v>
      </c>
      <c r="K70" s="25">
        <v>0</v>
      </c>
      <c r="L70" s="25">
        <v>40</v>
      </c>
      <c r="M70" s="22">
        <v>0</v>
      </c>
      <c r="N70" s="22">
        <v>42.564999999999998</v>
      </c>
      <c r="O70" s="22">
        <v>0</v>
      </c>
      <c r="P70" s="22">
        <v>0</v>
      </c>
      <c r="Q70" s="22">
        <v>0</v>
      </c>
    </row>
    <row r="71" spans="1:17" ht="60" x14ac:dyDescent="0.25">
      <c r="A71" s="115"/>
      <c r="B71" s="118"/>
      <c r="C71" s="108"/>
      <c r="D71" s="5" t="s">
        <v>30</v>
      </c>
      <c r="E71" s="21">
        <f t="shared" si="18"/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</row>
    <row r="72" spans="1:17" ht="30" x14ac:dyDescent="0.25">
      <c r="A72" s="115"/>
      <c r="B72" s="118"/>
      <c r="C72" s="108"/>
      <c r="D72" s="5" t="s">
        <v>82</v>
      </c>
      <c r="E72" s="21">
        <f t="shared" si="18"/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</row>
    <row r="73" spans="1:17" x14ac:dyDescent="0.25">
      <c r="A73" s="116"/>
      <c r="B73" s="119"/>
      <c r="C73" s="108"/>
      <c r="D73" s="5" t="s">
        <v>83</v>
      </c>
      <c r="E73" s="21">
        <f t="shared" si="18"/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</row>
    <row r="74" spans="1:17" x14ac:dyDescent="0.25">
      <c r="A74" s="108" t="s">
        <v>32</v>
      </c>
      <c r="B74" s="111" t="s">
        <v>77</v>
      </c>
      <c r="C74" s="108"/>
      <c r="D74" s="15" t="s">
        <v>23</v>
      </c>
      <c r="E74" s="19">
        <f>E75+E76+E77+E78+E79+E80</f>
        <v>778.28800000000001</v>
      </c>
      <c r="F74" s="20">
        <f>F75+F76+F77+F78+F79+F80</f>
        <v>0</v>
      </c>
      <c r="G74" s="20">
        <f t="shared" ref="G74:Q74" si="19">G75+G76+G77+G78+G79+G80</f>
        <v>0</v>
      </c>
      <c r="H74" s="20">
        <f t="shared" si="19"/>
        <v>25</v>
      </c>
      <c r="I74" s="20">
        <f t="shared" si="19"/>
        <v>0</v>
      </c>
      <c r="J74" s="20">
        <f t="shared" si="19"/>
        <v>45</v>
      </c>
      <c r="K74" s="20">
        <f t="shared" si="19"/>
        <v>30</v>
      </c>
      <c r="L74" s="20">
        <f t="shared" si="19"/>
        <v>478.28800000000001</v>
      </c>
      <c r="M74" s="20">
        <f t="shared" si="19"/>
        <v>0</v>
      </c>
      <c r="N74" s="20">
        <f t="shared" si="19"/>
        <v>0</v>
      </c>
      <c r="O74" s="20">
        <f t="shared" si="19"/>
        <v>0</v>
      </c>
      <c r="P74" s="20">
        <f t="shared" si="19"/>
        <v>0</v>
      </c>
      <c r="Q74" s="20">
        <f t="shared" si="19"/>
        <v>200</v>
      </c>
    </row>
    <row r="75" spans="1:17" x14ac:dyDescent="0.25">
      <c r="A75" s="108"/>
      <c r="B75" s="111"/>
      <c r="C75" s="108"/>
      <c r="D75" s="14" t="s">
        <v>7</v>
      </c>
      <c r="E75" s="21">
        <f>F75+G75+H75+I75+J75+K75+L75+M75+N75+O75+P75+Q75</f>
        <v>0</v>
      </c>
      <c r="F75" s="22">
        <f>F82+F89+F96+F118+F103+F110</f>
        <v>0</v>
      </c>
      <c r="G75" s="22">
        <f t="shared" ref="G75:Q75" si="20">G82+G89+G96+G118+G103+G110</f>
        <v>0</v>
      </c>
      <c r="H75" s="22">
        <f t="shared" si="20"/>
        <v>0</v>
      </c>
      <c r="I75" s="22">
        <f t="shared" si="20"/>
        <v>0</v>
      </c>
      <c r="J75" s="22">
        <f t="shared" si="20"/>
        <v>0</v>
      </c>
      <c r="K75" s="22">
        <f t="shared" si="20"/>
        <v>0</v>
      </c>
      <c r="L75" s="22">
        <f t="shared" si="20"/>
        <v>0</v>
      </c>
      <c r="M75" s="22">
        <f t="shared" si="20"/>
        <v>0</v>
      </c>
      <c r="N75" s="22">
        <f t="shared" si="20"/>
        <v>0</v>
      </c>
      <c r="O75" s="22">
        <f t="shared" si="20"/>
        <v>0</v>
      </c>
      <c r="P75" s="22">
        <f t="shared" si="20"/>
        <v>0</v>
      </c>
      <c r="Q75" s="22">
        <f t="shared" si="20"/>
        <v>0</v>
      </c>
    </row>
    <row r="76" spans="1:17" x14ac:dyDescent="0.25">
      <c r="A76" s="108"/>
      <c r="B76" s="111"/>
      <c r="C76" s="108"/>
      <c r="D76" s="14" t="s">
        <v>8</v>
      </c>
      <c r="E76" s="28">
        <f t="shared" ref="E76:E79" si="21">F76+G76+H76+I76+J76+K76+L76+M76+N76+O76+P76+Q76</f>
        <v>0</v>
      </c>
      <c r="F76" s="22">
        <f t="shared" ref="F76:Q80" si="22">F83+F90+F97+F119+F104+F111</f>
        <v>0</v>
      </c>
      <c r="G76" s="22">
        <f t="shared" si="22"/>
        <v>0</v>
      </c>
      <c r="H76" s="22">
        <f t="shared" si="22"/>
        <v>0</v>
      </c>
      <c r="I76" s="22">
        <f t="shared" si="22"/>
        <v>0</v>
      </c>
      <c r="J76" s="22">
        <f t="shared" si="22"/>
        <v>0</v>
      </c>
      <c r="K76" s="22">
        <f t="shared" si="22"/>
        <v>0</v>
      </c>
      <c r="L76" s="22">
        <f t="shared" si="22"/>
        <v>0</v>
      </c>
      <c r="M76" s="22">
        <f t="shared" si="22"/>
        <v>0</v>
      </c>
      <c r="N76" s="22">
        <f t="shared" si="22"/>
        <v>0</v>
      </c>
      <c r="O76" s="22">
        <f t="shared" si="22"/>
        <v>0</v>
      </c>
      <c r="P76" s="22">
        <f t="shared" si="22"/>
        <v>0</v>
      </c>
      <c r="Q76" s="22">
        <f t="shared" si="22"/>
        <v>0</v>
      </c>
    </row>
    <row r="77" spans="1:17" x14ac:dyDescent="0.25">
      <c r="A77" s="108"/>
      <c r="B77" s="111"/>
      <c r="C77" s="108"/>
      <c r="D77" s="14" t="s">
        <v>9</v>
      </c>
      <c r="E77" s="21">
        <f t="shared" si="21"/>
        <v>578.28800000000001</v>
      </c>
      <c r="F77" s="22">
        <f t="shared" si="22"/>
        <v>0</v>
      </c>
      <c r="G77" s="22">
        <f t="shared" si="22"/>
        <v>0</v>
      </c>
      <c r="H77" s="22">
        <f t="shared" si="22"/>
        <v>25</v>
      </c>
      <c r="I77" s="22">
        <f t="shared" si="22"/>
        <v>0</v>
      </c>
      <c r="J77" s="22">
        <f t="shared" si="22"/>
        <v>45</v>
      </c>
      <c r="K77" s="22">
        <f t="shared" si="22"/>
        <v>30</v>
      </c>
      <c r="L77" s="22">
        <f t="shared" si="22"/>
        <v>478.28800000000001</v>
      </c>
      <c r="M77" s="22">
        <f t="shared" si="22"/>
        <v>0</v>
      </c>
      <c r="N77" s="22">
        <f t="shared" si="22"/>
        <v>0</v>
      </c>
      <c r="O77" s="22">
        <f t="shared" si="22"/>
        <v>0</v>
      </c>
      <c r="P77" s="22">
        <f t="shared" si="22"/>
        <v>0</v>
      </c>
      <c r="Q77" s="22">
        <f t="shared" si="22"/>
        <v>0</v>
      </c>
    </row>
    <row r="78" spans="1:17" ht="60" x14ac:dyDescent="0.25">
      <c r="A78" s="108"/>
      <c r="B78" s="111"/>
      <c r="C78" s="108"/>
      <c r="D78" s="5" t="s">
        <v>30</v>
      </c>
      <c r="E78" s="21">
        <f t="shared" si="21"/>
        <v>0</v>
      </c>
      <c r="F78" s="22">
        <f t="shared" si="22"/>
        <v>0</v>
      </c>
      <c r="G78" s="22">
        <f t="shared" si="22"/>
        <v>0</v>
      </c>
      <c r="H78" s="22">
        <f t="shared" si="22"/>
        <v>0</v>
      </c>
      <c r="I78" s="22">
        <f t="shared" si="22"/>
        <v>0</v>
      </c>
      <c r="J78" s="22">
        <f t="shared" si="22"/>
        <v>0</v>
      </c>
      <c r="K78" s="22">
        <f t="shared" si="22"/>
        <v>0</v>
      </c>
      <c r="L78" s="22">
        <f t="shared" si="22"/>
        <v>0</v>
      </c>
      <c r="M78" s="22">
        <f t="shared" si="22"/>
        <v>0</v>
      </c>
      <c r="N78" s="22">
        <f t="shared" si="22"/>
        <v>0</v>
      </c>
      <c r="O78" s="22">
        <f t="shared" si="22"/>
        <v>0</v>
      </c>
      <c r="P78" s="22">
        <f t="shared" si="22"/>
        <v>0</v>
      </c>
      <c r="Q78" s="22">
        <f t="shared" si="22"/>
        <v>0</v>
      </c>
    </row>
    <row r="79" spans="1:17" ht="30" x14ac:dyDescent="0.25">
      <c r="A79" s="108"/>
      <c r="B79" s="111"/>
      <c r="C79" s="108"/>
      <c r="D79" s="5" t="s">
        <v>82</v>
      </c>
      <c r="E79" s="21">
        <f t="shared" si="21"/>
        <v>0</v>
      </c>
      <c r="F79" s="22">
        <f t="shared" si="22"/>
        <v>0</v>
      </c>
      <c r="G79" s="22">
        <f t="shared" si="22"/>
        <v>0</v>
      </c>
      <c r="H79" s="22">
        <f t="shared" si="22"/>
        <v>0</v>
      </c>
      <c r="I79" s="22">
        <f t="shared" si="22"/>
        <v>0</v>
      </c>
      <c r="J79" s="22">
        <f t="shared" si="22"/>
        <v>0</v>
      </c>
      <c r="K79" s="22">
        <f t="shared" si="22"/>
        <v>0</v>
      </c>
      <c r="L79" s="22">
        <f t="shared" si="22"/>
        <v>0</v>
      </c>
      <c r="M79" s="22">
        <f t="shared" si="22"/>
        <v>0</v>
      </c>
      <c r="N79" s="22">
        <f t="shared" si="22"/>
        <v>0</v>
      </c>
      <c r="O79" s="22">
        <f t="shared" si="22"/>
        <v>0</v>
      </c>
      <c r="P79" s="22">
        <f t="shared" si="22"/>
        <v>0</v>
      </c>
      <c r="Q79" s="22">
        <f t="shared" si="22"/>
        <v>0</v>
      </c>
    </row>
    <row r="80" spans="1:17" x14ac:dyDescent="0.25">
      <c r="A80" s="108"/>
      <c r="B80" s="111"/>
      <c r="C80" s="108"/>
      <c r="D80" s="5" t="s">
        <v>83</v>
      </c>
      <c r="E80" s="21">
        <f>F80+G80+H80+I80+J80+K80+L80+M80+N80+O80+P80+Q80</f>
        <v>200</v>
      </c>
      <c r="F80" s="22">
        <f t="shared" si="22"/>
        <v>0</v>
      </c>
      <c r="G80" s="22">
        <f t="shared" si="22"/>
        <v>0</v>
      </c>
      <c r="H80" s="22">
        <f t="shared" si="22"/>
        <v>0</v>
      </c>
      <c r="I80" s="22">
        <f t="shared" si="22"/>
        <v>0</v>
      </c>
      <c r="J80" s="22">
        <f t="shared" si="22"/>
        <v>0</v>
      </c>
      <c r="K80" s="22">
        <f t="shared" si="22"/>
        <v>0</v>
      </c>
      <c r="L80" s="22">
        <f t="shared" si="22"/>
        <v>0</v>
      </c>
      <c r="M80" s="22">
        <f t="shared" si="22"/>
        <v>0</v>
      </c>
      <c r="N80" s="22">
        <f t="shared" si="22"/>
        <v>0</v>
      </c>
      <c r="O80" s="22">
        <f t="shared" si="22"/>
        <v>0</v>
      </c>
      <c r="P80" s="22">
        <f t="shared" si="22"/>
        <v>0</v>
      </c>
      <c r="Q80" s="22">
        <f t="shared" si="22"/>
        <v>200</v>
      </c>
    </row>
    <row r="81" spans="1:17" ht="15" customHeight="1" x14ac:dyDescent="0.25">
      <c r="A81" s="108" t="s">
        <v>36</v>
      </c>
      <c r="B81" s="113" t="s">
        <v>39</v>
      </c>
      <c r="C81" s="108" t="s">
        <v>46</v>
      </c>
      <c r="D81" s="15" t="s">
        <v>23</v>
      </c>
      <c r="E81" s="19">
        <f>E82+E83+E84+E85+E86+E87</f>
        <v>25</v>
      </c>
      <c r="F81" s="20">
        <f>F82+F83+F84+F85+F86+F87</f>
        <v>0</v>
      </c>
      <c r="G81" s="20">
        <f t="shared" ref="G81:Q81" si="23">G82+G83+G84+G85+G86+G87</f>
        <v>0</v>
      </c>
      <c r="H81" s="20">
        <f t="shared" si="23"/>
        <v>25</v>
      </c>
      <c r="I81" s="20">
        <f t="shared" si="23"/>
        <v>0</v>
      </c>
      <c r="J81" s="20">
        <f t="shared" si="23"/>
        <v>0</v>
      </c>
      <c r="K81" s="20">
        <f t="shared" si="23"/>
        <v>0</v>
      </c>
      <c r="L81" s="20">
        <f t="shared" si="23"/>
        <v>0</v>
      </c>
      <c r="M81" s="20">
        <f t="shared" si="23"/>
        <v>0</v>
      </c>
      <c r="N81" s="20">
        <f t="shared" si="23"/>
        <v>0</v>
      </c>
      <c r="O81" s="20">
        <f t="shared" si="23"/>
        <v>0</v>
      </c>
      <c r="P81" s="20">
        <f t="shared" si="23"/>
        <v>0</v>
      </c>
      <c r="Q81" s="20">
        <f t="shared" si="23"/>
        <v>0</v>
      </c>
    </row>
    <row r="82" spans="1:17" x14ac:dyDescent="0.25">
      <c r="A82" s="108"/>
      <c r="B82" s="113"/>
      <c r="C82" s="108"/>
      <c r="D82" s="14" t="s">
        <v>7</v>
      </c>
      <c r="E82" s="21">
        <f>F82+G82+H82+I82+J82+K82+L82+M82+N82+O82+P82+Q82</f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</row>
    <row r="83" spans="1:17" x14ac:dyDescent="0.25">
      <c r="A83" s="108"/>
      <c r="B83" s="113"/>
      <c r="C83" s="108"/>
      <c r="D83" s="14" t="s">
        <v>8</v>
      </c>
      <c r="E83" s="21">
        <f t="shared" ref="E83:E87" si="24">F83+G83+H83+I83+J83+K83+L83+M83+N83+O83+P83+Q83</f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</row>
    <row r="84" spans="1:17" x14ac:dyDescent="0.25">
      <c r="A84" s="108"/>
      <c r="B84" s="113"/>
      <c r="C84" s="108"/>
      <c r="D84" s="14" t="s">
        <v>9</v>
      </c>
      <c r="E84" s="21">
        <f t="shared" si="24"/>
        <v>25</v>
      </c>
      <c r="F84" s="22">
        <v>0</v>
      </c>
      <c r="G84" s="22">
        <v>0</v>
      </c>
      <c r="H84" s="22">
        <v>25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</row>
    <row r="85" spans="1:17" ht="60" x14ac:dyDescent="0.25">
      <c r="A85" s="108"/>
      <c r="B85" s="113"/>
      <c r="C85" s="108"/>
      <c r="D85" s="5" t="s">
        <v>30</v>
      </c>
      <c r="E85" s="21">
        <f t="shared" si="24"/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</row>
    <row r="86" spans="1:17" ht="30" x14ac:dyDescent="0.25">
      <c r="A86" s="108"/>
      <c r="B86" s="113"/>
      <c r="C86" s="108"/>
      <c r="D86" s="5" t="s">
        <v>82</v>
      </c>
      <c r="E86" s="21">
        <f t="shared" si="24"/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</row>
    <row r="87" spans="1:17" x14ac:dyDescent="0.25">
      <c r="A87" s="108"/>
      <c r="B87" s="113"/>
      <c r="C87" s="108"/>
      <c r="D87" s="5" t="s">
        <v>83</v>
      </c>
      <c r="E87" s="21">
        <f t="shared" si="24"/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</row>
    <row r="88" spans="1:17" ht="15" customHeight="1" x14ac:dyDescent="0.25">
      <c r="A88" s="108" t="s">
        <v>37</v>
      </c>
      <c r="B88" s="113" t="s">
        <v>40</v>
      </c>
      <c r="C88" s="108" t="s">
        <v>73</v>
      </c>
      <c r="D88" s="15" t="s">
        <v>23</v>
      </c>
      <c r="E88" s="19">
        <f>E89+E90+E91+E92+E93+E94</f>
        <v>25</v>
      </c>
      <c r="F88" s="20">
        <f>F89+F90+F91+F92+F93+F94</f>
        <v>0</v>
      </c>
      <c r="G88" s="20">
        <f t="shared" ref="G88:Q88" si="25">G89+G90+G91+G92+G93+G94</f>
        <v>0</v>
      </c>
      <c r="H88" s="20">
        <f t="shared" si="25"/>
        <v>0</v>
      </c>
      <c r="I88" s="20">
        <f t="shared" si="25"/>
        <v>0</v>
      </c>
      <c r="J88" s="20">
        <f t="shared" si="25"/>
        <v>0</v>
      </c>
      <c r="K88" s="20">
        <f t="shared" si="25"/>
        <v>0</v>
      </c>
      <c r="L88" s="20">
        <f t="shared" si="25"/>
        <v>0</v>
      </c>
      <c r="M88" s="20">
        <f t="shared" si="25"/>
        <v>0</v>
      </c>
      <c r="N88" s="20">
        <f t="shared" si="25"/>
        <v>0</v>
      </c>
      <c r="O88" s="20">
        <f t="shared" si="25"/>
        <v>0</v>
      </c>
      <c r="P88" s="20">
        <f t="shared" si="25"/>
        <v>0</v>
      </c>
      <c r="Q88" s="20">
        <f t="shared" si="25"/>
        <v>25</v>
      </c>
    </row>
    <row r="89" spans="1:17" x14ac:dyDescent="0.25">
      <c r="A89" s="108"/>
      <c r="B89" s="113"/>
      <c r="C89" s="108"/>
      <c r="D89" s="14" t="s">
        <v>7</v>
      </c>
      <c r="E89" s="21">
        <f>F89+G89+H89+I89+J89+K89+L89+M89+N89+O89+P89+Q89</f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</row>
    <row r="90" spans="1:17" x14ac:dyDescent="0.25">
      <c r="A90" s="108"/>
      <c r="B90" s="113"/>
      <c r="C90" s="108"/>
      <c r="D90" s="14" t="s">
        <v>8</v>
      </c>
      <c r="E90" s="21">
        <f t="shared" ref="E90:E94" si="26">F90+G90+H90+I90+J90+K90+L90+M90+N90+O90+P90+Q90</f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</row>
    <row r="91" spans="1:17" x14ac:dyDescent="0.25">
      <c r="A91" s="108"/>
      <c r="B91" s="113"/>
      <c r="C91" s="108"/>
      <c r="D91" s="14" t="s">
        <v>9</v>
      </c>
      <c r="E91" s="21">
        <f t="shared" si="26"/>
        <v>0</v>
      </c>
      <c r="F91" s="22">
        <v>0</v>
      </c>
      <c r="G91" s="22">
        <v>0</v>
      </c>
      <c r="H91" s="22">
        <v>0</v>
      </c>
      <c r="I91" s="22">
        <v>0</v>
      </c>
      <c r="J91" s="26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</row>
    <row r="92" spans="1:17" ht="60" x14ac:dyDescent="0.25">
      <c r="A92" s="108"/>
      <c r="B92" s="113"/>
      <c r="C92" s="108"/>
      <c r="D92" s="5" t="s">
        <v>30</v>
      </c>
      <c r="E92" s="21">
        <f t="shared" si="26"/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</row>
    <row r="93" spans="1:17" ht="30" x14ac:dyDescent="0.25">
      <c r="A93" s="108"/>
      <c r="B93" s="113"/>
      <c r="C93" s="108"/>
      <c r="D93" s="5" t="s">
        <v>82</v>
      </c>
      <c r="E93" s="21">
        <f t="shared" si="26"/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</row>
    <row r="94" spans="1:17" x14ac:dyDescent="0.25">
      <c r="A94" s="108"/>
      <c r="B94" s="113"/>
      <c r="C94" s="108"/>
      <c r="D94" s="5" t="s">
        <v>83</v>
      </c>
      <c r="E94" s="21">
        <f t="shared" si="26"/>
        <v>25</v>
      </c>
      <c r="F94" s="22">
        <v>0</v>
      </c>
      <c r="G94" s="22">
        <v>0</v>
      </c>
      <c r="H94" s="22">
        <v>0</v>
      </c>
      <c r="I94" s="22">
        <v>0</v>
      </c>
      <c r="J94" s="22">
        <f>25-25</f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25</v>
      </c>
    </row>
    <row r="95" spans="1:17" ht="15" customHeight="1" x14ac:dyDescent="0.25">
      <c r="A95" s="108" t="s">
        <v>38</v>
      </c>
      <c r="B95" s="113" t="s">
        <v>41</v>
      </c>
      <c r="C95" s="108" t="s">
        <v>73</v>
      </c>
      <c r="D95" s="15" t="s">
        <v>23</v>
      </c>
      <c r="E95" s="19">
        <f>E96+E97+E98+E99+E100+E101</f>
        <v>30</v>
      </c>
      <c r="F95" s="20">
        <f>F96+F97+F98+F99+F100+F101</f>
        <v>0</v>
      </c>
      <c r="G95" s="20">
        <f t="shared" ref="G95:Q95" si="27">G96+G97+G98+G99+G100+G101</f>
        <v>0</v>
      </c>
      <c r="H95" s="20">
        <f t="shared" si="27"/>
        <v>0</v>
      </c>
      <c r="I95" s="20">
        <f t="shared" si="27"/>
        <v>0</v>
      </c>
      <c r="J95" s="20">
        <f t="shared" si="27"/>
        <v>0</v>
      </c>
      <c r="K95" s="20">
        <f t="shared" si="27"/>
        <v>30</v>
      </c>
      <c r="L95" s="20">
        <f t="shared" si="27"/>
        <v>0</v>
      </c>
      <c r="M95" s="20">
        <f t="shared" si="27"/>
        <v>0</v>
      </c>
      <c r="N95" s="20">
        <f t="shared" si="27"/>
        <v>0</v>
      </c>
      <c r="O95" s="20">
        <f t="shared" si="27"/>
        <v>0</v>
      </c>
      <c r="P95" s="20">
        <f t="shared" si="27"/>
        <v>0</v>
      </c>
      <c r="Q95" s="20">
        <f t="shared" si="27"/>
        <v>0</v>
      </c>
    </row>
    <row r="96" spans="1:17" x14ac:dyDescent="0.25">
      <c r="A96" s="108"/>
      <c r="B96" s="113"/>
      <c r="C96" s="108"/>
      <c r="D96" s="14" t="s">
        <v>7</v>
      </c>
      <c r="E96" s="21">
        <f>F96+G96+H96+I96+J96+K96+L96+M96+N96+O96+P96+Q96</f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</row>
    <row r="97" spans="1:17" x14ac:dyDescent="0.25">
      <c r="A97" s="108"/>
      <c r="B97" s="113"/>
      <c r="C97" s="108"/>
      <c r="D97" s="14" t="s">
        <v>8</v>
      </c>
      <c r="E97" s="21">
        <f t="shared" ref="E97:E100" si="28">F97+G97+H97+I97+J97+K97+L97+M97+N97+O97+P97+Q97</f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</row>
    <row r="98" spans="1:17" x14ac:dyDescent="0.25">
      <c r="A98" s="108"/>
      <c r="B98" s="113"/>
      <c r="C98" s="108"/>
      <c r="D98" s="14" t="s">
        <v>9</v>
      </c>
      <c r="E98" s="21">
        <f t="shared" si="28"/>
        <v>30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30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</row>
    <row r="99" spans="1:17" ht="60" x14ac:dyDescent="0.25">
      <c r="A99" s="108"/>
      <c r="B99" s="113"/>
      <c r="C99" s="108"/>
      <c r="D99" s="5" t="s">
        <v>30</v>
      </c>
      <c r="E99" s="21">
        <f t="shared" si="28"/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</row>
    <row r="100" spans="1:17" ht="30" x14ac:dyDescent="0.25">
      <c r="A100" s="108"/>
      <c r="B100" s="113"/>
      <c r="C100" s="108"/>
      <c r="D100" s="5" t="s">
        <v>82</v>
      </c>
      <c r="E100" s="21">
        <f t="shared" si="28"/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</row>
    <row r="101" spans="1:17" x14ac:dyDescent="0.25">
      <c r="A101" s="108"/>
      <c r="B101" s="113"/>
      <c r="C101" s="108"/>
      <c r="D101" s="5" t="s">
        <v>83</v>
      </c>
      <c r="E101" s="28">
        <f>F101+G101+H101+I101+J101+K101+L101+M101+N101+O101+P101+Q101</f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f>25-25</f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</row>
    <row r="102" spans="1:17" x14ac:dyDescent="0.25">
      <c r="A102" s="114" t="s">
        <v>42</v>
      </c>
      <c r="B102" s="113" t="s">
        <v>58</v>
      </c>
      <c r="C102" s="108" t="s">
        <v>74</v>
      </c>
      <c r="D102" s="15" t="s">
        <v>23</v>
      </c>
      <c r="E102" s="19">
        <f>E103+E104+E105+E106+E107+E108</f>
        <v>25</v>
      </c>
      <c r="F102" s="20">
        <f>F103+F104+F105+F106+F107+F108</f>
        <v>0</v>
      </c>
      <c r="G102" s="20">
        <f t="shared" ref="G102:Q102" si="29">G103+G104+G105+G106+G107+G108</f>
        <v>0</v>
      </c>
      <c r="H102" s="20">
        <f t="shared" si="29"/>
        <v>0</v>
      </c>
      <c r="I102" s="20">
        <f t="shared" si="29"/>
        <v>0</v>
      </c>
      <c r="J102" s="20">
        <f t="shared" si="29"/>
        <v>0</v>
      </c>
      <c r="K102" s="20">
        <f t="shared" si="29"/>
        <v>0</v>
      </c>
      <c r="L102" s="20">
        <f t="shared" si="29"/>
        <v>0</v>
      </c>
      <c r="M102" s="20">
        <f t="shared" si="29"/>
        <v>0</v>
      </c>
      <c r="N102" s="20">
        <f t="shared" si="29"/>
        <v>0</v>
      </c>
      <c r="O102" s="20">
        <f t="shared" si="29"/>
        <v>0</v>
      </c>
      <c r="P102" s="20">
        <f t="shared" si="29"/>
        <v>0</v>
      </c>
      <c r="Q102" s="20">
        <f t="shared" si="29"/>
        <v>25</v>
      </c>
    </row>
    <row r="103" spans="1:17" x14ac:dyDescent="0.25">
      <c r="A103" s="115"/>
      <c r="B103" s="113"/>
      <c r="C103" s="108"/>
      <c r="D103" s="14" t="s">
        <v>7</v>
      </c>
      <c r="E103" s="21">
        <f>F103+G103+H103+I103+J103+K103+L103+M103+N103+O103+P103+Q103</f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</row>
    <row r="104" spans="1:17" x14ac:dyDescent="0.25">
      <c r="A104" s="115"/>
      <c r="B104" s="113"/>
      <c r="C104" s="108"/>
      <c r="D104" s="14" t="s">
        <v>8</v>
      </c>
      <c r="E104" s="21">
        <f t="shared" ref="E104:E107" si="30">F104+G104+H104+I104+J104+K104+L104+M104+N104+O104+P104+Q104</f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x14ac:dyDescent="0.25">
      <c r="A105" s="115"/>
      <c r="B105" s="113"/>
      <c r="C105" s="108"/>
      <c r="D105" s="14" t="s">
        <v>9</v>
      </c>
      <c r="E105" s="21">
        <f t="shared" si="30"/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</row>
    <row r="106" spans="1:17" ht="60" x14ac:dyDescent="0.25">
      <c r="A106" s="115"/>
      <c r="B106" s="113"/>
      <c r="C106" s="108"/>
      <c r="D106" s="5" t="s">
        <v>30</v>
      </c>
      <c r="E106" s="21">
        <f t="shared" si="30"/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</row>
    <row r="107" spans="1:17" ht="30" x14ac:dyDescent="0.25">
      <c r="A107" s="115"/>
      <c r="B107" s="113"/>
      <c r="C107" s="108"/>
      <c r="D107" s="5" t="s">
        <v>82</v>
      </c>
      <c r="E107" s="21">
        <f t="shared" si="30"/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</row>
    <row r="108" spans="1:17" ht="39.75" customHeight="1" x14ac:dyDescent="0.25">
      <c r="A108" s="116"/>
      <c r="B108" s="113"/>
      <c r="C108" s="108"/>
      <c r="D108" s="5" t="s">
        <v>83</v>
      </c>
      <c r="E108" s="28">
        <f>F108+G108+H108+I108+J108+K108+L108+M108+N108+O108+P108+Q108</f>
        <v>25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f>25-25</f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25</v>
      </c>
    </row>
    <row r="109" spans="1:17" ht="21.75" customHeight="1" x14ac:dyDescent="0.25">
      <c r="A109" s="114" t="s">
        <v>59</v>
      </c>
      <c r="B109" s="114" t="s">
        <v>61</v>
      </c>
      <c r="C109" s="114" t="s">
        <v>46</v>
      </c>
      <c r="D109" s="15" t="s">
        <v>23</v>
      </c>
      <c r="E109" s="19">
        <f>E111+E112+E113+E114+E115+E116</f>
        <v>150</v>
      </c>
      <c r="F109" s="20">
        <f>F111+F112+F113+F114+F115+F116</f>
        <v>0</v>
      </c>
      <c r="G109" s="20">
        <f t="shared" ref="G109:Q109" si="31">G111+G112+G113+G114+G115+G116</f>
        <v>0</v>
      </c>
      <c r="H109" s="20">
        <f t="shared" si="31"/>
        <v>0</v>
      </c>
      <c r="I109" s="20">
        <f t="shared" si="31"/>
        <v>0</v>
      </c>
      <c r="J109" s="20">
        <f t="shared" si="31"/>
        <v>0</v>
      </c>
      <c r="K109" s="20">
        <f t="shared" si="31"/>
        <v>0</v>
      </c>
      <c r="L109" s="20">
        <f t="shared" si="31"/>
        <v>0</v>
      </c>
      <c r="M109" s="20">
        <f t="shared" si="31"/>
        <v>0</v>
      </c>
      <c r="N109" s="20">
        <f t="shared" si="31"/>
        <v>0</v>
      </c>
      <c r="O109" s="20">
        <f t="shared" si="31"/>
        <v>0</v>
      </c>
      <c r="P109" s="20">
        <f t="shared" si="31"/>
        <v>0</v>
      </c>
      <c r="Q109" s="20">
        <f t="shared" si="31"/>
        <v>150</v>
      </c>
    </row>
    <row r="110" spans="1:17" ht="21.75" customHeight="1" x14ac:dyDescent="0.25">
      <c r="A110" s="115"/>
      <c r="B110" s="115"/>
      <c r="C110" s="115"/>
      <c r="D110" s="14" t="s">
        <v>7</v>
      </c>
      <c r="E110" s="21">
        <f>F110+G110+H110+I110+J110+K110+L110+M110+N110+O110+P110+Q110</f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</row>
    <row r="111" spans="1:17" ht="24" customHeight="1" x14ac:dyDescent="0.25">
      <c r="A111" s="115"/>
      <c r="B111" s="115"/>
      <c r="C111" s="115"/>
      <c r="D111" s="14" t="s">
        <v>8</v>
      </c>
      <c r="E111" s="21">
        <f>F111+G111+H111+I111+J111+K111+L111+M111+N111+O111+P111+Q111</f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</row>
    <row r="112" spans="1:17" ht="30.75" customHeight="1" x14ac:dyDescent="0.25">
      <c r="A112" s="115"/>
      <c r="B112" s="115"/>
      <c r="C112" s="115"/>
      <c r="D112" s="14" t="s">
        <v>9</v>
      </c>
      <c r="E112" s="21">
        <f t="shared" ref="E112:E115" si="32">F112+G112+H112+I112+J112+K112+L112+M112+N112+O112+P112+Q112</f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</row>
    <row r="113" spans="1:17" ht="51.75" customHeight="1" x14ac:dyDescent="0.25">
      <c r="A113" s="115"/>
      <c r="B113" s="115"/>
      <c r="C113" s="115"/>
      <c r="D113" s="5" t="s">
        <v>30</v>
      </c>
      <c r="E113" s="21">
        <f t="shared" si="32"/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</row>
    <row r="114" spans="1:17" ht="26.25" customHeight="1" x14ac:dyDescent="0.25">
      <c r="A114" s="115"/>
      <c r="B114" s="115"/>
      <c r="C114" s="115"/>
      <c r="D114" s="5" t="s">
        <v>82</v>
      </c>
      <c r="E114" s="21">
        <f t="shared" si="32"/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</row>
    <row r="115" spans="1:17" ht="27" customHeight="1" x14ac:dyDescent="0.25">
      <c r="A115" s="115"/>
      <c r="B115" s="116"/>
      <c r="C115" s="116"/>
      <c r="D115" s="5" t="s">
        <v>83</v>
      </c>
      <c r="E115" s="21">
        <f t="shared" si="32"/>
        <v>150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150</v>
      </c>
    </row>
    <row r="116" spans="1:17" ht="72.75" hidden="1" customHeight="1" x14ac:dyDescent="0.25">
      <c r="A116" s="12"/>
      <c r="B116" s="14"/>
      <c r="C116" s="13"/>
      <c r="D116" s="5"/>
      <c r="E116" s="28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ht="15" customHeight="1" x14ac:dyDescent="0.25">
      <c r="A117" s="108" t="s">
        <v>60</v>
      </c>
      <c r="B117" s="113" t="s">
        <v>49</v>
      </c>
      <c r="C117" s="108" t="s">
        <v>73</v>
      </c>
      <c r="D117" s="15" t="s">
        <v>23</v>
      </c>
      <c r="E117" s="19">
        <f>E118+E119+E120+E121+E122+E123</f>
        <v>523.28800000000001</v>
      </c>
      <c r="F117" s="20">
        <f>F118+F119+F120+F121+F122+F123</f>
        <v>0</v>
      </c>
      <c r="G117" s="20">
        <f t="shared" ref="G117:Q117" si="33">G118+G119+G120+G121+G122+G123</f>
        <v>0</v>
      </c>
      <c r="H117" s="20">
        <f t="shared" si="33"/>
        <v>0</v>
      </c>
      <c r="I117" s="20">
        <f t="shared" si="33"/>
        <v>0</v>
      </c>
      <c r="J117" s="20">
        <f t="shared" si="33"/>
        <v>45</v>
      </c>
      <c r="K117" s="20">
        <f t="shared" si="33"/>
        <v>0</v>
      </c>
      <c r="L117" s="20">
        <f t="shared" si="33"/>
        <v>478.28800000000001</v>
      </c>
      <c r="M117" s="20">
        <f t="shared" si="33"/>
        <v>0</v>
      </c>
      <c r="N117" s="20">
        <f t="shared" si="33"/>
        <v>0</v>
      </c>
      <c r="O117" s="20">
        <f t="shared" si="33"/>
        <v>0</v>
      </c>
      <c r="P117" s="20">
        <f t="shared" si="33"/>
        <v>0</v>
      </c>
      <c r="Q117" s="20">
        <f t="shared" si="33"/>
        <v>0</v>
      </c>
    </row>
    <row r="118" spans="1:17" x14ac:dyDescent="0.25">
      <c r="A118" s="108"/>
      <c r="B118" s="113"/>
      <c r="C118" s="108"/>
      <c r="D118" s="14" t="s">
        <v>7</v>
      </c>
      <c r="E118" s="21">
        <f>F118+G118+H118+I118+J118+K118+L118+M118+N118+O118+P118+Q118</f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</row>
    <row r="119" spans="1:17" x14ac:dyDescent="0.25">
      <c r="A119" s="108"/>
      <c r="B119" s="113"/>
      <c r="C119" s="108"/>
      <c r="D119" s="14" t="s">
        <v>8</v>
      </c>
      <c r="E119" s="21">
        <f t="shared" ref="E119:E122" si="34">F119+G119+H119+I119+J119+K119+L119+M119+N119+O119+P119+Q119</f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</row>
    <row r="120" spans="1:17" x14ac:dyDescent="0.25">
      <c r="A120" s="108"/>
      <c r="B120" s="113"/>
      <c r="C120" s="108"/>
      <c r="D120" s="14" t="s">
        <v>9</v>
      </c>
      <c r="E120" s="21">
        <f t="shared" si="34"/>
        <v>523.28800000000001</v>
      </c>
      <c r="F120" s="22">
        <v>0</v>
      </c>
      <c r="G120" s="22">
        <v>0</v>
      </c>
      <c r="H120" s="22">
        <v>0</v>
      </c>
      <c r="I120" s="22">
        <v>0</v>
      </c>
      <c r="J120" s="26">
        <v>45</v>
      </c>
      <c r="K120" s="26">
        <v>0</v>
      </c>
      <c r="L120" s="26">
        <f>278.32+139.968+60</f>
        <v>478.28800000000001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</row>
    <row r="121" spans="1:17" ht="60" x14ac:dyDescent="0.25">
      <c r="A121" s="108"/>
      <c r="B121" s="113"/>
      <c r="C121" s="108"/>
      <c r="D121" s="5" t="s">
        <v>30</v>
      </c>
      <c r="E121" s="21">
        <f t="shared" si="34"/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</row>
    <row r="122" spans="1:17" ht="30" x14ac:dyDescent="0.25">
      <c r="A122" s="108"/>
      <c r="B122" s="113"/>
      <c r="C122" s="108"/>
      <c r="D122" s="5" t="s">
        <v>82</v>
      </c>
      <c r="E122" s="21">
        <f t="shared" si="34"/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</row>
    <row r="123" spans="1:17" x14ac:dyDescent="0.25">
      <c r="A123" s="108"/>
      <c r="B123" s="113"/>
      <c r="C123" s="108"/>
      <c r="D123" s="5" t="s">
        <v>83</v>
      </c>
      <c r="E123" s="28">
        <f>F123+G123+H123+I123+J123+K123+L123+M123+N123+O123+P123+Q123</f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f>150-150</f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</row>
    <row r="124" spans="1:17" x14ac:dyDescent="0.25">
      <c r="A124" s="108">
        <v>4</v>
      </c>
      <c r="B124" s="120" t="s">
        <v>78</v>
      </c>
      <c r="C124" s="108"/>
      <c r="D124" s="15" t="s">
        <v>23</v>
      </c>
      <c r="E124" s="19">
        <f>F124+G124+H124+I124+J124+K124+L124+M124+N124+O124+P124+Q124</f>
        <v>12716.38</v>
      </c>
      <c r="F124" s="20">
        <f>F131+F145</f>
        <v>0</v>
      </c>
      <c r="G124" s="20">
        <f t="shared" ref="G124:Q124" si="35">G125+G126+G127+G128+G129+G130</f>
        <v>0</v>
      </c>
      <c r="H124" s="20">
        <f t="shared" si="35"/>
        <v>11668</v>
      </c>
      <c r="I124" s="20">
        <f t="shared" si="35"/>
        <v>598.38</v>
      </c>
      <c r="J124" s="20">
        <f t="shared" si="35"/>
        <v>130</v>
      </c>
      <c r="K124" s="20">
        <f t="shared" si="35"/>
        <v>100</v>
      </c>
      <c r="L124" s="20">
        <f t="shared" si="35"/>
        <v>0</v>
      </c>
      <c r="M124" s="20">
        <f t="shared" si="35"/>
        <v>0</v>
      </c>
      <c r="N124" s="20">
        <f t="shared" si="35"/>
        <v>220</v>
      </c>
      <c r="O124" s="20">
        <f t="shared" si="35"/>
        <v>0</v>
      </c>
      <c r="P124" s="20">
        <f t="shared" si="35"/>
        <v>0</v>
      </c>
      <c r="Q124" s="20">
        <f t="shared" si="35"/>
        <v>0</v>
      </c>
    </row>
    <row r="125" spans="1:17" x14ac:dyDescent="0.25">
      <c r="A125" s="108"/>
      <c r="B125" s="120"/>
      <c r="C125" s="108"/>
      <c r="D125" s="14" t="s">
        <v>7</v>
      </c>
      <c r="E125" s="19">
        <f>F125+G125+H125+I125+J125+K125+L125+M125+N125+O125+P125+Q125</f>
        <v>0</v>
      </c>
      <c r="F125" s="22">
        <f t="shared" ref="F125:Q125" si="36">F132+F146+F139+F153</f>
        <v>0</v>
      </c>
      <c r="G125" s="22">
        <f t="shared" si="36"/>
        <v>0</v>
      </c>
      <c r="H125" s="22">
        <f t="shared" si="36"/>
        <v>0</v>
      </c>
      <c r="I125" s="22">
        <f t="shared" si="36"/>
        <v>0</v>
      </c>
      <c r="J125" s="22">
        <f t="shared" si="36"/>
        <v>0</v>
      </c>
      <c r="K125" s="22">
        <f t="shared" si="36"/>
        <v>0</v>
      </c>
      <c r="L125" s="22">
        <f t="shared" si="36"/>
        <v>0</v>
      </c>
      <c r="M125" s="22">
        <f t="shared" si="36"/>
        <v>0</v>
      </c>
      <c r="N125" s="22">
        <f t="shared" si="36"/>
        <v>0</v>
      </c>
      <c r="O125" s="22">
        <f t="shared" si="36"/>
        <v>0</v>
      </c>
      <c r="P125" s="22">
        <f t="shared" si="36"/>
        <v>0</v>
      </c>
      <c r="Q125" s="22">
        <f t="shared" si="36"/>
        <v>0</v>
      </c>
    </row>
    <row r="126" spans="1:17" x14ac:dyDescent="0.25">
      <c r="A126" s="108"/>
      <c r="B126" s="120"/>
      <c r="C126" s="108"/>
      <c r="D126" s="14" t="s">
        <v>8</v>
      </c>
      <c r="E126" s="19">
        <f t="shared" ref="E126:E129" si="37">F126+G126+H126+I126+J126+K126+L126+M126+N126+O126+P126+Q126</f>
        <v>0</v>
      </c>
      <c r="F126" s="22">
        <f t="shared" ref="F126:Q126" si="38">F133+F147+F140+F154</f>
        <v>0</v>
      </c>
      <c r="G126" s="22">
        <f t="shared" si="38"/>
        <v>0</v>
      </c>
      <c r="H126" s="22">
        <f t="shared" si="38"/>
        <v>0</v>
      </c>
      <c r="I126" s="22">
        <f t="shared" si="38"/>
        <v>0</v>
      </c>
      <c r="J126" s="22">
        <f t="shared" si="38"/>
        <v>0</v>
      </c>
      <c r="K126" s="22">
        <f t="shared" si="38"/>
        <v>0</v>
      </c>
      <c r="L126" s="22">
        <f t="shared" si="38"/>
        <v>0</v>
      </c>
      <c r="M126" s="22">
        <f t="shared" si="38"/>
        <v>0</v>
      </c>
      <c r="N126" s="22">
        <f t="shared" si="38"/>
        <v>0</v>
      </c>
      <c r="O126" s="22">
        <f t="shared" si="38"/>
        <v>0</v>
      </c>
      <c r="P126" s="22">
        <f t="shared" si="38"/>
        <v>0</v>
      </c>
      <c r="Q126" s="22">
        <f t="shared" si="38"/>
        <v>0</v>
      </c>
    </row>
    <row r="127" spans="1:17" x14ac:dyDescent="0.25">
      <c r="A127" s="108"/>
      <c r="B127" s="120"/>
      <c r="C127" s="108"/>
      <c r="D127" s="14" t="s">
        <v>9</v>
      </c>
      <c r="E127" s="19">
        <f t="shared" si="37"/>
        <v>12716.38</v>
      </c>
      <c r="F127" s="22">
        <f t="shared" ref="F127:Q127" si="39">F134+F148+F141+F155</f>
        <v>0</v>
      </c>
      <c r="G127" s="22">
        <f t="shared" si="39"/>
        <v>0</v>
      </c>
      <c r="H127" s="22">
        <f t="shared" si="39"/>
        <v>11668</v>
      </c>
      <c r="I127" s="22">
        <f t="shared" si="39"/>
        <v>598.38</v>
      </c>
      <c r="J127" s="22">
        <f t="shared" si="39"/>
        <v>130</v>
      </c>
      <c r="K127" s="22">
        <f t="shared" si="39"/>
        <v>100</v>
      </c>
      <c r="L127" s="22">
        <f t="shared" si="39"/>
        <v>0</v>
      </c>
      <c r="M127" s="22">
        <f t="shared" si="39"/>
        <v>0</v>
      </c>
      <c r="N127" s="22">
        <f t="shared" si="39"/>
        <v>220</v>
      </c>
      <c r="O127" s="22">
        <f t="shared" si="39"/>
        <v>0</v>
      </c>
      <c r="P127" s="22">
        <f t="shared" si="39"/>
        <v>0</v>
      </c>
      <c r="Q127" s="22">
        <f t="shared" si="39"/>
        <v>0</v>
      </c>
    </row>
    <row r="128" spans="1:17" ht="60" x14ac:dyDescent="0.25">
      <c r="A128" s="108"/>
      <c r="B128" s="120"/>
      <c r="C128" s="108"/>
      <c r="D128" s="5" t="s">
        <v>30</v>
      </c>
      <c r="E128" s="19">
        <f t="shared" si="37"/>
        <v>0</v>
      </c>
      <c r="F128" s="22">
        <f t="shared" ref="F128:Q128" si="40">F135+F149+F142+F156</f>
        <v>0</v>
      </c>
      <c r="G128" s="22">
        <f t="shared" si="40"/>
        <v>0</v>
      </c>
      <c r="H128" s="22">
        <f t="shared" si="40"/>
        <v>0</v>
      </c>
      <c r="I128" s="22">
        <f t="shared" si="40"/>
        <v>0</v>
      </c>
      <c r="J128" s="22">
        <f t="shared" si="40"/>
        <v>0</v>
      </c>
      <c r="K128" s="22">
        <f t="shared" si="40"/>
        <v>0</v>
      </c>
      <c r="L128" s="22">
        <f t="shared" si="40"/>
        <v>0</v>
      </c>
      <c r="M128" s="22">
        <f t="shared" si="40"/>
        <v>0</v>
      </c>
      <c r="N128" s="22">
        <f t="shared" si="40"/>
        <v>0</v>
      </c>
      <c r="O128" s="22">
        <f t="shared" si="40"/>
        <v>0</v>
      </c>
      <c r="P128" s="22">
        <f t="shared" si="40"/>
        <v>0</v>
      </c>
      <c r="Q128" s="22">
        <f t="shared" si="40"/>
        <v>0</v>
      </c>
    </row>
    <row r="129" spans="1:17" ht="30" x14ac:dyDescent="0.25">
      <c r="A129" s="108"/>
      <c r="B129" s="120"/>
      <c r="C129" s="108"/>
      <c r="D129" s="5" t="s">
        <v>82</v>
      </c>
      <c r="E129" s="19">
        <f t="shared" si="37"/>
        <v>0</v>
      </c>
      <c r="F129" s="22">
        <f t="shared" ref="F129:Q129" si="41">F136+F150+F143+F157</f>
        <v>0</v>
      </c>
      <c r="G129" s="22">
        <f t="shared" si="41"/>
        <v>0</v>
      </c>
      <c r="H129" s="22">
        <f t="shared" si="41"/>
        <v>0</v>
      </c>
      <c r="I129" s="22">
        <f t="shared" si="41"/>
        <v>0</v>
      </c>
      <c r="J129" s="22">
        <f t="shared" si="41"/>
        <v>0</v>
      </c>
      <c r="K129" s="22">
        <f t="shared" si="41"/>
        <v>0</v>
      </c>
      <c r="L129" s="22">
        <f t="shared" si="41"/>
        <v>0</v>
      </c>
      <c r="M129" s="22">
        <f t="shared" si="41"/>
        <v>0</v>
      </c>
      <c r="N129" s="22">
        <f t="shared" si="41"/>
        <v>0</v>
      </c>
      <c r="O129" s="22">
        <f t="shared" si="41"/>
        <v>0</v>
      </c>
      <c r="P129" s="22">
        <f t="shared" si="41"/>
        <v>0</v>
      </c>
      <c r="Q129" s="22">
        <f t="shared" si="41"/>
        <v>0</v>
      </c>
    </row>
    <row r="130" spans="1:17" x14ac:dyDescent="0.25">
      <c r="A130" s="108"/>
      <c r="B130" s="120"/>
      <c r="C130" s="108"/>
      <c r="D130" s="5" t="s">
        <v>83</v>
      </c>
      <c r="E130" s="21">
        <f>F130+G130+H130+I130+J130+K130+L130+M130+N130+O130+P130+Q130</f>
        <v>0</v>
      </c>
      <c r="F130" s="22">
        <f t="shared" ref="F130:Q130" si="42">F137+F151+F144+F158</f>
        <v>0</v>
      </c>
      <c r="G130" s="22">
        <f t="shared" si="42"/>
        <v>0</v>
      </c>
      <c r="H130" s="22">
        <f t="shared" si="42"/>
        <v>0</v>
      </c>
      <c r="I130" s="22">
        <f t="shared" si="42"/>
        <v>0</v>
      </c>
      <c r="J130" s="22">
        <f t="shared" si="42"/>
        <v>0</v>
      </c>
      <c r="K130" s="22">
        <f t="shared" si="42"/>
        <v>0</v>
      </c>
      <c r="L130" s="22">
        <f t="shared" si="42"/>
        <v>0</v>
      </c>
      <c r="M130" s="22">
        <f t="shared" si="42"/>
        <v>0</v>
      </c>
      <c r="N130" s="22">
        <f t="shared" si="42"/>
        <v>0</v>
      </c>
      <c r="O130" s="22">
        <f t="shared" si="42"/>
        <v>0</v>
      </c>
      <c r="P130" s="22">
        <f t="shared" si="42"/>
        <v>0</v>
      </c>
      <c r="Q130" s="22">
        <f t="shared" si="42"/>
        <v>0</v>
      </c>
    </row>
    <row r="131" spans="1:17" x14ac:dyDescent="0.25">
      <c r="A131" s="108" t="s">
        <v>51</v>
      </c>
      <c r="B131" s="113" t="s">
        <v>53</v>
      </c>
      <c r="C131" s="108" t="s">
        <v>74</v>
      </c>
      <c r="D131" s="15" t="s">
        <v>23</v>
      </c>
      <c r="E131" s="19">
        <f>E132+E133+E134+E135+E136+E137</f>
        <v>818.38</v>
      </c>
      <c r="F131" s="20">
        <f>F132+F133+F134+F135+F136+F137</f>
        <v>0</v>
      </c>
      <c r="G131" s="20">
        <f t="shared" ref="G131:Q131" si="43">G132+G133+G134+G135+G136+G137</f>
        <v>0</v>
      </c>
      <c r="H131" s="20">
        <f t="shared" si="43"/>
        <v>0</v>
      </c>
      <c r="I131" s="20">
        <f t="shared" si="43"/>
        <v>598.38</v>
      </c>
      <c r="J131" s="20">
        <f t="shared" si="43"/>
        <v>0</v>
      </c>
      <c r="K131" s="20">
        <f t="shared" si="43"/>
        <v>0</v>
      </c>
      <c r="L131" s="20">
        <f t="shared" si="43"/>
        <v>0</v>
      </c>
      <c r="M131" s="20">
        <f t="shared" si="43"/>
        <v>0</v>
      </c>
      <c r="N131" s="20">
        <f t="shared" si="43"/>
        <v>220</v>
      </c>
      <c r="O131" s="20">
        <f t="shared" si="43"/>
        <v>0</v>
      </c>
      <c r="P131" s="20">
        <f t="shared" si="43"/>
        <v>0</v>
      </c>
      <c r="Q131" s="20">
        <f t="shared" si="43"/>
        <v>0</v>
      </c>
    </row>
    <row r="132" spans="1:17" x14ac:dyDescent="0.25">
      <c r="A132" s="108"/>
      <c r="B132" s="113"/>
      <c r="C132" s="108"/>
      <c r="D132" s="14" t="s">
        <v>7</v>
      </c>
      <c r="E132" s="21">
        <f>F132+G132+H132+I132+J132+K132+L132+M132+N132+O132+P132+Q132</f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</row>
    <row r="133" spans="1:17" x14ac:dyDescent="0.25">
      <c r="A133" s="108"/>
      <c r="B133" s="113"/>
      <c r="C133" s="108"/>
      <c r="D133" s="14" t="s">
        <v>8</v>
      </c>
      <c r="E133" s="21">
        <f t="shared" ref="E133:E136" si="44">F133+G133+H133+I133+J133+K133+L133+M133+N133+O133+P133+Q133</f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</row>
    <row r="134" spans="1:17" x14ac:dyDescent="0.25">
      <c r="A134" s="108"/>
      <c r="B134" s="113"/>
      <c r="C134" s="108"/>
      <c r="D134" s="14" t="s">
        <v>9</v>
      </c>
      <c r="E134" s="21">
        <f t="shared" si="44"/>
        <v>818.38</v>
      </c>
      <c r="F134" s="22">
        <v>0</v>
      </c>
      <c r="G134" s="22">
        <v>0</v>
      </c>
      <c r="H134" s="22">
        <v>0</v>
      </c>
      <c r="I134" s="29">
        <v>598.38</v>
      </c>
      <c r="J134" s="29">
        <v>0</v>
      </c>
      <c r="K134" s="29">
        <v>0</v>
      </c>
      <c r="L134" s="29">
        <v>0</v>
      </c>
      <c r="M134" s="29">
        <v>0</v>
      </c>
      <c r="N134" s="29">
        <v>220</v>
      </c>
      <c r="O134" s="29">
        <v>0</v>
      </c>
      <c r="P134" s="29">
        <v>0</v>
      </c>
      <c r="Q134" s="26">
        <v>0</v>
      </c>
    </row>
    <row r="135" spans="1:17" ht="60" x14ac:dyDescent="0.25">
      <c r="A135" s="108"/>
      <c r="B135" s="113"/>
      <c r="C135" s="108"/>
      <c r="D135" s="5" t="s">
        <v>30</v>
      </c>
      <c r="E135" s="21">
        <f t="shared" si="44"/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</row>
    <row r="136" spans="1:17" ht="30" x14ac:dyDescent="0.25">
      <c r="A136" s="108"/>
      <c r="B136" s="113"/>
      <c r="C136" s="108"/>
      <c r="D136" s="5" t="s">
        <v>82</v>
      </c>
      <c r="E136" s="21">
        <f t="shared" si="44"/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</row>
    <row r="137" spans="1:17" ht="28.5" customHeight="1" x14ac:dyDescent="0.25">
      <c r="A137" s="108"/>
      <c r="B137" s="113"/>
      <c r="C137" s="108"/>
      <c r="D137" s="5" t="s">
        <v>83</v>
      </c>
      <c r="E137" s="21">
        <f>I137+J137+K137+F137+G137+H137+L137+M137+N137+O137+P137+Q137</f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30">
        <v>0</v>
      </c>
    </row>
    <row r="138" spans="1:17" ht="20.25" customHeight="1" x14ac:dyDescent="0.25">
      <c r="A138" s="114" t="s">
        <v>52</v>
      </c>
      <c r="B138" s="117" t="s">
        <v>54</v>
      </c>
      <c r="C138" s="114" t="s">
        <v>74</v>
      </c>
      <c r="D138" s="15" t="s">
        <v>23</v>
      </c>
      <c r="E138" s="19">
        <f>E139+E140+E141+E142+E143+E144</f>
        <v>11500</v>
      </c>
      <c r="F138" s="20">
        <f>F139+F140+F141+F142+F143+F144</f>
        <v>0</v>
      </c>
      <c r="G138" s="20">
        <f t="shared" ref="G138:Q138" si="45">G139+G140+G141+G142+G143+G144</f>
        <v>0</v>
      </c>
      <c r="H138" s="20">
        <f>H139+H140+H141+H142+H143+H144</f>
        <v>11500</v>
      </c>
      <c r="I138" s="20">
        <f t="shared" si="45"/>
        <v>0</v>
      </c>
      <c r="J138" s="20">
        <f t="shared" si="45"/>
        <v>0</v>
      </c>
      <c r="K138" s="20">
        <f t="shared" si="45"/>
        <v>0</v>
      </c>
      <c r="L138" s="20">
        <f t="shared" si="45"/>
        <v>0</v>
      </c>
      <c r="M138" s="20">
        <f t="shared" si="45"/>
        <v>0</v>
      </c>
      <c r="N138" s="20">
        <f t="shared" si="45"/>
        <v>0</v>
      </c>
      <c r="O138" s="20">
        <f t="shared" si="45"/>
        <v>0</v>
      </c>
      <c r="P138" s="20">
        <f t="shared" si="45"/>
        <v>0</v>
      </c>
      <c r="Q138" s="20">
        <f t="shared" si="45"/>
        <v>0</v>
      </c>
    </row>
    <row r="139" spans="1:17" ht="21.75" customHeight="1" x14ac:dyDescent="0.25">
      <c r="A139" s="115"/>
      <c r="B139" s="118"/>
      <c r="C139" s="115"/>
      <c r="D139" s="14" t="s">
        <v>7</v>
      </c>
      <c r="E139" s="21">
        <f>F139+G139+H139+I139+J139+K139+L139+M139+N139+O139+P139+Q139</f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</row>
    <row r="140" spans="1:17" ht="19.5" customHeight="1" x14ac:dyDescent="0.25">
      <c r="A140" s="115"/>
      <c r="B140" s="118"/>
      <c r="C140" s="115"/>
      <c r="D140" s="14" t="s">
        <v>8</v>
      </c>
      <c r="E140" s="21">
        <f t="shared" ref="E140:E143" si="46">F140+G140+H140+I140+J140+K140+L140+M140+N140+O140+P140+Q140</f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</row>
    <row r="141" spans="1:17" ht="16.5" customHeight="1" x14ac:dyDescent="0.25">
      <c r="A141" s="115"/>
      <c r="B141" s="118"/>
      <c r="C141" s="115"/>
      <c r="D141" s="14" t="s">
        <v>9</v>
      </c>
      <c r="E141" s="21">
        <f t="shared" si="46"/>
        <v>11500</v>
      </c>
      <c r="F141" s="22">
        <v>0</v>
      </c>
      <c r="G141" s="22">
        <v>0</v>
      </c>
      <c r="H141" s="22">
        <f>1500+10000</f>
        <v>11500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6">
        <v>0</v>
      </c>
    </row>
    <row r="142" spans="1:17" ht="48" customHeight="1" x14ac:dyDescent="0.25">
      <c r="A142" s="115"/>
      <c r="B142" s="118"/>
      <c r="C142" s="115"/>
      <c r="D142" s="5" t="s">
        <v>30</v>
      </c>
      <c r="E142" s="21">
        <f t="shared" si="46"/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</row>
    <row r="143" spans="1:17" ht="22.5" customHeight="1" x14ac:dyDescent="0.25">
      <c r="A143" s="115"/>
      <c r="B143" s="118"/>
      <c r="C143" s="115"/>
      <c r="D143" s="5" t="s">
        <v>82</v>
      </c>
      <c r="E143" s="21">
        <f t="shared" si="46"/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</row>
    <row r="144" spans="1:17" ht="19.5" customHeight="1" x14ac:dyDescent="0.25">
      <c r="A144" s="116"/>
      <c r="B144" s="119"/>
      <c r="C144" s="116"/>
      <c r="D144" s="5" t="s">
        <v>83</v>
      </c>
      <c r="E144" s="21">
        <f>I144+J144+K144+F144+G144+H144+L144+M144+N144+O144+P144+Q144</f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f>8500-8500</f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30">
        <f>8500-8500</f>
        <v>0</v>
      </c>
    </row>
    <row r="145" spans="1:17" s="8" customFormat="1" x14ac:dyDescent="0.25">
      <c r="A145" s="121" t="s">
        <v>55</v>
      </c>
      <c r="B145" s="122" t="s">
        <v>50</v>
      </c>
      <c r="C145" s="121" t="s">
        <v>48</v>
      </c>
      <c r="D145" s="7" t="s">
        <v>23</v>
      </c>
      <c r="E145" s="31">
        <f>E146+E147+E148+E149+E150+E151</f>
        <v>378</v>
      </c>
      <c r="F145" s="32">
        <f>F146+F147+F148+F149+F150+F151</f>
        <v>0</v>
      </c>
      <c r="G145" s="32">
        <f>G146+G147+G148+G149+G150+G151</f>
        <v>0</v>
      </c>
      <c r="H145" s="32">
        <f t="shared" ref="H145:Q145" si="47">H146+H147+H148+H149+H150+H151</f>
        <v>148</v>
      </c>
      <c r="I145" s="32">
        <f t="shared" si="47"/>
        <v>0</v>
      </c>
      <c r="J145" s="32">
        <f t="shared" si="47"/>
        <v>130</v>
      </c>
      <c r="K145" s="32">
        <f t="shared" si="47"/>
        <v>100</v>
      </c>
      <c r="L145" s="32">
        <f t="shared" si="47"/>
        <v>0</v>
      </c>
      <c r="M145" s="32">
        <f t="shared" si="47"/>
        <v>0</v>
      </c>
      <c r="N145" s="32">
        <f t="shared" si="47"/>
        <v>0</v>
      </c>
      <c r="O145" s="32">
        <f t="shared" si="47"/>
        <v>0</v>
      </c>
      <c r="P145" s="32">
        <f t="shared" si="47"/>
        <v>0</v>
      </c>
      <c r="Q145" s="32">
        <f t="shared" si="47"/>
        <v>0</v>
      </c>
    </row>
    <row r="146" spans="1:17" s="8" customFormat="1" x14ac:dyDescent="0.25">
      <c r="A146" s="121"/>
      <c r="B146" s="122"/>
      <c r="C146" s="121"/>
      <c r="D146" s="18" t="s">
        <v>7</v>
      </c>
      <c r="E146" s="28">
        <f>F146+G146+H146+I146+J146+K146+L146+M146+N146+O146+P146+Q146</f>
        <v>0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</row>
    <row r="147" spans="1:17" s="8" customFormat="1" x14ac:dyDescent="0.25">
      <c r="A147" s="121"/>
      <c r="B147" s="122"/>
      <c r="C147" s="121"/>
      <c r="D147" s="18" t="s">
        <v>8</v>
      </c>
      <c r="E147" s="28">
        <f t="shared" ref="E147:E151" si="48">F147+G147+H147+I147+J147+K147+L147+M147+N147+O147+P147+Q147</f>
        <v>0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</row>
    <row r="148" spans="1:17" s="8" customFormat="1" x14ac:dyDescent="0.25">
      <c r="A148" s="121"/>
      <c r="B148" s="122"/>
      <c r="C148" s="121"/>
      <c r="D148" s="18" t="s">
        <v>9</v>
      </c>
      <c r="E148" s="28">
        <f>F148+G148+H148+I148+J148+K148+L148+M148+N148+O148+P148+Q148</f>
        <v>378</v>
      </c>
      <c r="F148" s="33">
        <v>0</v>
      </c>
      <c r="G148" s="33">
        <v>0</v>
      </c>
      <c r="H148" s="26">
        <v>148</v>
      </c>
      <c r="I148" s="33">
        <v>0</v>
      </c>
      <c r="J148" s="33">
        <v>130</v>
      </c>
      <c r="K148" s="33">
        <v>100</v>
      </c>
      <c r="L148" s="26">
        <v>0</v>
      </c>
      <c r="M148" s="26">
        <v>0</v>
      </c>
      <c r="N148" s="26">
        <v>0</v>
      </c>
      <c r="O148" s="26">
        <v>0</v>
      </c>
      <c r="P148" s="26">
        <v>0</v>
      </c>
      <c r="Q148" s="26">
        <v>0</v>
      </c>
    </row>
    <row r="149" spans="1:17" s="8" customFormat="1" ht="60" x14ac:dyDescent="0.25">
      <c r="A149" s="121"/>
      <c r="B149" s="122"/>
      <c r="C149" s="121"/>
      <c r="D149" s="9" t="s">
        <v>30</v>
      </c>
      <c r="E149" s="28">
        <f t="shared" si="48"/>
        <v>0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33">
        <v>0</v>
      </c>
      <c r="P149" s="33">
        <v>0</v>
      </c>
      <c r="Q149" s="33">
        <v>0</v>
      </c>
    </row>
    <row r="150" spans="1:17" s="8" customFormat="1" ht="30" x14ac:dyDescent="0.25">
      <c r="A150" s="121"/>
      <c r="B150" s="122"/>
      <c r="C150" s="121"/>
      <c r="D150" s="9" t="s">
        <v>82</v>
      </c>
      <c r="E150" s="28">
        <f t="shared" si="48"/>
        <v>0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0</v>
      </c>
      <c r="Q150" s="33">
        <v>0</v>
      </c>
    </row>
    <row r="151" spans="1:17" s="8" customFormat="1" x14ac:dyDescent="0.25">
      <c r="A151" s="121"/>
      <c r="B151" s="122"/>
      <c r="C151" s="121"/>
      <c r="D151" s="9" t="s">
        <v>83</v>
      </c>
      <c r="E151" s="28">
        <f t="shared" si="48"/>
        <v>0</v>
      </c>
      <c r="F151" s="33">
        <v>0</v>
      </c>
      <c r="G151" s="33">
        <v>0</v>
      </c>
      <c r="H151" s="33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34">
        <v>0</v>
      </c>
    </row>
    <row r="152" spans="1:17" s="8" customFormat="1" x14ac:dyDescent="0.25">
      <c r="A152" s="123" t="s">
        <v>56</v>
      </c>
      <c r="B152" s="126" t="s">
        <v>71</v>
      </c>
      <c r="C152" s="123" t="s">
        <v>47</v>
      </c>
      <c r="D152" s="7" t="s">
        <v>23</v>
      </c>
      <c r="E152" s="31">
        <f>E153+E154+E155+E156+E157+E158</f>
        <v>20</v>
      </c>
      <c r="F152" s="32">
        <f>F153+F154+F155+F156+F157+F158</f>
        <v>0</v>
      </c>
      <c r="G152" s="32">
        <f>G153+G154+G155+G156+G157+G158</f>
        <v>0</v>
      </c>
      <c r="H152" s="32">
        <f t="shared" ref="H152:Q152" si="49">H153+H154+H155+H156+H157+H158</f>
        <v>20</v>
      </c>
      <c r="I152" s="32">
        <f t="shared" si="49"/>
        <v>0</v>
      </c>
      <c r="J152" s="32">
        <f t="shared" si="49"/>
        <v>0</v>
      </c>
      <c r="K152" s="32">
        <f t="shared" si="49"/>
        <v>0</v>
      </c>
      <c r="L152" s="32">
        <f t="shared" si="49"/>
        <v>0</v>
      </c>
      <c r="M152" s="32">
        <f t="shared" si="49"/>
        <v>0</v>
      </c>
      <c r="N152" s="32">
        <f>N153+N154+N155+N156+N157+N158</f>
        <v>0</v>
      </c>
      <c r="O152" s="32">
        <f t="shared" si="49"/>
        <v>0</v>
      </c>
      <c r="P152" s="32">
        <f t="shared" si="49"/>
        <v>0</v>
      </c>
      <c r="Q152" s="32">
        <f t="shared" si="49"/>
        <v>0</v>
      </c>
    </row>
    <row r="153" spans="1:17" s="8" customFormat="1" x14ac:dyDescent="0.25">
      <c r="A153" s="124"/>
      <c r="B153" s="127"/>
      <c r="C153" s="124"/>
      <c r="D153" s="18" t="s">
        <v>7</v>
      </c>
      <c r="E153" s="28">
        <f>F153+G153+H153+I153+J153+K153+L153+M153+N153+O153+P153+Q153</f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</row>
    <row r="154" spans="1:17" s="8" customFormat="1" x14ac:dyDescent="0.25">
      <c r="A154" s="124"/>
      <c r="B154" s="127"/>
      <c r="C154" s="124"/>
      <c r="D154" s="18" t="s">
        <v>8</v>
      </c>
      <c r="E154" s="28">
        <f>F154+G154+H154+I154+J154+K154+L154+M154+N154+O154+P154+Q154</f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</row>
    <row r="155" spans="1:17" s="8" customFormat="1" x14ac:dyDescent="0.25">
      <c r="A155" s="124"/>
      <c r="B155" s="127"/>
      <c r="C155" s="124"/>
      <c r="D155" s="18" t="s">
        <v>9</v>
      </c>
      <c r="E155" s="28">
        <f t="shared" ref="E155:E158" si="50">F155+G155+H155+I155+J155+K155+L155+M155+N155+O155+P155+Q155</f>
        <v>20</v>
      </c>
      <c r="F155" s="33">
        <v>0</v>
      </c>
      <c r="G155" s="33">
        <v>0</v>
      </c>
      <c r="H155" s="33">
        <v>20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26">
        <v>0</v>
      </c>
    </row>
    <row r="156" spans="1:17" s="8" customFormat="1" ht="60" x14ac:dyDescent="0.25">
      <c r="A156" s="124"/>
      <c r="B156" s="127"/>
      <c r="C156" s="124"/>
      <c r="D156" s="9" t="s">
        <v>30</v>
      </c>
      <c r="E156" s="28">
        <f>F156+G156+H156+I156+J156+K156+L156+M156+N156+O156+P156+Q156</f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26">
        <v>0</v>
      </c>
    </row>
    <row r="157" spans="1:17" s="8" customFormat="1" ht="30" x14ac:dyDescent="0.25">
      <c r="A157" s="124"/>
      <c r="B157" s="127"/>
      <c r="C157" s="124"/>
      <c r="D157" s="9" t="s">
        <v>82</v>
      </c>
      <c r="E157" s="28">
        <f t="shared" si="50"/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26">
        <v>0</v>
      </c>
    </row>
    <row r="158" spans="1:17" s="8" customFormat="1" x14ac:dyDescent="0.25">
      <c r="A158" s="125"/>
      <c r="B158" s="128"/>
      <c r="C158" s="125"/>
      <c r="D158" s="9" t="s">
        <v>83</v>
      </c>
      <c r="E158" s="28">
        <f t="shared" si="50"/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</row>
    <row r="159" spans="1:17" s="8" customFormat="1" x14ac:dyDescent="0.25">
      <c r="A159" s="123" t="s">
        <v>79</v>
      </c>
      <c r="B159" s="130" t="s">
        <v>80</v>
      </c>
      <c r="C159" s="123" t="s">
        <v>81</v>
      </c>
      <c r="D159" s="7" t="s">
        <v>23</v>
      </c>
      <c r="E159" s="33">
        <v>0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</row>
    <row r="160" spans="1:17" s="8" customFormat="1" x14ac:dyDescent="0.25">
      <c r="A160" s="124"/>
      <c r="B160" s="131"/>
      <c r="C160" s="124"/>
      <c r="D160" s="38" t="s">
        <v>7</v>
      </c>
      <c r="E160" s="33"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</row>
    <row r="161" spans="1:17" s="8" customFormat="1" x14ac:dyDescent="0.25">
      <c r="A161" s="124"/>
      <c r="B161" s="131"/>
      <c r="C161" s="124"/>
      <c r="D161" s="38" t="s">
        <v>8</v>
      </c>
      <c r="E161" s="33">
        <v>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</row>
    <row r="162" spans="1:17" s="8" customFormat="1" x14ac:dyDescent="0.25">
      <c r="A162" s="124"/>
      <c r="B162" s="131"/>
      <c r="C162" s="124"/>
      <c r="D162" s="38" t="s">
        <v>9</v>
      </c>
      <c r="E162" s="33">
        <v>0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0</v>
      </c>
      <c r="O162" s="33">
        <v>0</v>
      </c>
      <c r="P162" s="33">
        <v>0</v>
      </c>
      <c r="Q162" s="33">
        <v>0</v>
      </c>
    </row>
    <row r="163" spans="1:17" s="8" customFormat="1" ht="60" x14ac:dyDescent="0.25">
      <c r="A163" s="124"/>
      <c r="B163" s="131"/>
      <c r="C163" s="124"/>
      <c r="D163" s="9" t="s">
        <v>30</v>
      </c>
      <c r="E163" s="33"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</row>
    <row r="164" spans="1:17" s="8" customFormat="1" ht="30" x14ac:dyDescent="0.25">
      <c r="A164" s="124"/>
      <c r="B164" s="131"/>
      <c r="C164" s="124"/>
      <c r="D164" s="9" t="s">
        <v>82</v>
      </c>
      <c r="E164" s="33">
        <v>0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</row>
    <row r="165" spans="1:17" s="8" customFormat="1" x14ac:dyDescent="0.25">
      <c r="A165" s="125"/>
      <c r="B165" s="132"/>
      <c r="C165" s="125"/>
      <c r="D165" s="9" t="s">
        <v>83</v>
      </c>
      <c r="E165" s="33">
        <v>0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</row>
    <row r="166" spans="1:17" x14ac:dyDescent="0.25">
      <c r="A166" s="129" t="s">
        <v>25</v>
      </c>
      <c r="B166" s="129"/>
      <c r="C166" s="129"/>
      <c r="D166" s="15" t="s">
        <v>23</v>
      </c>
      <c r="E166" s="20">
        <f>E167+E168+E169+E170+E171+E172</f>
        <v>17210.471000000001</v>
      </c>
      <c r="F166" s="20">
        <f>F167+F168+F169+F170+F171+F172</f>
        <v>0</v>
      </c>
      <c r="G166" s="20">
        <f t="shared" ref="G166:Q166" si="51">G167+G168+G169+G170+G171+G172</f>
        <v>510</v>
      </c>
      <c r="H166" s="20">
        <f t="shared" si="51"/>
        <v>11905.2</v>
      </c>
      <c r="I166" s="20">
        <f>I167+I168+I169+I170+I171+I172</f>
        <v>1348.38</v>
      </c>
      <c r="J166" s="20">
        <f t="shared" si="51"/>
        <v>175</v>
      </c>
      <c r="K166" s="20">
        <f t="shared" si="51"/>
        <v>519.33799999999997</v>
      </c>
      <c r="L166" s="20">
        <f t="shared" si="51"/>
        <v>523.28800000000001</v>
      </c>
      <c r="M166" s="20">
        <f t="shared" si="51"/>
        <v>500</v>
      </c>
      <c r="N166" s="20">
        <f t="shared" si="51"/>
        <v>877.56500000000005</v>
      </c>
      <c r="O166" s="20">
        <f t="shared" si="51"/>
        <v>651.70000000000005</v>
      </c>
      <c r="P166" s="20">
        <f t="shared" si="51"/>
        <v>0</v>
      </c>
      <c r="Q166" s="20">
        <f t="shared" si="51"/>
        <v>200</v>
      </c>
    </row>
    <row r="167" spans="1:17" x14ac:dyDescent="0.25">
      <c r="A167" s="129"/>
      <c r="B167" s="129"/>
      <c r="C167" s="129"/>
      <c r="D167" s="15" t="s">
        <v>7</v>
      </c>
      <c r="E167" s="20">
        <f>F167+G167+H167+I167+J167+K167+L167+M167+N167+O167+P167+Q167</f>
        <v>0</v>
      </c>
      <c r="F167" s="35">
        <f t="shared" ref="F167:Q167" si="52">F125+F75+F47+F19</f>
        <v>0</v>
      </c>
      <c r="G167" s="35">
        <f t="shared" si="52"/>
        <v>0</v>
      </c>
      <c r="H167" s="35">
        <f t="shared" si="52"/>
        <v>0</v>
      </c>
      <c r="I167" s="35">
        <f t="shared" si="52"/>
        <v>0</v>
      </c>
      <c r="J167" s="35">
        <f t="shared" si="52"/>
        <v>0</v>
      </c>
      <c r="K167" s="35">
        <f t="shared" si="52"/>
        <v>0</v>
      </c>
      <c r="L167" s="35">
        <f t="shared" si="52"/>
        <v>0</v>
      </c>
      <c r="M167" s="35">
        <f t="shared" si="52"/>
        <v>0</v>
      </c>
      <c r="N167" s="35">
        <f t="shared" si="52"/>
        <v>0</v>
      </c>
      <c r="O167" s="35">
        <f t="shared" si="52"/>
        <v>0</v>
      </c>
      <c r="P167" s="35">
        <f t="shared" si="52"/>
        <v>0</v>
      </c>
      <c r="Q167" s="35">
        <f t="shared" si="52"/>
        <v>0</v>
      </c>
    </row>
    <row r="168" spans="1:17" x14ac:dyDescent="0.25">
      <c r="A168" s="129"/>
      <c r="B168" s="129"/>
      <c r="C168" s="129"/>
      <c r="D168" s="15" t="s">
        <v>8</v>
      </c>
      <c r="E168" s="20">
        <f t="shared" ref="E168:E172" si="53">F168+G168+H168+I168+J168+K168+L168+M168+N168+O168+P168+Q168</f>
        <v>573.9</v>
      </c>
      <c r="F168" s="35">
        <f t="shared" ref="F168:Q168" si="54">F126+F76+F48+F20</f>
        <v>0</v>
      </c>
      <c r="G168" s="35">
        <f t="shared" si="54"/>
        <v>0</v>
      </c>
      <c r="H168" s="35">
        <f t="shared" si="54"/>
        <v>207.2</v>
      </c>
      <c r="I168" s="35">
        <f t="shared" si="54"/>
        <v>0</v>
      </c>
      <c r="J168" s="35">
        <f t="shared" si="54"/>
        <v>0</v>
      </c>
      <c r="K168" s="35">
        <f t="shared" si="54"/>
        <v>100</v>
      </c>
      <c r="L168" s="35">
        <f t="shared" si="54"/>
        <v>0</v>
      </c>
      <c r="M168" s="35">
        <f t="shared" si="54"/>
        <v>0</v>
      </c>
      <c r="N168" s="35">
        <f t="shared" si="54"/>
        <v>115</v>
      </c>
      <c r="O168" s="35">
        <f t="shared" si="54"/>
        <v>151.69999999999999</v>
      </c>
      <c r="P168" s="35">
        <f t="shared" si="54"/>
        <v>0</v>
      </c>
      <c r="Q168" s="35">
        <f t="shared" si="54"/>
        <v>0</v>
      </c>
    </row>
    <row r="169" spans="1:17" x14ac:dyDescent="0.25">
      <c r="A169" s="129"/>
      <c r="B169" s="129"/>
      <c r="C169" s="129"/>
      <c r="D169" s="15" t="s">
        <v>9</v>
      </c>
      <c r="E169" s="20">
        <f>F169+G169+H169+I169+J169+K169+L169+M169+N169+O169+P169+Q169</f>
        <v>14936.571000000002</v>
      </c>
      <c r="F169" s="35">
        <f t="shared" ref="F169:Q169" si="55">F127+F77+F49+F21</f>
        <v>0</v>
      </c>
      <c r="G169" s="35">
        <f t="shared" si="55"/>
        <v>510</v>
      </c>
      <c r="H169" s="35">
        <f t="shared" si="55"/>
        <v>11698</v>
      </c>
      <c r="I169" s="35">
        <f t="shared" si="55"/>
        <v>1348.38</v>
      </c>
      <c r="J169" s="35">
        <f t="shared" si="55"/>
        <v>175</v>
      </c>
      <c r="K169" s="35">
        <f t="shared" si="55"/>
        <v>419.33800000000002</v>
      </c>
      <c r="L169" s="35">
        <f t="shared" si="55"/>
        <v>523.28800000000001</v>
      </c>
      <c r="M169" s="35">
        <f t="shared" si="55"/>
        <v>0</v>
      </c>
      <c r="N169" s="35">
        <f t="shared" si="55"/>
        <v>262.565</v>
      </c>
      <c r="O169" s="35">
        <f t="shared" si="55"/>
        <v>0</v>
      </c>
      <c r="P169" s="35">
        <f t="shared" si="55"/>
        <v>0</v>
      </c>
      <c r="Q169" s="35">
        <f t="shared" si="55"/>
        <v>0</v>
      </c>
    </row>
    <row r="170" spans="1:17" ht="57" x14ac:dyDescent="0.25">
      <c r="A170" s="129"/>
      <c r="B170" s="129"/>
      <c r="C170" s="129"/>
      <c r="D170" s="6" t="s">
        <v>30</v>
      </c>
      <c r="E170" s="20">
        <f t="shared" si="53"/>
        <v>0</v>
      </c>
      <c r="F170" s="35">
        <f t="shared" ref="F170:Q170" si="56">F128+F78+F50+F22</f>
        <v>0</v>
      </c>
      <c r="G170" s="35">
        <f t="shared" si="56"/>
        <v>0</v>
      </c>
      <c r="H170" s="35">
        <f t="shared" si="56"/>
        <v>0</v>
      </c>
      <c r="I170" s="35">
        <f t="shared" si="56"/>
        <v>0</v>
      </c>
      <c r="J170" s="35">
        <f t="shared" si="56"/>
        <v>0</v>
      </c>
      <c r="K170" s="35">
        <f t="shared" si="56"/>
        <v>0</v>
      </c>
      <c r="L170" s="35">
        <f t="shared" si="56"/>
        <v>0</v>
      </c>
      <c r="M170" s="35">
        <f t="shared" si="56"/>
        <v>0</v>
      </c>
      <c r="N170" s="35">
        <f t="shared" si="56"/>
        <v>0</v>
      </c>
      <c r="O170" s="35">
        <f t="shared" si="56"/>
        <v>0</v>
      </c>
      <c r="P170" s="35">
        <f t="shared" si="56"/>
        <v>0</v>
      </c>
      <c r="Q170" s="35">
        <f t="shared" si="56"/>
        <v>0</v>
      </c>
    </row>
    <row r="171" spans="1:17" ht="28.5" x14ac:dyDescent="0.25">
      <c r="A171" s="129"/>
      <c r="B171" s="129"/>
      <c r="C171" s="129"/>
      <c r="D171" s="6" t="s">
        <v>82</v>
      </c>
      <c r="E171" s="20">
        <f t="shared" si="53"/>
        <v>0</v>
      </c>
      <c r="F171" s="35">
        <f t="shared" ref="F171:Q171" si="57">F129+F79+F51+F23</f>
        <v>0</v>
      </c>
      <c r="G171" s="35">
        <f t="shared" si="57"/>
        <v>0</v>
      </c>
      <c r="H171" s="35">
        <f t="shared" si="57"/>
        <v>0</v>
      </c>
      <c r="I171" s="35">
        <f t="shared" si="57"/>
        <v>0</v>
      </c>
      <c r="J171" s="35">
        <f t="shared" si="57"/>
        <v>0</v>
      </c>
      <c r="K171" s="35">
        <f t="shared" si="57"/>
        <v>0</v>
      </c>
      <c r="L171" s="35">
        <f t="shared" si="57"/>
        <v>0</v>
      </c>
      <c r="M171" s="35">
        <f t="shared" si="57"/>
        <v>0</v>
      </c>
      <c r="N171" s="35">
        <f t="shared" si="57"/>
        <v>0</v>
      </c>
      <c r="O171" s="35">
        <f t="shared" si="57"/>
        <v>0</v>
      </c>
      <c r="P171" s="35">
        <f t="shared" si="57"/>
        <v>0</v>
      </c>
      <c r="Q171" s="35">
        <f t="shared" si="57"/>
        <v>0</v>
      </c>
    </row>
    <row r="172" spans="1:17" ht="28.5" x14ac:dyDescent="0.25">
      <c r="A172" s="129"/>
      <c r="B172" s="129"/>
      <c r="C172" s="129"/>
      <c r="D172" s="6" t="s">
        <v>83</v>
      </c>
      <c r="E172" s="20">
        <f t="shared" si="53"/>
        <v>1700</v>
      </c>
      <c r="F172" s="35">
        <f t="shared" ref="F172:Q172" si="58">F130+F24+F80+F52</f>
        <v>0</v>
      </c>
      <c r="G172" s="35">
        <f t="shared" si="58"/>
        <v>0</v>
      </c>
      <c r="H172" s="35">
        <f t="shared" si="58"/>
        <v>0</v>
      </c>
      <c r="I172" s="35">
        <f t="shared" si="58"/>
        <v>0</v>
      </c>
      <c r="J172" s="35">
        <f t="shared" si="58"/>
        <v>0</v>
      </c>
      <c r="K172" s="35">
        <f t="shared" si="58"/>
        <v>0</v>
      </c>
      <c r="L172" s="35">
        <f t="shared" si="58"/>
        <v>0</v>
      </c>
      <c r="M172" s="35">
        <f t="shared" si="58"/>
        <v>500</v>
      </c>
      <c r="N172" s="35">
        <f t="shared" si="58"/>
        <v>500</v>
      </c>
      <c r="O172" s="35">
        <f t="shared" si="58"/>
        <v>500</v>
      </c>
      <c r="P172" s="35">
        <f t="shared" si="58"/>
        <v>0</v>
      </c>
      <c r="Q172" s="35">
        <f t="shared" si="58"/>
        <v>200</v>
      </c>
    </row>
    <row r="173" spans="1:17" ht="28.5" customHeight="1" x14ac:dyDescent="0.25">
      <c r="A173" s="133" t="s">
        <v>84</v>
      </c>
      <c r="B173" s="134"/>
      <c r="C173" s="134"/>
      <c r="D173" s="134"/>
      <c r="E173" s="134"/>
      <c r="F173" s="134"/>
    </row>
    <row r="174" spans="1:17" ht="16.5" customHeight="1" x14ac:dyDescent="0.25">
      <c r="A174" s="135"/>
      <c r="B174" s="135"/>
      <c r="C174" s="135"/>
      <c r="D174" s="135"/>
      <c r="E174" s="135"/>
      <c r="F174" s="135"/>
    </row>
    <row r="175" spans="1:17" ht="16.5" customHeight="1" x14ac:dyDescent="0.25">
      <c r="A175" s="135"/>
      <c r="B175" s="135"/>
      <c r="C175" s="135"/>
      <c r="D175" s="135"/>
      <c r="E175" s="135"/>
      <c r="F175" s="135"/>
      <c r="G175" s="100"/>
      <c r="H175" s="100"/>
      <c r="I175" s="100"/>
      <c r="M175" s="10"/>
    </row>
    <row r="176" spans="1:17" ht="16.5" customHeight="1" x14ac:dyDescent="0.25">
      <c r="A176" s="135"/>
      <c r="B176" s="135"/>
      <c r="C176" s="135"/>
      <c r="D176" s="135"/>
      <c r="E176" s="135"/>
      <c r="F176" s="135"/>
    </row>
    <row r="177" spans="1:9" ht="16.5" customHeight="1" x14ac:dyDescent="0.25">
      <c r="A177" s="135"/>
      <c r="B177" s="135"/>
      <c r="C177" s="135"/>
      <c r="D177" s="135"/>
      <c r="E177" s="135"/>
      <c r="F177" s="135"/>
    </row>
    <row r="178" spans="1:9" ht="16.5" customHeight="1" x14ac:dyDescent="0.25">
      <c r="A178" s="135"/>
      <c r="B178" s="135"/>
      <c r="C178" s="135"/>
      <c r="D178" s="135"/>
      <c r="E178" s="135"/>
      <c r="F178" s="135"/>
      <c r="G178" s="137"/>
      <c r="H178" s="137"/>
      <c r="I178" s="137"/>
    </row>
    <row r="179" spans="1:9" ht="16.5" customHeight="1" x14ac:dyDescent="0.25">
      <c r="A179" s="135"/>
      <c r="B179" s="135"/>
      <c r="C179" s="135"/>
      <c r="D179" s="135"/>
      <c r="E179" s="135"/>
      <c r="F179" s="135"/>
      <c r="G179" s="16"/>
      <c r="H179" s="16"/>
      <c r="I179" s="16"/>
    </row>
    <row r="180" spans="1:9" ht="56.25" customHeight="1" x14ac:dyDescent="0.25">
      <c r="A180" s="135"/>
      <c r="B180" s="135"/>
      <c r="C180" s="135"/>
      <c r="D180" s="135"/>
      <c r="E180" s="135"/>
      <c r="F180" s="135"/>
      <c r="G180" s="137"/>
      <c r="H180" s="138"/>
      <c r="I180" s="16"/>
    </row>
    <row r="181" spans="1:9" ht="18" customHeight="1" x14ac:dyDescent="0.25">
      <c r="C181" s="3"/>
      <c r="D181" s="136"/>
      <c r="E181" s="136"/>
      <c r="F181" s="136"/>
    </row>
    <row r="182" spans="1:9" ht="16.5" x14ac:dyDescent="0.25">
      <c r="B182" s="3"/>
      <c r="C182" s="3"/>
      <c r="D182" s="39"/>
      <c r="E182" s="39"/>
      <c r="F182" s="39"/>
      <c r="G182" s="137"/>
      <c r="H182" s="137"/>
      <c r="I182" s="137"/>
    </row>
    <row r="183" spans="1:9" ht="22.5" customHeight="1" x14ac:dyDescent="0.25">
      <c r="B183" s="11"/>
      <c r="D183" s="136"/>
      <c r="E183" s="136"/>
      <c r="F183" s="136"/>
    </row>
  </sheetData>
  <mergeCells count="91">
    <mergeCell ref="A173:F180"/>
    <mergeCell ref="D181:F181"/>
    <mergeCell ref="G182:I182"/>
    <mergeCell ref="D183:F183"/>
    <mergeCell ref="G175:I175"/>
    <mergeCell ref="G178:I178"/>
    <mergeCell ref="G180:H180"/>
    <mergeCell ref="A152:A158"/>
    <mergeCell ref="B152:B158"/>
    <mergeCell ref="C152:C158"/>
    <mergeCell ref="A166:B172"/>
    <mergeCell ref="C166:C172"/>
    <mergeCell ref="A159:A165"/>
    <mergeCell ref="B159:B165"/>
    <mergeCell ref="C159:C165"/>
    <mergeCell ref="A138:A144"/>
    <mergeCell ref="B138:B144"/>
    <mergeCell ref="C138:C144"/>
    <mergeCell ref="A145:A151"/>
    <mergeCell ref="B145:B151"/>
    <mergeCell ref="C145:C151"/>
    <mergeCell ref="A124:A130"/>
    <mergeCell ref="B124:B130"/>
    <mergeCell ref="C124:C130"/>
    <mergeCell ref="A131:A137"/>
    <mergeCell ref="B131:B137"/>
    <mergeCell ref="C131:C137"/>
    <mergeCell ref="A109:A115"/>
    <mergeCell ref="B109:B115"/>
    <mergeCell ref="C109:C115"/>
    <mergeCell ref="A117:A123"/>
    <mergeCell ref="B117:B123"/>
    <mergeCell ref="C117:C123"/>
    <mergeCell ref="A95:A101"/>
    <mergeCell ref="B95:B101"/>
    <mergeCell ref="C95:C101"/>
    <mergeCell ref="A102:A108"/>
    <mergeCell ref="B102:B108"/>
    <mergeCell ref="C102:C108"/>
    <mergeCell ref="A81:A87"/>
    <mergeCell ref="B81:B87"/>
    <mergeCell ref="C81:C87"/>
    <mergeCell ref="A88:A94"/>
    <mergeCell ref="B88:B94"/>
    <mergeCell ref="C88:C94"/>
    <mergeCell ref="A60:A66"/>
    <mergeCell ref="B60:B66"/>
    <mergeCell ref="C60:C66"/>
    <mergeCell ref="A74:A80"/>
    <mergeCell ref="B74:B80"/>
    <mergeCell ref="C74:C80"/>
    <mergeCell ref="A67:A73"/>
    <mergeCell ref="B67:B73"/>
    <mergeCell ref="C67:C73"/>
    <mergeCell ref="A46:A52"/>
    <mergeCell ref="B46:B52"/>
    <mergeCell ref="C46:C52"/>
    <mergeCell ref="A53:A59"/>
    <mergeCell ref="B53:B59"/>
    <mergeCell ref="C53:C59"/>
    <mergeCell ref="A32:A38"/>
    <mergeCell ref="B32:B38"/>
    <mergeCell ref="C32:C38"/>
    <mergeCell ref="A39:A45"/>
    <mergeCell ref="B39:B45"/>
    <mergeCell ref="C39:C45"/>
    <mergeCell ref="A18:A24"/>
    <mergeCell ref="B18:B24"/>
    <mergeCell ref="C18:C24"/>
    <mergeCell ref="A25:A31"/>
    <mergeCell ref="B25:B31"/>
    <mergeCell ref="C25:C31"/>
    <mergeCell ref="P14:Q14"/>
    <mergeCell ref="A15:A16"/>
    <mergeCell ref="B15:B16"/>
    <mergeCell ref="C15:C16"/>
    <mergeCell ref="D15:D16"/>
    <mergeCell ref="E15:E16"/>
    <mergeCell ref="F15:Q15"/>
    <mergeCell ref="A13:Q13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1:Q11"/>
    <mergeCell ref="A12:Q12"/>
  </mergeCells>
  <pageMargins left="0" right="0" top="0.39370078740157483" bottom="0" header="0" footer="0"/>
  <pageSetup paperSize="8" scale="63" fitToHeight="0" orientation="landscape" r:id="rId1"/>
  <rowBreaks count="3" manualBreakCount="3">
    <brk id="52" max="16" man="1"/>
    <brk id="101" max="16" man="1"/>
    <brk id="14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3"/>
  <sheetViews>
    <sheetView view="pageBreakPreview" zoomScale="85" zoomScaleNormal="100" zoomScaleSheetLayoutView="85" workbookViewId="0">
      <pane xSplit="5" ySplit="17" topLeftCell="F18" activePane="bottomRight" state="frozen"/>
      <selection pane="topRight" activeCell="F1" sqref="F1"/>
      <selection pane="bottomLeft" activeCell="A15" sqref="A15"/>
      <selection pane="bottomRight" activeCell="E164" sqref="E164"/>
    </sheetView>
  </sheetViews>
  <sheetFormatPr defaultRowHeight="15" x14ac:dyDescent="0.25"/>
  <cols>
    <col min="1" max="1" width="7" style="40" customWidth="1"/>
    <col min="2" max="2" width="38" style="1" customWidth="1"/>
    <col min="3" max="3" width="28.5703125" style="1" customWidth="1"/>
    <col min="4" max="4" width="20.28515625" style="1" customWidth="1"/>
    <col min="5" max="5" width="20.140625" style="1" customWidth="1"/>
    <col min="6" max="7" width="14.5703125" style="1" customWidth="1"/>
    <col min="8" max="9" width="14.85546875" style="1" customWidth="1"/>
    <col min="10" max="10" width="12.7109375" style="1" customWidth="1"/>
    <col min="11" max="11" width="13.7109375" style="1" customWidth="1"/>
    <col min="12" max="12" width="12.28515625" style="1" customWidth="1"/>
    <col min="13" max="13" width="13.140625" style="1" customWidth="1"/>
    <col min="14" max="14" width="13.7109375" style="1" customWidth="1"/>
    <col min="15" max="15" width="13.140625" style="1" customWidth="1"/>
    <col min="16" max="16" width="13.85546875" style="1" customWidth="1"/>
    <col min="17" max="17" width="12.5703125" style="1" customWidth="1"/>
    <col min="18" max="16384" width="9.140625" style="1"/>
  </cols>
  <sheetData>
    <row r="1" spans="1:17" ht="16.5" x14ac:dyDescent="0.25">
      <c r="G1" s="3"/>
      <c r="M1" s="100" t="s">
        <v>29</v>
      </c>
      <c r="N1" s="100"/>
      <c r="O1" s="100"/>
      <c r="P1" s="100"/>
      <c r="Q1" s="100"/>
    </row>
    <row r="2" spans="1:17" ht="16.5" x14ac:dyDescent="0.25">
      <c r="G2" s="3"/>
      <c r="M2" s="101" t="s">
        <v>57</v>
      </c>
      <c r="N2" s="101"/>
      <c r="O2" s="101"/>
      <c r="P2" s="101"/>
      <c r="Q2" s="101"/>
    </row>
    <row r="3" spans="1:17" ht="16.5" x14ac:dyDescent="0.25">
      <c r="G3" s="3"/>
      <c r="M3" s="102" t="s">
        <v>43</v>
      </c>
      <c r="N3" s="102"/>
      <c r="O3" s="102"/>
      <c r="P3" s="102"/>
      <c r="Q3" s="102"/>
    </row>
    <row r="4" spans="1:17" ht="16.5" x14ac:dyDescent="0.25">
      <c r="G4" s="3"/>
      <c r="M4" s="103"/>
      <c r="N4" s="103"/>
      <c r="O4" s="103"/>
      <c r="P4" s="103"/>
      <c r="Q4" s="103"/>
    </row>
    <row r="5" spans="1:17" ht="16.5" x14ac:dyDescent="0.25">
      <c r="G5" s="3"/>
      <c r="M5" s="102" t="s">
        <v>44</v>
      </c>
      <c r="N5" s="102"/>
      <c r="O5" s="102"/>
      <c r="P5" s="102"/>
      <c r="Q5" s="102"/>
    </row>
    <row r="6" spans="1:17" ht="16.5" x14ac:dyDescent="0.25">
      <c r="G6" s="3"/>
      <c r="M6" s="103"/>
      <c r="N6" s="103"/>
      <c r="O6" s="103"/>
      <c r="P6" s="103"/>
      <c r="Q6" s="103"/>
    </row>
    <row r="7" spans="1:17" ht="16.5" x14ac:dyDescent="0.25">
      <c r="G7" s="3"/>
      <c r="M7" s="102" t="s">
        <v>44</v>
      </c>
      <c r="N7" s="102"/>
      <c r="O7" s="102"/>
      <c r="P7" s="102"/>
      <c r="Q7" s="102"/>
    </row>
    <row r="8" spans="1:17" ht="16.5" x14ac:dyDescent="0.25">
      <c r="G8" s="3"/>
      <c r="M8" s="101"/>
      <c r="N8" s="101"/>
      <c r="O8" s="101"/>
      <c r="P8" s="101"/>
      <c r="Q8" s="101"/>
    </row>
    <row r="9" spans="1:17" ht="16.5" x14ac:dyDescent="0.25">
      <c r="G9" s="3"/>
      <c r="M9" s="104" t="s">
        <v>85</v>
      </c>
      <c r="N9" s="104"/>
      <c r="O9" s="104"/>
      <c r="P9" s="104"/>
      <c r="Q9" s="104"/>
    </row>
    <row r="10" spans="1:17" ht="16.5" x14ac:dyDescent="0.25">
      <c r="G10" s="3"/>
      <c r="N10" s="45"/>
      <c r="O10" s="45"/>
      <c r="P10" s="45"/>
      <c r="Q10" s="45"/>
    </row>
    <row r="11" spans="1:17" ht="17.25" customHeight="1" x14ac:dyDescent="0.25">
      <c r="A11" s="105" t="s">
        <v>26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</row>
    <row r="12" spans="1:17" ht="34.5" customHeight="1" x14ac:dyDescent="0.25">
      <c r="A12" s="106" t="s">
        <v>64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7" ht="18.75" customHeight="1" x14ac:dyDescent="0.25">
      <c r="A13" s="99" t="s">
        <v>33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</row>
    <row r="14" spans="1:17" ht="12" customHeight="1" x14ac:dyDescent="0.25">
      <c r="P14" s="107" t="s">
        <v>27</v>
      </c>
      <c r="Q14" s="107"/>
    </row>
    <row r="15" spans="1:17" ht="69" customHeight="1" x14ac:dyDescent="0.25">
      <c r="A15" s="108" t="s">
        <v>0</v>
      </c>
      <c r="B15" s="109" t="s">
        <v>63</v>
      </c>
      <c r="C15" s="109" t="s">
        <v>65</v>
      </c>
      <c r="D15" s="108" t="s">
        <v>22</v>
      </c>
      <c r="E15" s="108" t="s">
        <v>24</v>
      </c>
      <c r="F15" s="108" t="s">
        <v>28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</row>
    <row r="16" spans="1:17" ht="57" customHeight="1" x14ac:dyDescent="0.25">
      <c r="A16" s="108"/>
      <c r="B16" s="109"/>
      <c r="C16" s="109"/>
      <c r="D16" s="108"/>
      <c r="E16" s="108"/>
      <c r="F16" s="41" t="s">
        <v>10</v>
      </c>
      <c r="G16" s="41" t="s">
        <v>11</v>
      </c>
      <c r="H16" s="41" t="s">
        <v>12</v>
      </c>
      <c r="I16" s="41" t="s">
        <v>13</v>
      </c>
      <c r="J16" s="41" t="s">
        <v>14</v>
      </c>
      <c r="K16" s="41" t="s">
        <v>15</v>
      </c>
      <c r="L16" s="41" t="s">
        <v>16</v>
      </c>
      <c r="M16" s="41" t="s">
        <v>17</v>
      </c>
      <c r="N16" s="41" t="s">
        <v>18</v>
      </c>
      <c r="O16" s="41" t="s">
        <v>19</v>
      </c>
      <c r="P16" s="41" t="s">
        <v>20</v>
      </c>
      <c r="Q16" s="41" t="s">
        <v>21</v>
      </c>
    </row>
    <row r="17" spans="1:17" s="2" customFormat="1" ht="15" customHeigh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</row>
    <row r="18" spans="1:17" x14ac:dyDescent="0.25">
      <c r="A18" s="108" t="s">
        <v>1</v>
      </c>
      <c r="B18" s="111" t="s">
        <v>75</v>
      </c>
      <c r="C18" s="108"/>
      <c r="D18" s="42" t="s">
        <v>23</v>
      </c>
      <c r="E18" s="19">
        <f>E19+E20+E21+E22+E23+E24</f>
        <v>573.9</v>
      </c>
      <c r="F18" s="20">
        <f>F19+F20+F21+F22+F23+F24</f>
        <v>0</v>
      </c>
      <c r="G18" s="20">
        <f>G19+G20+G21+G22+G23+G24</f>
        <v>0</v>
      </c>
      <c r="H18" s="20">
        <f t="shared" ref="H18:Q18" si="0">H19+H20+H21+H22+H23+H24</f>
        <v>0</v>
      </c>
      <c r="I18" s="20">
        <f t="shared" si="0"/>
        <v>0</v>
      </c>
      <c r="J18" s="20">
        <f t="shared" si="0"/>
        <v>207.2</v>
      </c>
      <c r="K18" s="20">
        <f t="shared" si="0"/>
        <v>0</v>
      </c>
      <c r="L18" s="20">
        <f t="shared" si="0"/>
        <v>100</v>
      </c>
      <c r="M18" s="20">
        <f t="shared" si="0"/>
        <v>0</v>
      </c>
      <c r="N18" s="20">
        <f t="shared" si="0"/>
        <v>115</v>
      </c>
      <c r="O18" s="20">
        <f t="shared" si="0"/>
        <v>151.69999999999999</v>
      </c>
      <c r="P18" s="20">
        <f t="shared" si="0"/>
        <v>0</v>
      </c>
      <c r="Q18" s="20">
        <f t="shared" si="0"/>
        <v>0</v>
      </c>
    </row>
    <row r="19" spans="1:17" x14ac:dyDescent="0.25">
      <c r="A19" s="108"/>
      <c r="B19" s="111"/>
      <c r="C19" s="108"/>
      <c r="D19" s="43" t="s">
        <v>7</v>
      </c>
      <c r="E19" s="21">
        <f t="shared" ref="E19:Q24" si="1">E26+E33+E40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  <c r="K19" s="22">
        <f t="shared" si="1"/>
        <v>0</v>
      </c>
      <c r="L19" s="22">
        <f t="shared" si="1"/>
        <v>0</v>
      </c>
      <c r="M19" s="22">
        <f t="shared" si="1"/>
        <v>0</v>
      </c>
      <c r="N19" s="22">
        <f t="shared" si="1"/>
        <v>0</v>
      </c>
      <c r="O19" s="22">
        <f t="shared" si="1"/>
        <v>0</v>
      </c>
      <c r="P19" s="22">
        <f t="shared" si="1"/>
        <v>0</v>
      </c>
      <c r="Q19" s="22">
        <f t="shared" si="1"/>
        <v>0</v>
      </c>
    </row>
    <row r="20" spans="1:17" x14ac:dyDescent="0.25">
      <c r="A20" s="108"/>
      <c r="B20" s="111"/>
      <c r="C20" s="108"/>
      <c r="D20" s="43" t="s">
        <v>8</v>
      </c>
      <c r="E20" s="21">
        <f t="shared" si="1"/>
        <v>573.9</v>
      </c>
      <c r="F20" s="23">
        <f t="shared" si="1"/>
        <v>0</v>
      </c>
      <c r="G20" s="23">
        <f t="shared" si="1"/>
        <v>0</v>
      </c>
      <c r="H20" s="23">
        <f t="shared" si="1"/>
        <v>0</v>
      </c>
      <c r="I20" s="23">
        <f t="shared" si="1"/>
        <v>0</v>
      </c>
      <c r="J20" s="23">
        <f t="shared" si="1"/>
        <v>207.2</v>
      </c>
      <c r="K20" s="23">
        <f t="shared" si="1"/>
        <v>0</v>
      </c>
      <c r="L20" s="23">
        <f t="shared" si="1"/>
        <v>100</v>
      </c>
      <c r="M20" s="23">
        <f t="shared" si="1"/>
        <v>0</v>
      </c>
      <c r="N20" s="23">
        <f t="shared" si="1"/>
        <v>115</v>
      </c>
      <c r="O20" s="23">
        <f t="shared" si="1"/>
        <v>151.69999999999999</v>
      </c>
      <c r="P20" s="23">
        <f t="shared" si="1"/>
        <v>0</v>
      </c>
      <c r="Q20" s="23">
        <f t="shared" si="1"/>
        <v>0</v>
      </c>
    </row>
    <row r="21" spans="1:17" x14ac:dyDescent="0.25">
      <c r="A21" s="108"/>
      <c r="B21" s="111"/>
      <c r="C21" s="108"/>
      <c r="D21" s="43" t="s">
        <v>9</v>
      </c>
      <c r="E21" s="21">
        <f t="shared" si="1"/>
        <v>0</v>
      </c>
      <c r="F21" s="22">
        <f t="shared" si="1"/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2">
        <f t="shared" si="1"/>
        <v>0</v>
      </c>
      <c r="K21" s="22">
        <f t="shared" si="1"/>
        <v>0</v>
      </c>
      <c r="L21" s="22">
        <f t="shared" si="1"/>
        <v>0</v>
      </c>
      <c r="M21" s="22">
        <f t="shared" si="1"/>
        <v>0</v>
      </c>
      <c r="N21" s="22">
        <f t="shared" si="1"/>
        <v>0</v>
      </c>
      <c r="O21" s="22">
        <f t="shared" si="1"/>
        <v>0</v>
      </c>
      <c r="P21" s="22">
        <f t="shared" si="1"/>
        <v>0</v>
      </c>
      <c r="Q21" s="22">
        <f t="shared" si="1"/>
        <v>0</v>
      </c>
    </row>
    <row r="22" spans="1:17" ht="60" x14ac:dyDescent="0.25">
      <c r="A22" s="108"/>
      <c r="B22" s="111"/>
      <c r="C22" s="108"/>
      <c r="D22" s="5" t="s">
        <v>30</v>
      </c>
      <c r="E22" s="21">
        <f t="shared" si="1"/>
        <v>0</v>
      </c>
      <c r="F22" s="22">
        <f t="shared" si="1"/>
        <v>0</v>
      </c>
      <c r="G22" s="22">
        <f t="shared" si="1"/>
        <v>0</v>
      </c>
      <c r="H22" s="22">
        <f t="shared" si="1"/>
        <v>0</v>
      </c>
      <c r="I22" s="22">
        <f t="shared" si="1"/>
        <v>0</v>
      </c>
      <c r="J22" s="22">
        <f t="shared" si="1"/>
        <v>0</v>
      </c>
      <c r="K22" s="22">
        <f t="shared" si="1"/>
        <v>0</v>
      </c>
      <c r="L22" s="22">
        <f t="shared" si="1"/>
        <v>0</v>
      </c>
      <c r="M22" s="22">
        <f t="shared" si="1"/>
        <v>0</v>
      </c>
      <c r="N22" s="22">
        <f t="shared" si="1"/>
        <v>0</v>
      </c>
      <c r="O22" s="22">
        <f t="shared" si="1"/>
        <v>0</v>
      </c>
      <c r="P22" s="22">
        <f t="shared" si="1"/>
        <v>0</v>
      </c>
      <c r="Q22" s="22">
        <f t="shared" si="1"/>
        <v>0</v>
      </c>
    </row>
    <row r="23" spans="1:17" ht="30" x14ac:dyDescent="0.25">
      <c r="A23" s="108"/>
      <c r="B23" s="111"/>
      <c r="C23" s="108"/>
      <c r="D23" s="5" t="s">
        <v>82</v>
      </c>
      <c r="E23" s="21">
        <f t="shared" si="1"/>
        <v>0</v>
      </c>
      <c r="F23" s="22">
        <f t="shared" si="1"/>
        <v>0</v>
      </c>
      <c r="G23" s="22">
        <f t="shared" si="1"/>
        <v>0</v>
      </c>
      <c r="H23" s="22">
        <f t="shared" si="1"/>
        <v>0</v>
      </c>
      <c r="I23" s="22">
        <f t="shared" si="1"/>
        <v>0</v>
      </c>
      <c r="J23" s="22">
        <f t="shared" si="1"/>
        <v>0</v>
      </c>
      <c r="K23" s="22">
        <f t="shared" si="1"/>
        <v>0</v>
      </c>
      <c r="L23" s="22">
        <f t="shared" si="1"/>
        <v>0</v>
      </c>
      <c r="M23" s="22">
        <f t="shared" si="1"/>
        <v>0</v>
      </c>
      <c r="N23" s="22">
        <f t="shared" si="1"/>
        <v>0</v>
      </c>
      <c r="O23" s="22">
        <f t="shared" si="1"/>
        <v>0</v>
      </c>
      <c r="P23" s="22">
        <f t="shared" si="1"/>
        <v>0</v>
      </c>
      <c r="Q23" s="22">
        <f t="shared" si="1"/>
        <v>0</v>
      </c>
    </row>
    <row r="24" spans="1:17" x14ac:dyDescent="0.25">
      <c r="A24" s="108"/>
      <c r="B24" s="111"/>
      <c r="C24" s="108"/>
      <c r="D24" s="5" t="s">
        <v>83</v>
      </c>
      <c r="E24" s="21">
        <f>E31+E38+E45</f>
        <v>0</v>
      </c>
      <c r="F24" s="22">
        <f t="shared" si="1"/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 t="shared" si="1"/>
        <v>0</v>
      </c>
      <c r="O24" s="22">
        <f t="shared" si="1"/>
        <v>0</v>
      </c>
      <c r="P24" s="22">
        <f t="shared" si="1"/>
        <v>0</v>
      </c>
      <c r="Q24" s="22">
        <f t="shared" si="1"/>
        <v>0</v>
      </c>
    </row>
    <row r="25" spans="1:17" x14ac:dyDescent="0.25">
      <c r="A25" s="108" t="s">
        <v>2</v>
      </c>
      <c r="B25" s="112" t="s">
        <v>67</v>
      </c>
      <c r="C25" s="108" t="s">
        <v>45</v>
      </c>
      <c r="D25" s="42" t="s">
        <v>23</v>
      </c>
      <c r="E25" s="19">
        <f>E26+E27+E28+E29+E30+E31</f>
        <v>458.9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x14ac:dyDescent="0.25">
      <c r="A26" s="108"/>
      <c r="B26" s="112"/>
      <c r="C26" s="108"/>
      <c r="D26" s="43" t="s">
        <v>7</v>
      </c>
      <c r="E26" s="21">
        <f>F26+G26+H26+I26+J26+K26+L26+M26+N26+O26+P26+Q26</f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</row>
    <row r="27" spans="1:17" x14ac:dyDescent="0.25">
      <c r="A27" s="108"/>
      <c r="B27" s="112"/>
      <c r="C27" s="108"/>
      <c r="D27" s="43" t="s">
        <v>8</v>
      </c>
      <c r="E27" s="21">
        <f t="shared" ref="E27:E31" si="2">F27+G27+H27+I27+J27+K27+L27+M27+N27+O27+P27+Q27</f>
        <v>458.9</v>
      </c>
      <c r="F27" s="23">
        <v>0</v>
      </c>
      <c r="G27" s="23">
        <v>0</v>
      </c>
      <c r="H27" s="23">
        <v>0</v>
      </c>
      <c r="I27" s="23">
        <v>0</v>
      </c>
      <c r="J27" s="23">
        <v>107.2</v>
      </c>
      <c r="K27" s="23">
        <v>0</v>
      </c>
      <c r="L27" s="23">
        <v>100</v>
      </c>
      <c r="M27" s="23">
        <v>0</v>
      </c>
      <c r="N27" s="24">
        <v>100</v>
      </c>
      <c r="O27" s="23">
        <v>151.69999999999999</v>
      </c>
      <c r="P27" s="23">
        <v>0</v>
      </c>
      <c r="Q27" s="23">
        <v>0</v>
      </c>
    </row>
    <row r="28" spans="1:17" x14ac:dyDescent="0.25">
      <c r="A28" s="108"/>
      <c r="B28" s="112"/>
      <c r="C28" s="108"/>
      <c r="D28" s="43" t="s">
        <v>9</v>
      </c>
      <c r="E28" s="21">
        <f t="shared" si="2"/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v>0</v>
      </c>
      <c r="O28" s="23">
        <v>0</v>
      </c>
      <c r="P28" s="23">
        <v>0</v>
      </c>
      <c r="Q28" s="23">
        <v>0</v>
      </c>
    </row>
    <row r="29" spans="1:17" ht="60" x14ac:dyDescent="0.25">
      <c r="A29" s="108"/>
      <c r="B29" s="112"/>
      <c r="C29" s="108"/>
      <c r="D29" s="5" t="s">
        <v>30</v>
      </c>
      <c r="E29" s="21">
        <f t="shared" si="2"/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</row>
    <row r="30" spans="1:17" ht="30" x14ac:dyDescent="0.25">
      <c r="A30" s="108"/>
      <c r="B30" s="112"/>
      <c r="C30" s="108"/>
      <c r="D30" s="5" t="s">
        <v>82</v>
      </c>
      <c r="E30" s="21">
        <f t="shared" si="2"/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</row>
    <row r="31" spans="1:17" ht="61.5" customHeight="1" x14ac:dyDescent="0.25">
      <c r="A31" s="108"/>
      <c r="B31" s="112"/>
      <c r="C31" s="108"/>
      <c r="D31" s="5" t="s">
        <v>83</v>
      </c>
      <c r="E31" s="21">
        <f t="shared" si="2"/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</row>
    <row r="32" spans="1:17" x14ac:dyDescent="0.25">
      <c r="A32" s="108" t="s">
        <v>3</v>
      </c>
      <c r="B32" s="112" t="s">
        <v>66</v>
      </c>
      <c r="C32" s="108" t="s">
        <v>46</v>
      </c>
      <c r="D32" s="42" t="s">
        <v>23</v>
      </c>
      <c r="E32" s="19">
        <f>E33+E34+E35+E36+E37+E38</f>
        <v>100</v>
      </c>
      <c r="F32" s="20">
        <f>F33+F34+F35+F36+F37+F38</f>
        <v>0</v>
      </c>
      <c r="G32" s="20">
        <f t="shared" ref="G32:Q32" si="3">G33+G34+G35+G36+G37+G38</f>
        <v>0</v>
      </c>
      <c r="H32" s="20">
        <f t="shared" si="3"/>
        <v>0</v>
      </c>
      <c r="I32" s="20">
        <f t="shared" si="3"/>
        <v>0</v>
      </c>
      <c r="J32" s="20">
        <f t="shared" si="3"/>
        <v>100</v>
      </c>
      <c r="K32" s="20">
        <f t="shared" si="3"/>
        <v>0</v>
      </c>
      <c r="L32" s="20">
        <f t="shared" si="3"/>
        <v>0</v>
      </c>
      <c r="M32" s="20">
        <f t="shared" si="3"/>
        <v>0</v>
      </c>
      <c r="N32" s="20">
        <f t="shared" si="3"/>
        <v>0</v>
      </c>
      <c r="O32" s="20">
        <f t="shared" si="3"/>
        <v>0</v>
      </c>
      <c r="P32" s="20">
        <f t="shared" si="3"/>
        <v>0</v>
      </c>
      <c r="Q32" s="20">
        <f t="shared" si="3"/>
        <v>0</v>
      </c>
    </row>
    <row r="33" spans="1:17" x14ac:dyDescent="0.25">
      <c r="A33" s="108"/>
      <c r="B33" s="112"/>
      <c r="C33" s="108"/>
      <c r="D33" s="43" t="s">
        <v>7</v>
      </c>
      <c r="E33" s="21">
        <f>F33+G33+H33+I33+J33+K33+L33+M33+N33+O33+P33+Q33</f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</row>
    <row r="34" spans="1:17" x14ac:dyDescent="0.25">
      <c r="A34" s="108"/>
      <c r="B34" s="112"/>
      <c r="C34" s="108"/>
      <c r="D34" s="43" t="s">
        <v>8</v>
      </c>
      <c r="E34" s="21">
        <f t="shared" ref="E34:E38" si="4">F34+G34+H34+I34+J34+K34+L34+M34+N34+O34+P34+Q34</f>
        <v>100</v>
      </c>
      <c r="F34" s="23">
        <v>0</v>
      </c>
      <c r="G34" s="23">
        <v>0</v>
      </c>
      <c r="H34" s="23">
        <v>0</v>
      </c>
      <c r="I34" s="23">
        <v>0</v>
      </c>
      <c r="J34" s="23">
        <v>100</v>
      </c>
      <c r="K34" s="23">
        <v>0</v>
      </c>
      <c r="L34" s="23">
        <v>0</v>
      </c>
      <c r="M34" s="23">
        <v>0</v>
      </c>
      <c r="N34" s="24">
        <v>0</v>
      </c>
      <c r="O34" s="23">
        <v>0</v>
      </c>
      <c r="P34" s="23">
        <v>0</v>
      </c>
      <c r="Q34" s="23">
        <v>0</v>
      </c>
    </row>
    <row r="35" spans="1:17" x14ac:dyDescent="0.25">
      <c r="A35" s="108"/>
      <c r="B35" s="112"/>
      <c r="C35" s="108"/>
      <c r="D35" s="43" t="s">
        <v>9</v>
      </c>
      <c r="E35" s="21">
        <f t="shared" si="4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</row>
    <row r="36" spans="1:17" ht="60" x14ac:dyDescent="0.25">
      <c r="A36" s="108"/>
      <c r="B36" s="112"/>
      <c r="C36" s="108"/>
      <c r="D36" s="5" t="s">
        <v>30</v>
      </c>
      <c r="E36" s="21">
        <f t="shared" si="4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</row>
    <row r="37" spans="1:17" ht="30" x14ac:dyDescent="0.25">
      <c r="A37" s="108"/>
      <c r="B37" s="112"/>
      <c r="C37" s="108"/>
      <c r="D37" s="5" t="s">
        <v>82</v>
      </c>
      <c r="E37" s="21">
        <f t="shared" si="4"/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</row>
    <row r="38" spans="1:17" x14ac:dyDescent="0.25">
      <c r="A38" s="108"/>
      <c r="B38" s="112"/>
      <c r="C38" s="108"/>
      <c r="D38" s="5" t="s">
        <v>83</v>
      </c>
      <c r="E38" s="21">
        <f t="shared" si="4"/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</row>
    <row r="39" spans="1:17" x14ac:dyDescent="0.25">
      <c r="A39" s="108" t="s">
        <v>31</v>
      </c>
      <c r="B39" s="112" t="s">
        <v>68</v>
      </c>
      <c r="C39" s="108" t="s">
        <v>46</v>
      </c>
      <c r="D39" s="42" t="s">
        <v>23</v>
      </c>
      <c r="E39" s="19">
        <f>E40+E41+E42+E43+E44+E45</f>
        <v>15</v>
      </c>
      <c r="F39" s="20">
        <f>F40+F41+F42+F43+F44+F45</f>
        <v>0</v>
      </c>
      <c r="G39" s="20">
        <f t="shared" ref="G39:Q39" si="5">G40+G41+G42+G43+G44+G45</f>
        <v>0</v>
      </c>
      <c r="H39" s="20">
        <f t="shared" si="5"/>
        <v>0</v>
      </c>
      <c r="I39" s="20">
        <f t="shared" si="5"/>
        <v>0</v>
      </c>
      <c r="J39" s="20">
        <f t="shared" si="5"/>
        <v>0</v>
      </c>
      <c r="K39" s="20">
        <f t="shared" si="5"/>
        <v>0</v>
      </c>
      <c r="L39" s="20">
        <f t="shared" si="5"/>
        <v>0</v>
      </c>
      <c r="M39" s="20">
        <f t="shared" si="5"/>
        <v>0</v>
      </c>
      <c r="N39" s="20">
        <f t="shared" si="5"/>
        <v>15</v>
      </c>
      <c r="O39" s="20">
        <f t="shared" si="5"/>
        <v>0</v>
      </c>
      <c r="P39" s="20">
        <f t="shared" si="5"/>
        <v>0</v>
      </c>
      <c r="Q39" s="20">
        <f t="shared" si="5"/>
        <v>0</v>
      </c>
    </row>
    <row r="40" spans="1:17" x14ac:dyDescent="0.25">
      <c r="A40" s="108"/>
      <c r="B40" s="112"/>
      <c r="C40" s="108"/>
      <c r="D40" s="43" t="s">
        <v>7</v>
      </c>
      <c r="E40" s="21">
        <f>F40+G40+H40+I40+J40+K40+L40+M40+N40+O40+P40+Q40</f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</row>
    <row r="41" spans="1:17" x14ac:dyDescent="0.25">
      <c r="A41" s="108"/>
      <c r="B41" s="112"/>
      <c r="C41" s="108"/>
      <c r="D41" s="43" t="s">
        <v>8</v>
      </c>
      <c r="E41" s="21">
        <f t="shared" ref="E41:E45" si="6">F41+G41+H41+I41+J41+K41+L41+M41+N41+O41+P41+Q41</f>
        <v>15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4">
        <v>15</v>
      </c>
      <c r="O41" s="23">
        <v>0</v>
      </c>
      <c r="P41" s="23">
        <v>0</v>
      </c>
      <c r="Q41" s="23">
        <v>0</v>
      </c>
    </row>
    <row r="42" spans="1:17" x14ac:dyDescent="0.25">
      <c r="A42" s="108"/>
      <c r="B42" s="112"/>
      <c r="C42" s="108"/>
      <c r="D42" s="43" t="s">
        <v>9</v>
      </c>
      <c r="E42" s="21">
        <f t="shared" si="6"/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</row>
    <row r="43" spans="1:17" ht="60" x14ac:dyDescent="0.25">
      <c r="A43" s="108"/>
      <c r="B43" s="112"/>
      <c r="C43" s="108"/>
      <c r="D43" s="5" t="s">
        <v>30</v>
      </c>
      <c r="E43" s="21">
        <f t="shared" si="6"/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</row>
    <row r="44" spans="1:17" ht="30" x14ac:dyDescent="0.25">
      <c r="A44" s="108"/>
      <c r="B44" s="112"/>
      <c r="C44" s="108"/>
      <c r="D44" s="5" t="s">
        <v>82</v>
      </c>
      <c r="E44" s="21">
        <f t="shared" si="6"/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</row>
    <row r="45" spans="1:17" x14ac:dyDescent="0.25">
      <c r="A45" s="108"/>
      <c r="B45" s="112"/>
      <c r="C45" s="108"/>
      <c r="D45" s="5" t="s">
        <v>83</v>
      </c>
      <c r="E45" s="21">
        <f t="shared" si="6"/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</row>
    <row r="46" spans="1:17" x14ac:dyDescent="0.25">
      <c r="A46" s="108" t="s">
        <v>4</v>
      </c>
      <c r="B46" s="111" t="s">
        <v>76</v>
      </c>
      <c r="C46" s="108"/>
      <c r="D46" s="42" t="s">
        <v>23</v>
      </c>
      <c r="E46" s="19">
        <f>E47+E48+E49+E50+E51+E52</f>
        <v>3141.9029999999998</v>
      </c>
      <c r="F46" s="20">
        <f>F47+F48+F49+F50+F51+F52</f>
        <v>0</v>
      </c>
      <c r="G46" s="20">
        <f t="shared" ref="G46:Q46" si="7">G47+G48+G49+G50+G51+G52</f>
        <v>510</v>
      </c>
      <c r="H46" s="20">
        <f t="shared" si="7"/>
        <v>5</v>
      </c>
      <c r="I46" s="20">
        <f t="shared" si="7"/>
        <v>750</v>
      </c>
      <c r="J46" s="20">
        <f t="shared" si="7"/>
        <v>0</v>
      </c>
      <c r="K46" s="20">
        <f t="shared" si="7"/>
        <v>289.33800000000002</v>
      </c>
      <c r="L46" s="20">
        <f t="shared" si="7"/>
        <v>45</v>
      </c>
      <c r="M46" s="20">
        <f t="shared" si="7"/>
        <v>500</v>
      </c>
      <c r="N46" s="20">
        <f t="shared" si="7"/>
        <v>542.56500000000005</v>
      </c>
      <c r="O46" s="20">
        <f t="shared" si="7"/>
        <v>500</v>
      </c>
      <c r="P46" s="20">
        <f t="shared" si="7"/>
        <v>0</v>
      </c>
      <c r="Q46" s="20">
        <f t="shared" si="7"/>
        <v>0</v>
      </c>
    </row>
    <row r="47" spans="1:17" x14ac:dyDescent="0.25">
      <c r="A47" s="108"/>
      <c r="B47" s="111"/>
      <c r="C47" s="108"/>
      <c r="D47" s="43" t="s">
        <v>7</v>
      </c>
      <c r="E47" s="21">
        <f>E54+E61</f>
        <v>0</v>
      </c>
      <c r="F47" s="22">
        <f>F54+F61+F68</f>
        <v>0</v>
      </c>
      <c r="G47" s="22">
        <f t="shared" ref="G47:Q47" si="8">G54+G61+G68</f>
        <v>0</v>
      </c>
      <c r="H47" s="22">
        <f t="shared" si="8"/>
        <v>0</v>
      </c>
      <c r="I47" s="22">
        <f t="shared" si="8"/>
        <v>0</v>
      </c>
      <c r="J47" s="22">
        <f t="shared" si="8"/>
        <v>0</v>
      </c>
      <c r="K47" s="22">
        <f t="shared" si="8"/>
        <v>0</v>
      </c>
      <c r="L47" s="22">
        <f t="shared" si="8"/>
        <v>0</v>
      </c>
      <c r="M47" s="22">
        <f t="shared" si="8"/>
        <v>0</v>
      </c>
      <c r="N47" s="22">
        <f t="shared" si="8"/>
        <v>0</v>
      </c>
      <c r="O47" s="22">
        <f t="shared" si="8"/>
        <v>0</v>
      </c>
      <c r="P47" s="22">
        <f t="shared" si="8"/>
        <v>0</v>
      </c>
      <c r="Q47" s="22">
        <f t="shared" si="8"/>
        <v>0</v>
      </c>
    </row>
    <row r="48" spans="1:17" x14ac:dyDescent="0.25">
      <c r="A48" s="108"/>
      <c r="B48" s="111"/>
      <c r="C48" s="108"/>
      <c r="D48" s="43" t="s">
        <v>8</v>
      </c>
      <c r="E48" s="21">
        <f>E55+E62</f>
        <v>0</v>
      </c>
      <c r="F48" s="22">
        <f t="shared" ref="F48:Q52" si="9">F55+F62+F69</f>
        <v>0</v>
      </c>
      <c r="G48" s="22">
        <f t="shared" si="9"/>
        <v>0</v>
      </c>
      <c r="H48" s="22">
        <f t="shared" si="9"/>
        <v>0</v>
      </c>
      <c r="I48" s="22">
        <f t="shared" si="9"/>
        <v>0</v>
      </c>
      <c r="J48" s="22">
        <f t="shared" si="9"/>
        <v>0</v>
      </c>
      <c r="K48" s="22">
        <f t="shared" si="9"/>
        <v>0</v>
      </c>
      <c r="L48" s="22">
        <f t="shared" si="9"/>
        <v>0</v>
      </c>
      <c r="M48" s="22">
        <f t="shared" si="9"/>
        <v>0</v>
      </c>
      <c r="N48" s="22">
        <f t="shared" si="9"/>
        <v>0</v>
      </c>
      <c r="O48" s="22">
        <f t="shared" si="9"/>
        <v>0</v>
      </c>
      <c r="P48" s="22">
        <f t="shared" si="9"/>
        <v>0</v>
      </c>
      <c r="Q48" s="22">
        <f t="shared" si="9"/>
        <v>0</v>
      </c>
    </row>
    <row r="49" spans="1:17" x14ac:dyDescent="0.25">
      <c r="A49" s="108"/>
      <c r="B49" s="111"/>
      <c r="C49" s="108"/>
      <c r="D49" s="43" t="s">
        <v>9</v>
      </c>
      <c r="E49" s="21">
        <f>F49+G49+H49+I49+J49+K49+L49+M49+N49+O49+P49+Q49</f>
        <v>3141.9029999999998</v>
      </c>
      <c r="F49" s="22">
        <f t="shared" si="9"/>
        <v>0</v>
      </c>
      <c r="G49" s="22">
        <f t="shared" si="9"/>
        <v>510</v>
      </c>
      <c r="H49" s="22">
        <f t="shared" si="9"/>
        <v>5</v>
      </c>
      <c r="I49" s="22">
        <f t="shared" si="9"/>
        <v>750</v>
      </c>
      <c r="J49" s="22">
        <f t="shared" si="9"/>
        <v>0</v>
      </c>
      <c r="K49" s="22">
        <f t="shared" si="9"/>
        <v>289.33800000000002</v>
      </c>
      <c r="L49" s="22">
        <f t="shared" si="9"/>
        <v>45</v>
      </c>
      <c r="M49" s="22">
        <f t="shared" si="9"/>
        <v>500</v>
      </c>
      <c r="N49" s="22">
        <f t="shared" si="9"/>
        <v>542.56500000000005</v>
      </c>
      <c r="O49" s="22">
        <f t="shared" si="9"/>
        <v>500</v>
      </c>
      <c r="P49" s="22">
        <f t="shared" si="9"/>
        <v>0</v>
      </c>
      <c r="Q49" s="22">
        <f t="shared" si="9"/>
        <v>0</v>
      </c>
    </row>
    <row r="50" spans="1:17" ht="60" x14ac:dyDescent="0.25">
      <c r="A50" s="108"/>
      <c r="B50" s="111"/>
      <c r="C50" s="108"/>
      <c r="D50" s="5" t="s">
        <v>30</v>
      </c>
      <c r="E50" s="21">
        <f t="shared" ref="E50:E52" si="10">F50+G50+H50+I50+J50+K50+L50+M50+N50+O50+P50+Q50</f>
        <v>0</v>
      </c>
      <c r="F50" s="22">
        <f t="shared" si="9"/>
        <v>0</v>
      </c>
      <c r="G50" s="22">
        <f t="shared" si="9"/>
        <v>0</v>
      </c>
      <c r="H50" s="22">
        <f t="shared" si="9"/>
        <v>0</v>
      </c>
      <c r="I50" s="22">
        <f t="shared" si="9"/>
        <v>0</v>
      </c>
      <c r="J50" s="22">
        <f t="shared" si="9"/>
        <v>0</v>
      </c>
      <c r="K50" s="22">
        <f t="shared" si="9"/>
        <v>0</v>
      </c>
      <c r="L50" s="22">
        <f t="shared" si="9"/>
        <v>0</v>
      </c>
      <c r="M50" s="22">
        <f t="shared" si="9"/>
        <v>0</v>
      </c>
      <c r="N50" s="22">
        <f t="shared" si="9"/>
        <v>0</v>
      </c>
      <c r="O50" s="22">
        <f t="shared" si="9"/>
        <v>0</v>
      </c>
      <c r="P50" s="22">
        <f t="shared" si="9"/>
        <v>0</v>
      </c>
      <c r="Q50" s="22">
        <f t="shared" si="9"/>
        <v>0</v>
      </c>
    </row>
    <row r="51" spans="1:17" ht="30" x14ac:dyDescent="0.25">
      <c r="A51" s="108"/>
      <c r="B51" s="111"/>
      <c r="C51" s="108"/>
      <c r="D51" s="5" t="s">
        <v>82</v>
      </c>
      <c r="E51" s="21">
        <f t="shared" si="10"/>
        <v>0</v>
      </c>
      <c r="F51" s="22">
        <f t="shared" si="9"/>
        <v>0</v>
      </c>
      <c r="G51" s="22">
        <f t="shared" si="9"/>
        <v>0</v>
      </c>
      <c r="H51" s="22">
        <f t="shared" si="9"/>
        <v>0</v>
      </c>
      <c r="I51" s="22">
        <f t="shared" si="9"/>
        <v>0</v>
      </c>
      <c r="J51" s="22">
        <f t="shared" si="9"/>
        <v>0</v>
      </c>
      <c r="K51" s="22">
        <f t="shared" si="9"/>
        <v>0</v>
      </c>
      <c r="L51" s="22">
        <f t="shared" si="9"/>
        <v>0</v>
      </c>
      <c r="M51" s="22">
        <f t="shared" si="9"/>
        <v>0</v>
      </c>
      <c r="N51" s="22">
        <f t="shared" si="9"/>
        <v>0</v>
      </c>
      <c r="O51" s="22">
        <f t="shared" si="9"/>
        <v>0</v>
      </c>
      <c r="P51" s="22">
        <f t="shared" si="9"/>
        <v>0</v>
      </c>
      <c r="Q51" s="22">
        <f t="shared" si="9"/>
        <v>0</v>
      </c>
    </row>
    <row r="52" spans="1:17" x14ac:dyDescent="0.25">
      <c r="A52" s="108"/>
      <c r="B52" s="111"/>
      <c r="C52" s="108"/>
      <c r="D52" s="5" t="s">
        <v>83</v>
      </c>
      <c r="E52" s="21">
        <f t="shared" si="10"/>
        <v>0</v>
      </c>
      <c r="F52" s="22">
        <f t="shared" si="9"/>
        <v>0</v>
      </c>
      <c r="G52" s="22">
        <f t="shared" si="9"/>
        <v>0</v>
      </c>
      <c r="H52" s="22">
        <f t="shared" si="9"/>
        <v>0</v>
      </c>
      <c r="I52" s="22">
        <f t="shared" si="9"/>
        <v>0</v>
      </c>
      <c r="J52" s="22">
        <f t="shared" si="9"/>
        <v>0</v>
      </c>
      <c r="K52" s="22">
        <f t="shared" si="9"/>
        <v>0</v>
      </c>
      <c r="L52" s="22">
        <f t="shared" si="9"/>
        <v>0</v>
      </c>
      <c r="M52" s="22">
        <f t="shared" si="9"/>
        <v>0</v>
      </c>
      <c r="N52" s="22">
        <f t="shared" si="9"/>
        <v>0</v>
      </c>
      <c r="O52" s="22">
        <f t="shared" si="9"/>
        <v>0</v>
      </c>
      <c r="P52" s="22">
        <f t="shared" si="9"/>
        <v>0</v>
      </c>
      <c r="Q52" s="22">
        <f t="shared" si="9"/>
        <v>0</v>
      </c>
    </row>
    <row r="53" spans="1:17" x14ac:dyDescent="0.25">
      <c r="A53" s="108" t="s">
        <v>5</v>
      </c>
      <c r="B53" s="113" t="s">
        <v>34</v>
      </c>
      <c r="C53" s="108" t="s">
        <v>46</v>
      </c>
      <c r="D53" s="42" t="s">
        <v>23</v>
      </c>
      <c r="E53" s="19">
        <f>E54+E55+E56+E57+E58+E59</f>
        <v>3029.3379999999997</v>
      </c>
      <c r="F53" s="20">
        <f>F54+F55+F56+F59</f>
        <v>0</v>
      </c>
      <c r="G53" s="20">
        <f t="shared" ref="G53:Q53" si="11">G54+G55+G56+G59</f>
        <v>500</v>
      </c>
      <c r="H53" s="20">
        <f t="shared" si="11"/>
        <v>0</v>
      </c>
      <c r="I53" s="20">
        <f t="shared" si="11"/>
        <v>750</v>
      </c>
      <c r="J53" s="20">
        <f t="shared" si="11"/>
        <v>0</v>
      </c>
      <c r="K53" s="20">
        <f t="shared" si="11"/>
        <v>279.33800000000002</v>
      </c>
      <c r="L53" s="20">
        <f t="shared" si="11"/>
        <v>0</v>
      </c>
      <c r="M53" s="20">
        <f t="shared" si="11"/>
        <v>500</v>
      </c>
      <c r="N53" s="20">
        <f t="shared" si="11"/>
        <v>500</v>
      </c>
      <c r="O53" s="20">
        <f t="shared" si="11"/>
        <v>500</v>
      </c>
      <c r="P53" s="20">
        <f t="shared" si="11"/>
        <v>0</v>
      </c>
      <c r="Q53" s="20">
        <f t="shared" si="11"/>
        <v>0</v>
      </c>
    </row>
    <row r="54" spans="1:17" x14ac:dyDescent="0.25">
      <c r="A54" s="108"/>
      <c r="B54" s="113"/>
      <c r="C54" s="108"/>
      <c r="D54" s="43" t="s">
        <v>7</v>
      </c>
      <c r="E54" s="21">
        <f>F54+G54+H54+I54+J54+K54+L54+M54+N54+O54+P54+Q54</f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</row>
    <row r="55" spans="1:17" x14ac:dyDescent="0.25">
      <c r="A55" s="108"/>
      <c r="B55" s="113"/>
      <c r="C55" s="108"/>
      <c r="D55" s="43" t="s">
        <v>8</v>
      </c>
      <c r="E55" s="21">
        <f t="shared" ref="E55:E59" si="12">F55+G55+H55+I55+J55+K55+L55+M55+N55+O55+P55+Q55</f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1">
        <v>0</v>
      </c>
      <c r="O55" s="22">
        <v>0</v>
      </c>
      <c r="P55" s="22">
        <v>0</v>
      </c>
      <c r="Q55" s="22">
        <v>0</v>
      </c>
    </row>
    <row r="56" spans="1:17" x14ac:dyDescent="0.25">
      <c r="A56" s="108"/>
      <c r="B56" s="113"/>
      <c r="C56" s="108"/>
      <c r="D56" s="43" t="s">
        <v>9</v>
      </c>
      <c r="E56" s="21">
        <f t="shared" si="12"/>
        <v>3029.3379999999997</v>
      </c>
      <c r="F56" s="25">
        <v>0</v>
      </c>
      <c r="G56" s="25">
        <v>500</v>
      </c>
      <c r="H56" s="25">
        <v>0</v>
      </c>
      <c r="I56" s="25">
        <v>750</v>
      </c>
      <c r="J56" s="25">
        <v>0</v>
      </c>
      <c r="K56" s="25">
        <v>279.33800000000002</v>
      </c>
      <c r="L56" s="25">
        <v>0</v>
      </c>
      <c r="M56" s="25">
        <v>500</v>
      </c>
      <c r="N56" s="25">
        <v>500</v>
      </c>
      <c r="O56" s="25">
        <v>500</v>
      </c>
      <c r="P56" s="25">
        <v>0</v>
      </c>
      <c r="Q56" s="25">
        <v>0</v>
      </c>
    </row>
    <row r="57" spans="1:17" ht="60" x14ac:dyDescent="0.25">
      <c r="A57" s="108"/>
      <c r="B57" s="113"/>
      <c r="C57" s="108"/>
      <c r="D57" s="5" t="s">
        <v>30</v>
      </c>
      <c r="E57" s="21">
        <f t="shared" si="12"/>
        <v>0</v>
      </c>
      <c r="F57" s="22">
        <v>0</v>
      </c>
      <c r="G57" s="22">
        <v>0</v>
      </c>
      <c r="H57" s="22">
        <v>0</v>
      </c>
      <c r="I57" s="22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</row>
    <row r="58" spans="1:17" ht="30" x14ac:dyDescent="0.25">
      <c r="A58" s="108"/>
      <c r="B58" s="113"/>
      <c r="C58" s="108"/>
      <c r="D58" s="5" t="s">
        <v>82</v>
      </c>
      <c r="E58" s="21">
        <f t="shared" si="12"/>
        <v>0</v>
      </c>
      <c r="F58" s="22">
        <v>0</v>
      </c>
      <c r="G58" s="22">
        <v>0</v>
      </c>
      <c r="H58" s="22">
        <v>0</v>
      </c>
      <c r="I58" s="22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</row>
    <row r="59" spans="1:17" x14ac:dyDescent="0.25">
      <c r="A59" s="108"/>
      <c r="B59" s="113"/>
      <c r="C59" s="108"/>
      <c r="D59" s="5" t="s">
        <v>83</v>
      </c>
      <c r="E59" s="21">
        <f t="shared" si="12"/>
        <v>0</v>
      </c>
      <c r="F59" s="22">
        <v>0</v>
      </c>
      <c r="G59" s="22">
        <v>0</v>
      </c>
      <c r="H59" s="22">
        <v>0</v>
      </c>
      <c r="I59" s="22">
        <v>0</v>
      </c>
      <c r="J59" s="26">
        <v>0</v>
      </c>
      <c r="K59" s="26">
        <v>0</v>
      </c>
      <c r="L59" s="26">
        <f>500-500</f>
        <v>0</v>
      </c>
      <c r="M59" s="26">
        <v>0</v>
      </c>
      <c r="N59" s="26">
        <v>0</v>
      </c>
      <c r="O59" s="26">
        <v>0</v>
      </c>
      <c r="P59" s="26">
        <f>500-500</f>
        <v>0</v>
      </c>
      <c r="Q59" s="26">
        <v>0</v>
      </c>
    </row>
    <row r="60" spans="1:17" x14ac:dyDescent="0.25">
      <c r="A60" s="108" t="s">
        <v>6</v>
      </c>
      <c r="B60" s="113" t="s">
        <v>35</v>
      </c>
      <c r="C60" s="108" t="s">
        <v>46</v>
      </c>
      <c r="D60" s="42" t="s">
        <v>23</v>
      </c>
      <c r="E60" s="19">
        <f>E61+E62+E63+E64+E65+E66</f>
        <v>30</v>
      </c>
      <c r="F60" s="22">
        <f>F61+F62+F63+F64+F65+F66</f>
        <v>0</v>
      </c>
      <c r="G60" s="22">
        <f t="shared" ref="G60:M60" si="13">G61+G62+G63+G64+G65+G66</f>
        <v>10</v>
      </c>
      <c r="H60" s="22">
        <f t="shared" si="13"/>
        <v>5</v>
      </c>
      <c r="I60" s="22">
        <f t="shared" si="13"/>
        <v>0</v>
      </c>
      <c r="J60" s="22">
        <f t="shared" si="13"/>
        <v>0</v>
      </c>
      <c r="K60" s="22">
        <f t="shared" si="13"/>
        <v>10</v>
      </c>
      <c r="L60" s="22">
        <f t="shared" si="13"/>
        <v>5</v>
      </c>
      <c r="M60" s="22">
        <f t="shared" si="13"/>
        <v>0</v>
      </c>
      <c r="N60" s="27">
        <f>N63</f>
        <v>0</v>
      </c>
      <c r="O60" s="22">
        <f>O61+O62+O63+O64+O65+O66</f>
        <v>0</v>
      </c>
      <c r="P60" s="22">
        <f t="shared" ref="P60:Q60" si="14">P61+P62+P63+P64+P65+P66</f>
        <v>0</v>
      </c>
      <c r="Q60" s="22">
        <f t="shared" si="14"/>
        <v>0</v>
      </c>
    </row>
    <row r="61" spans="1:17" x14ac:dyDescent="0.25">
      <c r="A61" s="108"/>
      <c r="B61" s="113"/>
      <c r="C61" s="108"/>
      <c r="D61" s="43" t="s">
        <v>7</v>
      </c>
      <c r="E61" s="21">
        <f>F61+G61+H61+I61+J61+K61+L61+M61+N61+O61+P61+Q61</f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</row>
    <row r="62" spans="1:17" x14ac:dyDescent="0.25">
      <c r="A62" s="108"/>
      <c r="B62" s="113"/>
      <c r="C62" s="108"/>
      <c r="D62" s="43" t="s">
        <v>8</v>
      </c>
      <c r="E62" s="21">
        <f t="shared" ref="E62:E66" si="15">F62+G62+H62+I62+J62+K62+L62+M62+N62+O62+P62+Q62</f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</row>
    <row r="63" spans="1:17" x14ac:dyDescent="0.25">
      <c r="A63" s="108"/>
      <c r="B63" s="113"/>
      <c r="C63" s="108"/>
      <c r="D63" s="43" t="s">
        <v>9</v>
      </c>
      <c r="E63" s="21">
        <f t="shared" si="15"/>
        <v>30</v>
      </c>
      <c r="F63" s="22">
        <v>0</v>
      </c>
      <c r="G63" s="25">
        <v>10</v>
      </c>
      <c r="H63" s="25">
        <v>5</v>
      </c>
      <c r="I63" s="22">
        <v>0</v>
      </c>
      <c r="J63" s="22">
        <v>0</v>
      </c>
      <c r="K63" s="25">
        <v>10</v>
      </c>
      <c r="L63" s="25">
        <v>5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</row>
    <row r="64" spans="1:17" ht="60" x14ac:dyDescent="0.25">
      <c r="A64" s="108"/>
      <c r="B64" s="113"/>
      <c r="C64" s="108"/>
      <c r="D64" s="5" t="s">
        <v>30</v>
      </c>
      <c r="E64" s="21">
        <f t="shared" si="15"/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</row>
    <row r="65" spans="1:17" ht="30" x14ac:dyDescent="0.25">
      <c r="A65" s="108"/>
      <c r="B65" s="113"/>
      <c r="C65" s="108"/>
      <c r="D65" s="5" t="s">
        <v>82</v>
      </c>
      <c r="E65" s="21">
        <f t="shared" si="15"/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</row>
    <row r="66" spans="1:17" x14ac:dyDescent="0.25">
      <c r="A66" s="108"/>
      <c r="B66" s="113"/>
      <c r="C66" s="108"/>
      <c r="D66" s="5" t="s">
        <v>83</v>
      </c>
      <c r="E66" s="21">
        <f t="shared" si="15"/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</row>
    <row r="67" spans="1:17" x14ac:dyDescent="0.25">
      <c r="A67" s="114" t="s">
        <v>69</v>
      </c>
      <c r="B67" s="117" t="s">
        <v>70</v>
      </c>
      <c r="C67" s="108" t="s">
        <v>72</v>
      </c>
      <c r="D67" s="42" t="s">
        <v>23</v>
      </c>
      <c r="E67" s="19">
        <f>E68+E69+E70+E71+E72+E73</f>
        <v>82.564999999999998</v>
      </c>
      <c r="F67" s="22">
        <f>F68+F69+F70+F71+F72+F73</f>
        <v>0</v>
      </c>
      <c r="G67" s="22">
        <f t="shared" ref="G67:M67" si="16">G68+G69+G70+G71+G72+G73</f>
        <v>0</v>
      </c>
      <c r="H67" s="22">
        <f t="shared" si="16"/>
        <v>0</v>
      </c>
      <c r="I67" s="22">
        <f t="shared" si="16"/>
        <v>0</v>
      </c>
      <c r="J67" s="22">
        <f t="shared" si="16"/>
        <v>0</v>
      </c>
      <c r="K67" s="22">
        <f t="shared" si="16"/>
        <v>0</v>
      </c>
      <c r="L67" s="22">
        <f t="shared" si="16"/>
        <v>40</v>
      </c>
      <c r="M67" s="22">
        <f t="shared" si="16"/>
        <v>0</v>
      </c>
      <c r="N67" s="27">
        <f>N70</f>
        <v>42.564999999999998</v>
      </c>
      <c r="O67" s="22">
        <f>O68+O69+O70+O71+O72+O73</f>
        <v>0</v>
      </c>
      <c r="P67" s="22">
        <f t="shared" ref="P67:Q67" si="17">P68+P69+P70+P71+P72+P73</f>
        <v>0</v>
      </c>
      <c r="Q67" s="22">
        <f t="shared" si="17"/>
        <v>0</v>
      </c>
    </row>
    <row r="68" spans="1:17" x14ac:dyDescent="0.25">
      <c r="A68" s="115"/>
      <c r="B68" s="118"/>
      <c r="C68" s="108"/>
      <c r="D68" s="43" t="s">
        <v>7</v>
      </c>
      <c r="E68" s="21">
        <f>F68+G68+H68+I68+J68+K68+L68+M68+N68+O68+P68+Q68</f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</row>
    <row r="69" spans="1:17" x14ac:dyDescent="0.25">
      <c r="A69" s="115"/>
      <c r="B69" s="118"/>
      <c r="C69" s="108"/>
      <c r="D69" s="43" t="s">
        <v>8</v>
      </c>
      <c r="E69" s="21">
        <f t="shared" ref="E69:E73" si="18">F69+G69+H69+I69+J69+K69+L69+M69+N69+O69+P69+Q69</f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</row>
    <row r="70" spans="1:17" x14ac:dyDescent="0.25">
      <c r="A70" s="115"/>
      <c r="B70" s="118"/>
      <c r="C70" s="108"/>
      <c r="D70" s="43" t="s">
        <v>9</v>
      </c>
      <c r="E70" s="21">
        <f t="shared" si="18"/>
        <v>82.564999999999998</v>
      </c>
      <c r="F70" s="22">
        <v>0</v>
      </c>
      <c r="G70" s="25">
        <v>0</v>
      </c>
      <c r="H70" s="25">
        <v>0</v>
      </c>
      <c r="I70" s="22">
        <v>0</v>
      </c>
      <c r="J70" s="22">
        <v>0</v>
      </c>
      <c r="K70" s="25">
        <v>0</v>
      </c>
      <c r="L70" s="25">
        <v>40</v>
      </c>
      <c r="M70" s="22">
        <v>0</v>
      </c>
      <c r="N70" s="22">
        <v>42.564999999999998</v>
      </c>
      <c r="O70" s="22">
        <v>0</v>
      </c>
      <c r="P70" s="22">
        <v>0</v>
      </c>
      <c r="Q70" s="22">
        <v>0</v>
      </c>
    </row>
    <row r="71" spans="1:17" ht="60" x14ac:dyDescent="0.25">
      <c r="A71" s="115"/>
      <c r="B71" s="118"/>
      <c r="C71" s="108"/>
      <c r="D71" s="5" t="s">
        <v>30</v>
      </c>
      <c r="E71" s="21">
        <f t="shared" si="18"/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</row>
    <row r="72" spans="1:17" ht="30" x14ac:dyDescent="0.25">
      <c r="A72" s="115"/>
      <c r="B72" s="118"/>
      <c r="C72" s="108"/>
      <c r="D72" s="5" t="s">
        <v>82</v>
      </c>
      <c r="E72" s="21">
        <f t="shared" si="18"/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</row>
    <row r="73" spans="1:17" x14ac:dyDescent="0.25">
      <c r="A73" s="116"/>
      <c r="B73" s="119"/>
      <c r="C73" s="108"/>
      <c r="D73" s="5" t="s">
        <v>83</v>
      </c>
      <c r="E73" s="21">
        <f t="shared" si="18"/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</row>
    <row r="74" spans="1:17" x14ac:dyDescent="0.25">
      <c r="A74" s="108" t="s">
        <v>32</v>
      </c>
      <c r="B74" s="111" t="s">
        <v>77</v>
      </c>
      <c r="C74" s="108"/>
      <c r="D74" s="42" t="s">
        <v>23</v>
      </c>
      <c r="E74" s="19">
        <f>E75+E76+E77+E78+E79+E80</f>
        <v>775.15840000000003</v>
      </c>
      <c r="F74" s="20">
        <f>F75+F76+F77+F78+F79+F80</f>
        <v>0</v>
      </c>
      <c r="G74" s="20">
        <f t="shared" ref="G74:Q74" si="19">G75+G76+G77+G78+G79+G80</f>
        <v>0</v>
      </c>
      <c r="H74" s="20">
        <f t="shared" si="19"/>
        <v>25</v>
      </c>
      <c r="I74" s="20">
        <f t="shared" si="19"/>
        <v>0</v>
      </c>
      <c r="J74" s="20">
        <f t="shared" si="19"/>
        <v>195</v>
      </c>
      <c r="K74" s="20">
        <f t="shared" si="19"/>
        <v>55.870400000000004</v>
      </c>
      <c r="L74" s="20">
        <f t="shared" si="19"/>
        <v>478.28800000000001</v>
      </c>
      <c r="M74" s="20">
        <f t="shared" si="19"/>
        <v>21</v>
      </c>
      <c r="N74" s="20">
        <f t="shared" si="19"/>
        <v>0</v>
      </c>
      <c r="O74" s="20">
        <f t="shared" si="19"/>
        <v>0</v>
      </c>
      <c r="P74" s="20">
        <f t="shared" si="19"/>
        <v>0</v>
      </c>
      <c r="Q74" s="20">
        <f t="shared" si="19"/>
        <v>0</v>
      </c>
    </row>
    <row r="75" spans="1:17" x14ac:dyDescent="0.25">
      <c r="A75" s="108"/>
      <c r="B75" s="111"/>
      <c r="C75" s="108"/>
      <c r="D75" s="43" t="s">
        <v>7</v>
      </c>
      <c r="E75" s="21">
        <f>F75+G75+H75+I75+J75+K75+L75+M75+N75+O75+P75+Q75</f>
        <v>0</v>
      </c>
      <c r="F75" s="22">
        <f>F82+F89+F96+F118+F103+F110</f>
        <v>0</v>
      </c>
      <c r="G75" s="22">
        <f t="shared" ref="G75:Q75" si="20">G82+G89+G96+G118+G103+G110</f>
        <v>0</v>
      </c>
      <c r="H75" s="22">
        <f t="shared" si="20"/>
        <v>0</v>
      </c>
      <c r="I75" s="22">
        <f t="shared" si="20"/>
        <v>0</v>
      </c>
      <c r="J75" s="22">
        <f t="shared" si="20"/>
        <v>0</v>
      </c>
      <c r="K75" s="22">
        <f t="shared" si="20"/>
        <v>0</v>
      </c>
      <c r="L75" s="22">
        <f t="shared" si="20"/>
        <v>0</v>
      </c>
      <c r="M75" s="22">
        <f t="shared" si="20"/>
        <v>0</v>
      </c>
      <c r="N75" s="22">
        <f t="shared" si="20"/>
        <v>0</v>
      </c>
      <c r="O75" s="22">
        <f t="shared" si="20"/>
        <v>0</v>
      </c>
      <c r="P75" s="22">
        <f t="shared" si="20"/>
        <v>0</v>
      </c>
      <c r="Q75" s="22">
        <f t="shared" si="20"/>
        <v>0</v>
      </c>
    </row>
    <row r="76" spans="1:17" x14ac:dyDescent="0.25">
      <c r="A76" s="108"/>
      <c r="B76" s="111"/>
      <c r="C76" s="108"/>
      <c r="D76" s="43" t="s">
        <v>8</v>
      </c>
      <c r="E76" s="28">
        <f t="shared" ref="E76:E79" si="21">F76+G76+H76+I76+J76+K76+L76+M76+N76+O76+P76+Q76</f>
        <v>0</v>
      </c>
      <c r="F76" s="22">
        <f t="shared" ref="F76:Q80" si="22">F83+F90+F97+F119+F104+F111</f>
        <v>0</v>
      </c>
      <c r="G76" s="22">
        <f t="shared" si="22"/>
        <v>0</v>
      </c>
      <c r="H76" s="22">
        <f t="shared" si="22"/>
        <v>0</v>
      </c>
      <c r="I76" s="22">
        <f t="shared" si="22"/>
        <v>0</v>
      </c>
      <c r="J76" s="22">
        <f t="shared" si="22"/>
        <v>0</v>
      </c>
      <c r="K76" s="22">
        <f t="shared" si="22"/>
        <v>0</v>
      </c>
      <c r="L76" s="22">
        <f t="shared" si="22"/>
        <v>0</v>
      </c>
      <c r="M76" s="22">
        <f t="shared" si="22"/>
        <v>0</v>
      </c>
      <c r="N76" s="22">
        <f t="shared" si="22"/>
        <v>0</v>
      </c>
      <c r="O76" s="22">
        <f t="shared" si="22"/>
        <v>0</v>
      </c>
      <c r="P76" s="22">
        <f t="shared" si="22"/>
        <v>0</v>
      </c>
      <c r="Q76" s="22">
        <f t="shared" si="22"/>
        <v>0</v>
      </c>
    </row>
    <row r="77" spans="1:17" x14ac:dyDescent="0.25">
      <c r="A77" s="108"/>
      <c r="B77" s="111"/>
      <c r="C77" s="108"/>
      <c r="D77" s="43" t="s">
        <v>9</v>
      </c>
      <c r="E77" s="21">
        <f t="shared" si="21"/>
        <v>775.15840000000003</v>
      </c>
      <c r="F77" s="22">
        <f t="shared" si="22"/>
        <v>0</v>
      </c>
      <c r="G77" s="22">
        <f t="shared" si="22"/>
        <v>0</v>
      </c>
      <c r="H77" s="22">
        <f t="shared" si="22"/>
        <v>25</v>
      </c>
      <c r="I77" s="22">
        <f t="shared" si="22"/>
        <v>0</v>
      </c>
      <c r="J77" s="22">
        <f t="shared" si="22"/>
        <v>195</v>
      </c>
      <c r="K77" s="22">
        <f t="shared" si="22"/>
        <v>55.870400000000004</v>
      </c>
      <c r="L77" s="22">
        <f t="shared" si="22"/>
        <v>478.28800000000001</v>
      </c>
      <c r="M77" s="22">
        <f t="shared" si="22"/>
        <v>21</v>
      </c>
      <c r="N77" s="22">
        <f t="shared" si="22"/>
        <v>0</v>
      </c>
      <c r="O77" s="22">
        <f t="shared" si="22"/>
        <v>0</v>
      </c>
      <c r="P77" s="22">
        <f t="shared" si="22"/>
        <v>0</v>
      </c>
      <c r="Q77" s="22">
        <f t="shared" si="22"/>
        <v>0</v>
      </c>
    </row>
    <row r="78" spans="1:17" ht="60" x14ac:dyDescent="0.25">
      <c r="A78" s="108"/>
      <c r="B78" s="111"/>
      <c r="C78" s="108"/>
      <c r="D78" s="5" t="s">
        <v>30</v>
      </c>
      <c r="E78" s="21">
        <f t="shared" si="21"/>
        <v>0</v>
      </c>
      <c r="F78" s="22">
        <f t="shared" si="22"/>
        <v>0</v>
      </c>
      <c r="G78" s="22">
        <f t="shared" si="22"/>
        <v>0</v>
      </c>
      <c r="H78" s="22">
        <f t="shared" si="22"/>
        <v>0</v>
      </c>
      <c r="I78" s="22">
        <f t="shared" si="22"/>
        <v>0</v>
      </c>
      <c r="J78" s="22">
        <f t="shared" si="22"/>
        <v>0</v>
      </c>
      <c r="K78" s="22">
        <f t="shared" si="22"/>
        <v>0</v>
      </c>
      <c r="L78" s="22">
        <f t="shared" si="22"/>
        <v>0</v>
      </c>
      <c r="M78" s="22">
        <f t="shared" si="22"/>
        <v>0</v>
      </c>
      <c r="N78" s="22">
        <f t="shared" si="22"/>
        <v>0</v>
      </c>
      <c r="O78" s="22">
        <f t="shared" si="22"/>
        <v>0</v>
      </c>
      <c r="P78" s="22">
        <f t="shared" si="22"/>
        <v>0</v>
      </c>
      <c r="Q78" s="22">
        <f t="shared" si="22"/>
        <v>0</v>
      </c>
    </row>
    <row r="79" spans="1:17" ht="30" x14ac:dyDescent="0.25">
      <c r="A79" s="108"/>
      <c r="B79" s="111"/>
      <c r="C79" s="108"/>
      <c r="D79" s="5" t="s">
        <v>82</v>
      </c>
      <c r="E79" s="21">
        <f t="shared" si="21"/>
        <v>0</v>
      </c>
      <c r="F79" s="22">
        <f t="shared" si="22"/>
        <v>0</v>
      </c>
      <c r="G79" s="22">
        <f t="shared" si="22"/>
        <v>0</v>
      </c>
      <c r="H79" s="22">
        <f t="shared" si="22"/>
        <v>0</v>
      </c>
      <c r="I79" s="22">
        <f t="shared" si="22"/>
        <v>0</v>
      </c>
      <c r="J79" s="22">
        <f t="shared" si="22"/>
        <v>0</v>
      </c>
      <c r="K79" s="22">
        <f t="shared" si="22"/>
        <v>0</v>
      </c>
      <c r="L79" s="22">
        <f t="shared" si="22"/>
        <v>0</v>
      </c>
      <c r="M79" s="22">
        <f t="shared" si="22"/>
        <v>0</v>
      </c>
      <c r="N79" s="22">
        <f t="shared" si="22"/>
        <v>0</v>
      </c>
      <c r="O79" s="22">
        <f t="shared" si="22"/>
        <v>0</v>
      </c>
      <c r="P79" s="22">
        <f t="shared" si="22"/>
        <v>0</v>
      </c>
      <c r="Q79" s="22">
        <f t="shared" si="22"/>
        <v>0</v>
      </c>
    </row>
    <row r="80" spans="1:17" x14ac:dyDescent="0.25">
      <c r="A80" s="108"/>
      <c r="B80" s="111"/>
      <c r="C80" s="108"/>
      <c r="D80" s="5" t="s">
        <v>83</v>
      </c>
      <c r="E80" s="21">
        <f>F80+G80+H80+I80+J80+K80+L80+M80+N80+O80+P80+Q80</f>
        <v>0</v>
      </c>
      <c r="F80" s="22">
        <f t="shared" si="22"/>
        <v>0</v>
      </c>
      <c r="G80" s="22">
        <f t="shared" si="22"/>
        <v>0</v>
      </c>
      <c r="H80" s="22">
        <f t="shared" si="22"/>
        <v>0</v>
      </c>
      <c r="I80" s="22">
        <f t="shared" si="22"/>
        <v>0</v>
      </c>
      <c r="J80" s="22">
        <f t="shared" si="22"/>
        <v>0</v>
      </c>
      <c r="K80" s="22">
        <f t="shared" si="22"/>
        <v>0</v>
      </c>
      <c r="L80" s="22">
        <f t="shared" si="22"/>
        <v>0</v>
      </c>
      <c r="M80" s="22">
        <f t="shared" si="22"/>
        <v>0</v>
      </c>
      <c r="N80" s="22">
        <f t="shared" si="22"/>
        <v>0</v>
      </c>
      <c r="O80" s="22">
        <f t="shared" si="22"/>
        <v>0</v>
      </c>
      <c r="P80" s="22">
        <f t="shared" si="22"/>
        <v>0</v>
      </c>
      <c r="Q80" s="22">
        <f t="shared" si="22"/>
        <v>0</v>
      </c>
    </row>
    <row r="81" spans="1:17" ht="15" customHeight="1" x14ac:dyDescent="0.25">
      <c r="A81" s="108" t="s">
        <v>36</v>
      </c>
      <c r="B81" s="113" t="s">
        <v>39</v>
      </c>
      <c r="C81" s="108" t="s">
        <v>46</v>
      </c>
      <c r="D81" s="42" t="s">
        <v>23</v>
      </c>
      <c r="E81" s="19">
        <f>E82+E83+E84+E85+E86+E87</f>
        <v>25</v>
      </c>
      <c r="F81" s="20">
        <f>F82+F83+F84+F85+F86+F87</f>
        <v>0</v>
      </c>
      <c r="G81" s="20">
        <f t="shared" ref="G81:Q81" si="23">G82+G83+G84+G85+G86+G87</f>
        <v>0</v>
      </c>
      <c r="H81" s="20">
        <f t="shared" si="23"/>
        <v>25</v>
      </c>
      <c r="I81" s="20">
        <f t="shared" si="23"/>
        <v>0</v>
      </c>
      <c r="J81" s="20">
        <f t="shared" si="23"/>
        <v>0</v>
      </c>
      <c r="K81" s="20">
        <f t="shared" si="23"/>
        <v>0</v>
      </c>
      <c r="L81" s="20">
        <f t="shared" si="23"/>
        <v>0</v>
      </c>
      <c r="M81" s="20">
        <f t="shared" si="23"/>
        <v>0</v>
      </c>
      <c r="N81" s="20">
        <f t="shared" si="23"/>
        <v>0</v>
      </c>
      <c r="O81" s="20">
        <f t="shared" si="23"/>
        <v>0</v>
      </c>
      <c r="P81" s="20">
        <f t="shared" si="23"/>
        <v>0</v>
      </c>
      <c r="Q81" s="20">
        <f t="shared" si="23"/>
        <v>0</v>
      </c>
    </row>
    <row r="82" spans="1:17" x14ac:dyDescent="0.25">
      <c r="A82" s="108"/>
      <c r="B82" s="113"/>
      <c r="C82" s="108"/>
      <c r="D82" s="43" t="s">
        <v>7</v>
      </c>
      <c r="E82" s="21">
        <f>F82+G82+H82+I82+J82+K82+L82+M82+N82+O82+P82+Q82</f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</row>
    <row r="83" spans="1:17" x14ac:dyDescent="0.25">
      <c r="A83" s="108"/>
      <c r="B83" s="113"/>
      <c r="C83" s="108"/>
      <c r="D83" s="43" t="s">
        <v>8</v>
      </c>
      <c r="E83" s="21">
        <f t="shared" ref="E83:E87" si="24">F83+G83+H83+I83+J83+K83+L83+M83+N83+O83+P83+Q83</f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</row>
    <row r="84" spans="1:17" x14ac:dyDescent="0.25">
      <c r="A84" s="108"/>
      <c r="B84" s="113"/>
      <c r="C84" s="108"/>
      <c r="D84" s="43" t="s">
        <v>9</v>
      </c>
      <c r="E84" s="21">
        <f t="shared" si="24"/>
        <v>25</v>
      </c>
      <c r="F84" s="22">
        <v>0</v>
      </c>
      <c r="G84" s="22">
        <v>0</v>
      </c>
      <c r="H84" s="22">
        <v>25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</row>
    <row r="85" spans="1:17" ht="60" x14ac:dyDescent="0.25">
      <c r="A85" s="108"/>
      <c r="B85" s="113"/>
      <c r="C85" s="108"/>
      <c r="D85" s="5" t="s">
        <v>30</v>
      </c>
      <c r="E85" s="21">
        <f t="shared" si="24"/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</row>
    <row r="86" spans="1:17" ht="30" x14ac:dyDescent="0.25">
      <c r="A86" s="108"/>
      <c r="B86" s="113"/>
      <c r="C86" s="108"/>
      <c r="D86" s="5" t="s">
        <v>82</v>
      </c>
      <c r="E86" s="21">
        <f t="shared" si="24"/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</row>
    <row r="87" spans="1:17" x14ac:dyDescent="0.25">
      <c r="A87" s="108"/>
      <c r="B87" s="113"/>
      <c r="C87" s="108"/>
      <c r="D87" s="5" t="s">
        <v>83</v>
      </c>
      <c r="E87" s="21">
        <f t="shared" si="24"/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</row>
    <row r="88" spans="1:17" ht="15" customHeight="1" x14ac:dyDescent="0.25">
      <c r="A88" s="108" t="s">
        <v>37</v>
      </c>
      <c r="B88" s="113" t="s">
        <v>40</v>
      </c>
      <c r="C88" s="108" t="s">
        <v>73</v>
      </c>
      <c r="D88" s="42" t="s">
        <v>23</v>
      </c>
      <c r="E88" s="19">
        <f>E89+E90+E91+E92+E93+E94</f>
        <v>25.8704</v>
      </c>
      <c r="F88" s="20">
        <f>F89+F90+F91+F92+F93+F94</f>
        <v>0</v>
      </c>
      <c r="G88" s="20">
        <f t="shared" ref="G88:Q88" si="25">G89+G90+G91+G92+G93+G94</f>
        <v>0</v>
      </c>
      <c r="H88" s="20">
        <f t="shared" si="25"/>
        <v>0</v>
      </c>
      <c r="I88" s="20">
        <f t="shared" si="25"/>
        <v>0</v>
      </c>
      <c r="J88" s="20">
        <f t="shared" si="25"/>
        <v>0</v>
      </c>
      <c r="K88" s="20">
        <f t="shared" si="25"/>
        <v>25.8704</v>
      </c>
      <c r="L88" s="20">
        <f t="shared" si="25"/>
        <v>0</v>
      </c>
      <c r="M88" s="20">
        <f t="shared" si="25"/>
        <v>0</v>
      </c>
      <c r="N88" s="20">
        <f t="shared" si="25"/>
        <v>0</v>
      </c>
      <c r="O88" s="20">
        <f t="shared" si="25"/>
        <v>0</v>
      </c>
      <c r="P88" s="20">
        <f t="shared" si="25"/>
        <v>0</v>
      </c>
      <c r="Q88" s="20">
        <f t="shared" si="25"/>
        <v>0</v>
      </c>
    </row>
    <row r="89" spans="1:17" x14ac:dyDescent="0.25">
      <c r="A89" s="108"/>
      <c r="B89" s="113"/>
      <c r="C89" s="108"/>
      <c r="D89" s="43" t="s">
        <v>7</v>
      </c>
      <c r="E89" s="21">
        <f>F89+G89+H89+I89+J89+K89+L89+M89+N89+O89+P89+Q89</f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</row>
    <row r="90" spans="1:17" x14ac:dyDescent="0.25">
      <c r="A90" s="108"/>
      <c r="B90" s="113"/>
      <c r="C90" s="108"/>
      <c r="D90" s="43" t="s">
        <v>8</v>
      </c>
      <c r="E90" s="21">
        <f t="shared" ref="E90:E94" si="26">F90+G90+H90+I90+J90+K90+L90+M90+N90+O90+P90+Q90</f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</row>
    <row r="91" spans="1:17" x14ac:dyDescent="0.25">
      <c r="A91" s="108"/>
      <c r="B91" s="113"/>
      <c r="C91" s="108"/>
      <c r="D91" s="43" t="s">
        <v>9</v>
      </c>
      <c r="E91" s="21">
        <f t="shared" si="26"/>
        <v>25.8704</v>
      </c>
      <c r="F91" s="22">
        <v>0</v>
      </c>
      <c r="G91" s="22">
        <v>0</v>
      </c>
      <c r="H91" s="22">
        <v>0</v>
      </c>
      <c r="I91" s="22">
        <v>0</v>
      </c>
      <c r="J91" s="26">
        <v>0</v>
      </c>
      <c r="K91" s="22">
        <v>25.8704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</row>
    <row r="92" spans="1:17" ht="60" x14ac:dyDescent="0.25">
      <c r="A92" s="108"/>
      <c r="B92" s="113"/>
      <c r="C92" s="108"/>
      <c r="D92" s="5" t="s">
        <v>30</v>
      </c>
      <c r="E92" s="21">
        <f t="shared" si="26"/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</row>
    <row r="93" spans="1:17" ht="30" x14ac:dyDescent="0.25">
      <c r="A93" s="108"/>
      <c r="B93" s="113"/>
      <c r="C93" s="108"/>
      <c r="D93" s="5" t="s">
        <v>82</v>
      </c>
      <c r="E93" s="21">
        <f t="shared" si="26"/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</row>
    <row r="94" spans="1:17" x14ac:dyDescent="0.25">
      <c r="A94" s="108"/>
      <c r="B94" s="113"/>
      <c r="C94" s="108"/>
      <c r="D94" s="5" t="s">
        <v>83</v>
      </c>
      <c r="E94" s="21">
        <f t="shared" si="26"/>
        <v>0</v>
      </c>
      <c r="F94" s="22">
        <v>0</v>
      </c>
      <c r="G94" s="22">
        <v>0</v>
      </c>
      <c r="H94" s="22">
        <v>0</v>
      </c>
      <c r="I94" s="22">
        <v>0</v>
      </c>
      <c r="J94" s="22">
        <f>25-25</f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</row>
    <row r="95" spans="1:17" ht="15" customHeight="1" x14ac:dyDescent="0.25">
      <c r="A95" s="108" t="s">
        <v>38</v>
      </c>
      <c r="B95" s="113" t="s">
        <v>41</v>
      </c>
      <c r="C95" s="108" t="s">
        <v>73</v>
      </c>
      <c r="D95" s="42" t="s">
        <v>23</v>
      </c>
      <c r="E95" s="19">
        <f>E96+E97+E98+E99+E100+E101</f>
        <v>30</v>
      </c>
      <c r="F95" s="20">
        <f>F96+F97+F98+F99+F100+F101</f>
        <v>0</v>
      </c>
      <c r="G95" s="20">
        <f t="shared" ref="G95:Q95" si="27">G96+G97+G98+G99+G100+G101</f>
        <v>0</v>
      </c>
      <c r="H95" s="20">
        <f t="shared" si="27"/>
        <v>0</v>
      </c>
      <c r="I95" s="20">
        <f t="shared" si="27"/>
        <v>0</v>
      </c>
      <c r="J95" s="20">
        <f t="shared" si="27"/>
        <v>0</v>
      </c>
      <c r="K95" s="20">
        <f t="shared" si="27"/>
        <v>30</v>
      </c>
      <c r="L95" s="20">
        <f t="shared" si="27"/>
        <v>0</v>
      </c>
      <c r="M95" s="20">
        <f t="shared" si="27"/>
        <v>0</v>
      </c>
      <c r="N95" s="20">
        <f t="shared" si="27"/>
        <v>0</v>
      </c>
      <c r="O95" s="20">
        <f t="shared" si="27"/>
        <v>0</v>
      </c>
      <c r="P95" s="20">
        <f t="shared" si="27"/>
        <v>0</v>
      </c>
      <c r="Q95" s="20">
        <f t="shared" si="27"/>
        <v>0</v>
      </c>
    </row>
    <row r="96" spans="1:17" x14ac:dyDescent="0.25">
      <c r="A96" s="108"/>
      <c r="B96" s="113"/>
      <c r="C96" s="108"/>
      <c r="D96" s="43" t="s">
        <v>7</v>
      </c>
      <c r="E96" s="21">
        <f>F96+G96+H96+I96+J96+K96+L96+M96+N96+O96+P96+Q96</f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</row>
    <row r="97" spans="1:17" x14ac:dyDescent="0.25">
      <c r="A97" s="108"/>
      <c r="B97" s="113"/>
      <c r="C97" s="108"/>
      <c r="D97" s="43" t="s">
        <v>8</v>
      </c>
      <c r="E97" s="21">
        <f t="shared" ref="E97:E100" si="28">F97+G97+H97+I97+J97+K97+L97+M97+N97+O97+P97+Q97</f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</row>
    <row r="98" spans="1:17" x14ac:dyDescent="0.25">
      <c r="A98" s="108"/>
      <c r="B98" s="113"/>
      <c r="C98" s="108"/>
      <c r="D98" s="43" t="s">
        <v>9</v>
      </c>
      <c r="E98" s="21">
        <f t="shared" si="28"/>
        <v>30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30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</row>
    <row r="99" spans="1:17" ht="60" x14ac:dyDescent="0.25">
      <c r="A99" s="108"/>
      <c r="B99" s="113"/>
      <c r="C99" s="108"/>
      <c r="D99" s="5" t="s">
        <v>30</v>
      </c>
      <c r="E99" s="21">
        <f t="shared" si="28"/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</row>
    <row r="100" spans="1:17" ht="30" x14ac:dyDescent="0.25">
      <c r="A100" s="108"/>
      <c r="B100" s="113"/>
      <c r="C100" s="108"/>
      <c r="D100" s="5" t="s">
        <v>82</v>
      </c>
      <c r="E100" s="21">
        <f t="shared" si="28"/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</row>
    <row r="101" spans="1:17" x14ac:dyDescent="0.25">
      <c r="A101" s="108"/>
      <c r="B101" s="113"/>
      <c r="C101" s="108"/>
      <c r="D101" s="5" t="s">
        <v>83</v>
      </c>
      <c r="E101" s="28">
        <f>F101+G101+H101+I101+J101+K101+L101+M101+N101+O101+P101+Q101</f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f>25-25</f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</row>
    <row r="102" spans="1:17" x14ac:dyDescent="0.25">
      <c r="A102" s="114" t="s">
        <v>42</v>
      </c>
      <c r="B102" s="113" t="s">
        <v>58</v>
      </c>
      <c r="C102" s="108" t="s">
        <v>74</v>
      </c>
      <c r="D102" s="42" t="s">
        <v>23</v>
      </c>
      <c r="E102" s="19">
        <f>E103+E104+E105+E106+E107+E108</f>
        <v>21</v>
      </c>
      <c r="F102" s="20">
        <f>F103+F104+F105+F106+F107+F108</f>
        <v>0</v>
      </c>
      <c r="G102" s="20">
        <f t="shared" ref="G102:Q102" si="29">G103+G104+G105+G106+G107+G108</f>
        <v>0</v>
      </c>
      <c r="H102" s="20">
        <f t="shared" si="29"/>
        <v>0</v>
      </c>
      <c r="I102" s="20">
        <f t="shared" si="29"/>
        <v>0</v>
      </c>
      <c r="J102" s="20">
        <f t="shared" si="29"/>
        <v>0</v>
      </c>
      <c r="K102" s="20">
        <f t="shared" si="29"/>
        <v>0</v>
      </c>
      <c r="L102" s="20">
        <f t="shared" si="29"/>
        <v>0</v>
      </c>
      <c r="M102" s="20">
        <f t="shared" si="29"/>
        <v>21</v>
      </c>
      <c r="N102" s="20">
        <f t="shared" si="29"/>
        <v>0</v>
      </c>
      <c r="O102" s="20">
        <f t="shared" si="29"/>
        <v>0</v>
      </c>
      <c r="P102" s="20">
        <f t="shared" si="29"/>
        <v>0</v>
      </c>
      <c r="Q102" s="20">
        <f t="shared" si="29"/>
        <v>0</v>
      </c>
    </row>
    <row r="103" spans="1:17" x14ac:dyDescent="0.25">
      <c r="A103" s="115"/>
      <c r="B103" s="113"/>
      <c r="C103" s="108"/>
      <c r="D103" s="43" t="s">
        <v>7</v>
      </c>
      <c r="E103" s="21">
        <f>F103+G103+H103+I103+J103+K103+L103+M103+N103+O103+P103+Q103</f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</row>
    <row r="104" spans="1:17" x14ac:dyDescent="0.25">
      <c r="A104" s="115"/>
      <c r="B104" s="113"/>
      <c r="C104" s="108"/>
      <c r="D104" s="43" t="s">
        <v>8</v>
      </c>
      <c r="E104" s="21">
        <f t="shared" ref="E104:E107" si="30">F104+G104+H104+I104+J104+K104+L104+M104+N104+O104+P104+Q104</f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x14ac:dyDescent="0.25">
      <c r="A105" s="115"/>
      <c r="B105" s="113"/>
      <c r="C105" s="108"/>
      <c r="D105" s="43" t="s">
        <v>9</v>
      </c>
      <c r="E105" s="21">
        <f t="shared" si="30"/>
        <v>21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21</v>
      </c>
      <c r="N105" s="22">
        <v>0</v>
      </c>
      <c r="O105" s="22">
        <v>0</v>
      </c>
      <c r="P105" s="22">
        <v>0</v>
      </c>
      <c r="Q105" s="22">
        <v>0</v>
      </c>
    </row>
    <row r="106" spans="1:17" ht="60" x14ac:dyDescent="0.25">
      <c r="A106" s="115"/>
      <c r="B106" s="113"/>
      <c r="C106" s="108"/>
      <c r="D106" s="5" t="s">
        <v>30</v>
      </c>
      <c r="E106" s="21">
        <f t="shared" si="30"/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</row>
    <row r="107" spans="1:17" ht="30" x14ac:dyDescent="0.25">
      <c r="A107" s="115"/>
      <c r="B107" s="113"/>
      <c r="C107" s="108"/>
      <c r="D107" s="5" t="s">
        <v>82</v>
      </c>
      <c r="E107" s="21">
        <f t="shared" si="30"/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</row>
    <row r="108" spans="1:17" ht="39.75" customHeight="1" x14ac:dyDescent="0.25">
      <c r="A108" s="116"/>
      <c r="B108" s="113"/>
      <c r="C108" s="108"/>
      <c r="D108" s="5" t="s">
        <v>83</v>
      </c>
      <c r="E108" s="28">
        <f>F108+G108+H108+I108+J108+K108+L108+M108+N108+O108+P108+Q108</f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f>25-25</f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</row>
    <row r="109" spans="1:17" ht="21.75" customHeight="1" x14ac:dyDescent="0.25">
      <c r="A109" s="114" t="s">
        <v>59</v>
      </c>
      <c r="B109" s="114" t="s">
        <v>61</v>
      </c>
      <c r="C109" s="114" t="s">
        <v>46</v>
      </c>
      <c r="D109" s="42" t="s">
        <v>23</v>
      </c>
      <c r="E109" s="19">
        <f>E111+E112+E113+E114+E115+E116</f>
        <v>150</v>
      </c>
      <c r="F109" s="20">
        <f>F111+F112+F113+F114+F115+F116</f>
        <v>0</v>
      </c>
      <c r="G109" s="20">
        <f t="shared" ref="G109:Q109" si="31">G111+G112+G113+G114+G115+G116</f>
        <v>0</v>
      </c>
      <c r="H109" s="20">
        <f t="shared" si="31"/>
        <v>0</v>
      </c>
      <c r="I109" s="20">
        <f t="shared" si="31"/>
        <v>0</v>
      </c>
      <c r="J109" s="20">
        <f t="shared" si="31"/>
        <v>150</v>
      </c>
      <c r="K109" s="20">
        <f t="shared" si="31"/>
        <v>0</v>
      </c>
      <c r="L109" s="20">
        <f t="shared" si="31"/>
        <v>0</v>
      </c>
      <c r="M109" s="20">
        <f t="shared" si="31"/>
        <v>0</v>
      </c>
      <c r="N109" s="20">
        <f t="shared" si="31"/>
        <v>0</v>
      </c>
      <c r="O109" s="20">
        <f t="shared" si="31"/>
        <v>0</v>
      </c>
      <c r="P109" s="20">
        <f t="shared" si="31"/>
        <v>0</v>
      </c>
      <c r="Q109" s="20">
        <f t="shared" si="31"/>
        <v>0</v>
      </c>
    </row>
    <row r="110" spans="1:17" ht="21.75" customHeight="1" x14ac:dyDescent="0.25">
      <c r="A110" s="115"/>
      <c r="B110" s="115"/>
      <c r="C110" s="115"/>
      <c r="D110" s="43" t="s">
        <v>7</v>
      </c>
      <c r="E110" s="21">
        <f>F110+G110+H110+I110+J110+K110+L110+M110+N110+O110+P110+Q110</f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</row>
    <row r="111" spans="1:17" ht="24" customHeight="1" x14ac:dyDescent="0.25">
      <c r="A111" s="115"/>
      <c r="B111" s="115"/>
      <c r="C111" s="115"/>
      <c r="D111" s="43" t="s">
        <v>8</v>
      </c>
      <c r="E111" s="21">
        <f>F111+G111+H111+I111+J111+K111+L111+M111+N111+O111+P111+Q111</f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</row>
    <row r="112" spans="1:17" ht="30.75" customHeight="1" x14ac:dyDescent="0.25">
      <c r="A112" s="115"/>
      <c r="B112" s="115"/>
      <c r="C112" s="115"/>
      <c r="D112" s="43" t="s">
        <v>9</v>
      </c>
      <c r="E112" s="21">
        <f t="shared" ref="E112:E115" si="32">F112+G112+H112+I112+J112+K112+L112+M112+N112+O112+P112+Q112</f>
        <v>150</v>
      </c>
      <c r="F112" s="22">
        <v>0</v>
      </c>
      <c r="G112" s="22">
        <v>0</v>
      </c>
      <c r="H112" s="22">
        <v>0</v>
      </c>
      <c r="I112" s="22">
        <v>0</v>
      </c>
      <c r="J112" s="22">
        <v>150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</row>
    <row r="113" spans="1:17" ht="51.75" customHeight="1" x14ac:dyDescent="0.25">
      <c r="A113" s="115"/>
      <c r="B113" s="115"/>
      <c r="C113" s="115"/>
      <c r="D113" s="5" t="s">
        <v>30</v>
      </c>
      <c r="E113" s="21">
        <f t="shared" si="32"/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</row>
    <row r="114" spans="1:17" ht="26.25" customHeight="1" x14ac:dyDescent="0.25">
      <c r="A114" s="115"/>
      <c r="B114" s="115"/>
      <c r="C114" s="115"/>
      <c r="D114" s="5" t="s">
        <v>82</v>
      </c>
      <c r="E114" s="21">
        <f t="shared" si="32"/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</row>
    <row r="115" spans="1:17" ht="27" customHeight="1" x14ac:dyDescent="0.25">
      <c r="A115" s="115"/>
      <c r="B115" s="116"/>
      <c r="C115" s="116"/>
      <c r="D115" s="5" t="s">
        <v>83</v>
      </c>
      <c r="E115" s="21">
        <f t="shared" si="32"/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</row>
    <row r="116" spans="1:17" ht="72.75" hidden="1" customHeight="1" x14ac:dyDescent="0.25">
      <c r="A116" s="12"/>
      <c r="B116" s="43"/>
      <c r="C116" s="41"/>
      <c r="D116" s="5"/>
      <c r="E116" s="28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ht="15" customHeight="1" x14ac:dyDescent="0.25">
      <c r="A117" s="108" t="s">
        <v>60</v>
      </c>
      <c r="B117" s="113" t="s">
        <v>49</v>
      </c>
      <c r="C117" s="108" t="s">
        <v>73</v>
      </c>
      <c r="D117" s="42" t="s">
        <v>23</v>
      </c>
      <c r="E117" s="19">
        <f>E118+E119+E120+E121+E122+E123</f>
        <v>523.28800000000001</v>
      </c>
      <c r="F117" s="20">
        <f>F118+F119+F120+F121+F122+F123</f>
        <v>0</v>
      </c>
      <c r="G117" s="20">
        <f t="shared" ref="G117:Q117" si="33">G118+G119+G120+G121+G122+G123</f>
        <v>0</v>
      </c>
      <c r="H117" s="20">
        <f t="shared" si="33"/>
        <v>0</v>
      </c>
      <c r="I117" s="20">
        <f t="shared" si="33"/>
        <v>0</v>
      </c>
      <c r="J117" s="20">
        <f t="shared" si="33"/>
        <v>45</v>
      </c>
      <c r="K117" s="20">
        <f t="shared" si="33"/>
        <v>0</v>
      </c>
      <c r="L117" s="20">
        <f t="shared" si="33"/>
        <v>478.28800000000001</v>
      </c>
      <c r="M117" s="20">
        <f t="shared" si="33"/>
        <v>0</v>
      </c>
      <c r="N117" s="20">
        <f t="shared" si="33"/>
        <v>0</v>
      </c>
      <c r="O117" s="20">
        <f t="shared" si="33"/>
        <v>0</v>
      </c>
      <c r="P117" s="20">
        <f t="shared" si="33"/>
        <v>0</v>
      </c>
      <c r="Q117" s="20">
        <f t="shared" si="33"/>
        <v>0</v>
      </c>
    </row>
    <row r="118" spans="1:17" x14ac:dyDescent="0.25">
      <c r="A118" s="108"/>
      <c r="B118" s="113"/>
      <c r="C118" s="108"/>
      <c r="D118" s="43" t="s">
        <v>7</v>
      </c>
      <c r="E118" s="21">
        <f>F118+G118+H118+I118+J118+K118+L118+M118+N118+O118+P118+Q118</f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</row>
    <row r="119" spans="1:17" x14ac:dyDescent="0.25">
      <c r="A119" s="108"/>
      <c r="B119" s="113"/>
      <c r="C119" s="108"/>
      <c r="D119" s="43" t="s">
        <v>8</v>
      </c>
      <c r="E119" s="21">
        <f t="shared" ref="E119:E122" si="34">F119+G119+H119+I119+J119+K119+L119+M119+N119+O119+P119+Q119</f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</row>
    <row r="120" spans="1:17" x14ac:dyDescent="0.25">
      <c r="A120" s="108"/>
      <c r="B120" s="113"/>
      <c r="C120" s="108"/>
      <c r="D120" s="43" t="s">
        <v>9</v>
      </c>
      <c r="E120" s="21">
        <f t="shared" si="34"/>
        <v>523.28800000000001</v>
      </c>
      <c r="F120" s="22">
        <v>0</v>
      </c>
      <c r="G120" s="22">
        <v>0</v>
      </c>
      <c r="H120" s="22">
        <v>0</v>
      </c>
      <c r="I120" s="22">
        <v>0</v>
      </c>
      <c r="J120" s="26">
        <v>45</v>
      </c>
      <c r="K120" s="26">
        <v>0</v>
      </c>
      <c r="L120" s="26">
        <f>278.32+139.968+60</f>
        <v>478.28800000000001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</row>
    <row r="121" spans="1:17" ht="60" x14ac:dyDescent="0.25">
      <c r="A121" s="108"/>
      <c r="B121" s="113"/>
      <c r="C121" s="108"/>
      <c r="D121" s="5" t="s">
        <v>30</v>
      </c>
      <c r="E121" s="21">
        <f t="shared" si="34"/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</row>
    <row r="122" spans="1:17" ht="30" x14ac:dyDescent="0.25">
      <c r="A122" s="108"/>
      <c r="B122" s="113"/>
      <c r="C122" s="108"/>
      <c r="D122" s="5" t="s">
        <v>82</v>
      </c>
      <c r="E122" s="21">
        <f t="shared" si="34"/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</row>
    <row r="123" spans="1:17" x14ac:dyDescent="0.25">
      <c r="A123" s="108"/>
      <c r="B123" s="113"/>
      <c r="C123" s="108"/>
      <c r="D123" s="5" t="s">
        <v>83</v>
      </c>
      <c r="E123" s="28">
        <f>F123+G123+H123+I123+J123+K123+L123+M123+N123+O123+P123+Q123</f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f>150-150</f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</row>
    <row r="124" spans="1:17" x14ac:dyDescent="0.25">
      <c r="A124" s="108">
        <v>4</v>
      </c>
      <c r="B124" s="120" t="s">
        <v>78</v>
      </c>
      <c r="C124" s="108"/>
      <c r="D124" s="42" t="s">
        <v>23</v>
      </c>
      <c r="E124" s="19">
        <f>F124+G124+H124+I124+J124+K124+L124+M124+N124+O124+P124+Q124</f>
        <v>12668.509599999999</v>
      </c>
      <c r="F124" s="20">
        <f>F131+F145</f>
        <v>0</v>
      </c>
      <c r="G124" s="20">
        <f t="shared" ref="G124:Q124" si="35">G125+G126+G127+G128+G129+G130</f>
        <v>0</v>
      </c>
      <c r="H124" s="20">
        <f t="shared" si="35"/>
        <v>11620.1296</v>
      </c>
      <c r="I124" s="20">
        <f t="shared" si="35"/>
        <v>598.38</v>
      </c>
      <c r="J124" s="20">
        <f t="shared" si="35"/>
        <v>130</v>
      </c>
      <c r="K124" s="20">
        <f t="shared" si="35"/>
        <v>100</v>
      </c>
      <c r="L124" s="20">
        <f t="shared" si="35"/>
        <v>0</v>
      </c>
      <c r="M124" s="20">
        <f t="shared" si="35"/>
        <v>0</v>
      </c>
      <c r="N124" s="20">
        <f t="shared" si="35"/>
        <v>220</v>
      </c>
      <c r="O124" s="20">
        <f t="shared" si="35"/>
        <v>0</v>
      </c>
      <c r="P124" s="20">
        <f t="shared" si="35"/>
        <v>0</v>
      </c>
      <c r="Q124" s="20">
        <f t="shared" si="35"/>
        <v>0</v>
      </c>
    </row>
    <row r="125" spans="1:17" x14ac:dyDescent="0.25">
      <c r="A125" s="108"/>
      <c r="B125" s="120"/>
      <c r="C125" s="108"/>
      <c r="D125" s="43" t="s">
        <v>7</v>
      </c>
      <c r="E125" s="19">
        <f>F125+G125+H125+I125+J125+K125+L125+M125+N125+O125+P125+Q125</f>
        <v>0</v>
      </c>
      <c r="F125" s="22">
        <f t="shared" ref="F125:Q130" si="36">F132+F146+F139+F153</f>
        <v>0</v>
      </c>
      <c r="G125" s="22">
        <f t="shared" si="36"/>
        <v>0</v>
      </c>
      <c r="H125" s="22">
        <f t="shared" si="36"/>
        <v>0</v>
      </c>
      <c r="I125" s="22">
        <f t="shared" si="36"/>
        <v>0</v>
      </c>
      <c r="J125" s="22">
        <f t="shared" si="36"/>
        <v>0</v>
      </c>
      <c r="K125" s="22">
        <f t="shared" si="36"/>
        <v>0</v>
      </c>
      <c r="L125" s="22">
        <f t="shared" si="36"/>
        <v>0</v>
      </c>
      <c r="M125" s="22">
        <f t="shared" si="36"/>
        <v>0</v>
      </c>
      <c r="N125" s="22">
        <f t="shared" si="36"/>
        <v>0</v>
      </c>
      <c r="O125" s="22">
        <f t="shared" si="36"/>
        <v>0</v>
      </c>
      <c r="P125" s="22">
        <f t="shared" si="36"/>
        <v>0</v>
      </c>
      <c r="Q125" s="22">
        <f t="shared" si="36"/>
        <v>0</v>
      </c>
    </row>
    <row r="126" spans="1:17" x14ac:dyDescent="0.25">
      <c r="A126" s="108"/>
      <c r="B126" s="120"/>
      <c r="C126" s="108"/>
      <c r="D126" s="43" t="s">
        <v>8</v>
      </c>
      <c r="E126" s="19">
        <f t="shared" ref="E126:E129" si="37">F126+G126+H126+I126+J126+K126+L126+M126+N126+O126+P126+Q126</f>
        <v>0</v>
      </c>
      <c r="F126" s="22">
        <f t="shared" si="36"/>
        <v>0</v>
      </c>
      <c r="G126" s="22">
        <f t="shared" si="36"/>
        <v>0</v>
      </c>
      <c r="H126" s="22">
        <f t="shared" si="36"/>
        <v>0</v>
      </c>
      <c r="I126" s="22">
        <f t="shared" si="36"/>
        <v>0</v>
      </c>
      <c r="J126" s="22">
        <f t="shared" si="36"/>
        <v>0</v>
      </c>
      <c r="K126" s="22">
        <f t="shared" si="36"/>
        <v>0</v>
      </c>
      <c r="L126" s="22">
        <f t="shared" si="36"/>
        <v>0</v>
      </c>
      <c r="M126" s="22">
        <f t="shared" si="36"/>
        <v>0</v>
      </c>
      <c r="N126" s="22">
        <f t="shared" si="36"/>
        <v>0</v>
      </c>
      <c r="O126" s="22">
        <f t="shared" si="36"/>
        <v>0</v>
      </c>
      <c r="P126" s="22">
        <f t="shared" si="36"/>
        <v>0</v>
      </c>
      <c r="Q126" s="22">
        <f t="shared" si="36"/>
        <v>0</v>
      </c>
    </row>
    <row r="127" spans="1:17" x14ac:dyDescent="0.25">
      <c r="A127" s="108"/>
      <c r="B127" s="120"/>
      <c r="C127" s="108"/>
      <c r="D127" s="43" t="s">
        <v>9</v>
      </c>
      <c r="E127" s="19">
        <f t="shared" si="37"/>
        <v>12668.509599999999</v>
      </c>
      <c r="F127" s="22">
        <f t="shared" si="36"/>
        <v>0</v>
      </c>
      <c r="G127" s="22">
        <f t="shared" si="36"/>
        <v>0</v>
      </c>
      <c r="H127" s="22">
        <f t="shared" si="36"/>
        <v>11620.1296</v>
      </c>
      <c r="I127" s="22">
        <f t="shared" si="36"/>
        <v>598.38</v>
      </c>
      <c r="J127" s="22">
        <f t="shared" si="36"/>
        <v>130</v>
      </c>
      <c r="K127" s="22">
        <f t="shared" si="36"/>
        <v>100</v>
      </c>
      <c r="L127" s="22">
        <f t="shared" si="36"/>
        <v>0</v>
      </c>
      <c r="M127" s="22">
        <f t="shared" si="36"/>
        <v>0</v>
      </c>
      <c r="N127" s="22">
        <f t="shared" si="36"/>
        <v>220</v>
      </c>
      <c r="O127" s="22">
        <f t="shared" si="36"/>
        <v>0</v>
      </c>
      <c r="P127" s="22">
        <f t="shared" si="36"/>
        <v>0</v>
      </c>
      <c r="Q127" s="22">
        <f t="shared" si="36"/>
        <v>0</v>
      </c>
    </row>
    <row r="128" spans="1:17" ht="60" x14ac:dyDescent="0.25">
      <c r="A128" s="108"/>
      <c r="B128" s="120"/>
      <c r="C128" s="108"/>
      <c r="D128" s="5" t="s">
        <v>30</v>
      </c>
      <c r="E128" s="19">
        <f t="shared" si="37"/>
        <v>0</v>
      </c>
      <c r="F128" s="22">
        <f t="shared" si="36"/>
        <v>0</v>
      </c>
      <c r="G128" s="22">
        <f t="shared" si="36"/>
        <v>0</v>
      </c>
      <c r="H128" s="22">
        <f t="shared" si="36"/>
        <v>0</v>
      </c>
      <c r="I128" s="22">
        <f t="shared" si="36"/>
        <v>0</v>
      </c>
      <c r="J128" s="22">
        <f t="shared" si="36"/>
        <v>0</v>
      </c>
      <c r="K128" s="22">
        <f t="shared" si="36"/>
        <v>0</v>
      </c>
      <c r="L128" s="22">
        <f t="shared" si="36"/>
        <v>0</v>
      </c>
      <c r="M128" s="22">
        <f t="shared" si="36"/>
        <v>0</v>
      </c>
      <c r="N128" s="22">
        <f t="shared" si="36"/>
        <v>0</v>
      </c>
      <c r="O128" s="22">
        <f t="shared" si="36"/>
        <v>0</v>
      </c>
      <c r="P128" s="22">
        <f t="shared" si="36"/>
        <v>0</v>
      </c>
      <c r="Q128" s="22">
        <f t="shared" si="36"/>
        <v>0</v>
      </c>
    </row>
    <row r="129" spans="1:17" ht="30" x14ac:dyDescent="0.25">
      <c r="A129" s="108"/>
      <c r="B129" s="120"/>
      <c r="C129" s="108"/>
      <c r="D129" s="5" t="s">
        <v>82</v>
      </c>
      <c r="E129" s="19">
        <f t="shared" si="37"/>
        <v>0</v>
      </c>
      <c r="F129" s="22">
        <f t="shared" si="36"/>
        <v>0</v>
      </c>
      <c r="G129" s="22">
        <f t="shared" si="36"/>
        <v>0</v>
      </c>
      <c r="H129" s="22">
        <f t="shared" si="36"/>
        <v>0</v>
      </c>
      <c r="I129" s="22">
        <f t="shared" si="36"/>
        <v>0</v>
      </c>
      <c r="J129" s="22">
        <f t="shared" si="36"/>
        <v>0</v>
      </c>
      <c r="K129" s="22">
        <f t="shared" si="36"/>
        <v>0</v>
      </c>
      <c r="L129" s="22">
        <f t="shared" si="36"/>
        <v>0</v>
      </c>
      <c r="M129" s="22">
        <f t="shared" si="36"/>
        <v>0</v>
      </c>
      <c r="N129" s="22">
        <f t="shared" si="36"/>
        <v>0</v>
      </c>
      <c r="O129" s="22">
        <f t="shared" si="36"/>
        <v>0</v>
      </c>
      <c r="P129" s="22">
        <f t="shared" si="36"/>
        <v>0</v>
      </c>
      <c r="Q129" s="22">
        <f t="shared" si="36"/>
        <v>0</v>
      </c>
    </row>
    <row r="130" spans="1:17" x14ac:dyDescent="0.25">
      <c r="A130" s="108"/>
      <c r="B130" s="120"/>
      <c r="C130" s="108"/>
      <c r="D130" s="5" t="s">
        <v>83</v>
      </c>
      <c r="E130" s="21">
        <f>F130+G130+H130+I130+J130+K130+L130+M130+N130+O130+P130+Q130</f>
        <v>0</v>
      </c>
      <c r="F130" s="22">
        <f t="shared" si="36"/>
        <v>0</v>
      </c>
      <c r="G130" s="22">
        <f t="shared" si="36"/>
        <v>0</v>
      </c>
      <c r="H130" s="22">
        <f t="shared" si="36"/>
        <v>0</v>
      </c>
      <c r="I130" s="22">
        <f t="shared" si="36"/>
        <v>0</v>
      </c>
      <c r="J130" s="22">
        <f t="shared" si="36"/>
        <v>0</v>
      </c>
      <c r="K130" s="22">
        <f t="shared" si="36"/>
        <v>0</v>
      </c>
      <c r="L130" s="22">
        <f t="shared" si="36"/>
        <v>0</v>
      </c>
      <c r="M130" s="22">
        <f t="shared" si="36"/>
        <v>0</v>
      </c>
      <c r="N130" s="22">
        <f t="shared" si="36"/>
        <v>0</v>
      </c>
      <c r="O130" s="22">
        <f t="shared" si="36"/>
        <v>0</v>
      </c>
      <c r="P130" s="22">
        <f t="shared" si="36"/>
        <v>0</v>
      </c>
      <c r="Q130" s="22">
        <f t="shared" si="36"/>
        <v>0</v>
      </c>
    </row>
    <row r="131" spans="1:17" x14ac:dyDescent="0.25">
      <c r="A131" s="108" t="s">
        <v>51</v>
      </c>
      <c r="B131" s="113" t="s">
        <v>53</v>
      </c>
      <c r="C131" s="108" t="s">
        <v>74</v>
      </c>
      <c r="D131" s="42" t="s">
        <v>23</v>
      </c>
      <c r="E131" s="19">
        <f>E132+E133+E134+E135+E136+E137</f>
        <v>770.50959999999998</v>
      </c>
      <c r="F131" s="20">
        <f>F132+F133+F134+F135+F136+F137</f>
        <v>0</v>
      </c>
      <c r="G131" s="20">
        <f t="shared" ref="G131:Q131" si="38">G132+G133+G134+G135+G136+G137</f>
        <v>0</v>
      </c>
      <c r="H131" s="20">
        <f t="shared" si="38"/>
        <v>-47.870399999999997</v>
      </c>
      <c r="I131" s="20">
        <f t="shared" si="38"/>
        <v>598.38</v>
      </c>
      <c r="J131" s="20">
        <f t="shared" si="38"/>
        <v>0</v>
      </c>
      <c r="K131" s="20">
        <f t="shared" si="38"/>
        <v>0</v>
      </c>
      <c r="L131" s="20">
        <f t="shared" si="38"/>
        <v>0</v>
      </c>
      <c r="M131" s="20">
        <f t="shared" si="38"/>
        <v>0</v>
      </c>
      <c r="N131" s="20">
        <f t="shared" si="38"/>
        <v>220</v>
      </c>
      <c r="O131" s="20">
        <f t="shared" si="38"/>
        <v>0</v>
      </c>
      <c r="P131" s="20">
        <f t="shared" si="38"/>
        <v>0</v>
      </c>
      <c r="Q131" s="20">
        <f t="shared" si="38"/>
        <v>0</v>
      </c>
    </row>
    <row r="132" spans="1:17" x14ac:dyDescent="0.25">
      <c r="A132" s="108"/>
      <c r="B132" s="113"/>
      <c r="C132" s="108"/>
      <c r="D132" s="43" t="s">
        <v>7</v>
      </c>
      <c r="E132" s="21">
        <f>F132+G132+H132+I132+J132+K132+L132+M132+N132+O132+P132+Q132</f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</row>
    <row r="133" spans="1:17" x14ac:dyDescent="0.25">
      <c r="A133" s="108"/>
      <c r="B133" s="113"/>
      <c r="C133" s="108"/>
      <c r="D133" s="43" t="s">
        <v>8</v>
      </c>
      <c r="E133" s="21">
        <f t="shared" ref="E133:E136" si="39">F133+G133+H133+I133+J133+K133+L133+M133+N133+O133+P133+Q133</f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</row>
    <row r="134" spans="1:17" x14ac:dyDescent="0.25">
      <c r="A134" s="108"/>
      <c r="B134" s="113"/>
      <c r="C134" s="108"/>
      <c r="D134" s="43" t="s">
        <v>9</v>
      </c>
      <c r="E134" s="21">
        <f t="shared" si="39"/>
        <v>770.50959999999998</v>
      </c>
      <c r="F134" s="22">
        <v>0</v>
      </c>
      <c r="G134" s="22">
        <v>0</v>
      </c>
      <c r="H134" s="22">
        <f>-47.8704</f>
        <v>-47.870399999999997</v>
      </c>
      <c r="I134" s="29">
        <v>598.38</v>
      </c>
      <c r="J134" s="29">
        <v>0</v>
      </c>
      <c r="K134" s="29">
        <v>0</v>
      </c>
      <c r="L134" s="29">
        <v>0</v>
      </c>
      <c r="M134" s="29">
        <v>0</v>
      </c>
      <c r="N134" s="29">
        <v>220</v>
      </c>
      <c r="O134" s="29">
        <v>0</v>
      </c>
      <c r="P134" s="29">
        <v>0</v>
      </c>
      <c r="Q134" s="26">
        <v>0</v>
      </c>
    </row>
    <row r="135" spans="1:17" ht="60" x14ac:dyDescent="0.25">
      <c r="A135" s="108"/>
      <c r="B135" s="113"/>
      <c r="C135" s="108"/>
      <c r="D135" s="5" t="s">
        <v>30</v>
      </c>
      <c r="E135" s="21">
        <f t="shared" si="39"/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</row>
    <row r="136" spans="1:17" ht="30" x14ac:dyDescent="0.25">
      <c r="A136" s="108"/>
      <c r="B136" s="113"/>
      <c r="C136" s="108"/>
      <c r="D136" s="5" t="s">
        <v>82</v>
      </c>
      <c r="E136" s="21">
        <f t="shared" si="39"/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</row>
    <row r="137" spans="1:17" ht="28.5" customHeight="1" x14ac:dyDescent="0.25">
      <c r="A137" s="108"/>
      <c r="B137" s="113"/>
      <c r="C137" s="108"/>
      <c r="D137" s="5" t="s">
        <v>83</v>
      </c>
      <c r="E137" s="21">
        <f>I137+J137+K137+F137+G137+H137+L137+M137+N137+O137+P137+Q137</f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30">
        <v>0</v>
      </c>
    </row>
    <row r="138" spans="1:17" ht="20.25" customHeight="1" x14ac:dyDescent="0.25">
      <c r="A138" s="114" t="s">
        <v>52</v>
      </c>
      <c r="B138" s="117" t="s">
        <v>54</v>
      </c>
      <c r="C138" s="114" t="s">
        <v>74</v>
      </c>
      <c r="D138" s="42" t="s">
        <v>23</v>
      </c>
      <c r="E138" s="19">
        <f>E139+E140+E141+E142+E143+E144</f>
        <v>11500</v>
      </c>
      <c r="F138" s="20">
        <f>F139+F140+F141+F142+F143+F144</f>
        <v>0</v>
      </c>
      <c r="G138" s="20">
        <f t="shared" ref="G138:Q138" si="40">G139+G140+G141+G142+G143+G144</f>
        <v>0</v>
      </c>
      <c r="H138" s="20">
        <f>H139+H140+H141+H142+H143+H144</f>
        <v>11500</v>
      </c>
      <c r="I138" s="20">
        <f t="shared" si="40"/>
        <v>0</v>
      </c>
      <c r="J138" s="20">
        <f t="shared" si="40"/>
        <v>0</v>
      </c>
      <c r="K138" s="20">
        <f t="shared" si="40"/>
        <v>0</v>
      </c>
      <c r="L138" s="20">
        <f t="shared" si="40"/>
        <v>0</v>
      </c>
      <c r="M138" s="20">
        <f t="shared" si="40"/>
        <v>0</v>
      </c>
      <c r="N138" s="20">
        <f t="shared" si="40"/>
        <v>0</v>
      </c>
      <c r="O138" s="20">
        <f t="shared" si="40"/>
        <v>0</v>
      </c>
      <c r="P138" s="20">
        <f t="shared" si="40"/>
        <v>0</v>
      </c>
      <c r="Q138" s="20">
        <f t="shared" si="40"/>
        <v>0</v>
      </c>
    </row>
    <row r="139" spans="1:17" ht="21.75" customHeight="1" x14ac:dyDescent="0.25">
      <c r="A139" s="115"/>
      <c r="B139" s="118"/>
      <c r="C139" s="115"/>
      <c r="D139" s="43" t="s">
        <v>7</v>
      </c>
      <c r="E139" s="21">
        <f>F139+G139+H139+I139+J139+K139+L139+M139+N139+O139+P139+Q139</f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</row>
    <row r="140" spans="1:17" ht="19.5" customHeight="1" x14ac:dyDescent="0.25">
      <c r="A140" s="115"/>
      <c r="B140" s="118"/>
      <c r="C140" s="115"/>
      <c r="D140" s="43" t="s">
        <v>8</v>
      </c>
      <c r="E140" s="21">
        <f t="shared" ref="E140:E143" si="41">F140+G140+H140+I140+J140+K140+L140+M140+N140+O140+P140+Q140</f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</row>
    <row r="141" spans="1:17" ht="16.5" customHeight="1" x14ac:dyDescent="0.25">
      <c r="A141" s="115"/>
      <c r="B141" s="118"/>
      <c r="C141" s="115"/>
      <c r="D141" s="43" t="s">
        <v>9</v>
      </c>
      <c r="E141" s="21">
        <f t="shared" si="41"/>
        <v>11500</v>
      </c>
      <c r="F141" s="22">
        <v>0</v>
      </c>
      <c r="G141" s="22">
        <v>0</v>
      </c>
      <c r="H141" s="22">
        <f>1500+10000</f>
        <v>11500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6">
        <v>0</v>
      </c>
    </row>
    <row r="142" spans="1:17" ht="48" customHeight="1" x14ac:dyDescent="0.25">
      <c r="A142" s="115"/>
      <c r="B142" s="118"/>
      <c r="C142" s="115"/>
      <c r="D142" s="5" t="s">
        <v>30</v>
      </c>
      <c r="E142" s="21">
        <f t="shared" si="41"/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</row>
    <row r="143" spans="1:17" ht="22.5" customHeight="1" x14ac:dyDescent="0.25">
      <c r="A143" s="115"/>
      <c r="B143" s="118"/>
      <c r="C143" s="115"/>
      <c r="D143" s="5" t="s">
        <v>82</v>
      </c>
      <c r="E143" s="21">
        <f t="shared" si="41"/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</row>
    <row r="144" spans="1:17" ht="19.5" customHeight="1" x14ac:dyDescent="0.25">
      <c r="A144" s="116"/>
      <c r="B144" s="119"/>
      <c r="C144" s="116"/>
      <c r="D144" s="5" t="s">
        <v>83</v>
      </c>
      <c r="E144" s="21">
        <f>I144+J144+K144+F144+G144+H144+L144+M144+N144+O144+P144+Q144</f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f>8500-8500</f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30">
        <f>8500-8500</f>
        <v>0</v>
      </c>
    </row>
    <row r="145" spans="1:17" s="8" customFormat="1" x14ac:dyDescent="0.25">
      <c r="A145" s="121" t="s">
        <v>55</v>
      </c>
      <c r="B145" s="122" t="s">
        <v>50</v>
      </c>
      <c r="C145" s="121" t="s">
        <v>48</v>
      </c>
      <c r="D145" s="7" t="s">
        <v>23</v>
      </c>
      <c r="E145" s="31">
        <f>E146+E147+E148+E149+E150+E151</f>
        <v>378</v>
      </c>
      <c r="F145" s="32">
        <f>F146+F147+F148+F149+F150+F151</f>
        <v>0</v>
      </c>
      <c r="G145" s="32">
        <f>G146+G147+G148+G149+G150+G151</f>
        <v>0</v>
      </c>
      <c r="H145" s="32">
        <f t="shared" ref="H145:Q145" si="42">H146+H147+H148+H149+H150+H151</f>
        <v>148</v>
      </c>
      <c r="I145" s="32">
        <f t="shared" si="42"/>
        <v>0</v>
      </c>
      <c r="J145" s="32">
        <f t="shared" si="42"/>
        <v>130</v>
      </c>
      <c r="K145" s="32">
        <f t="shared" si="42"/>
        <v>100</v>
      </c>
      <c r="L145" s="32">
        <f t="shared" si="42"/>
        <v>0</v>
      </c>
      <c r="M145" s="32">
        <f t="shared" si="42"/>
        <v>0</v>
      </c>
      <c r="N145" s="32">
        <f t="shared" si="42"/>
        <v>0</v>
      </c>
      <c r="O145" s="32">
        <f t="shared" si="42"/>
        <v>0</v>
      </c>
      <c r="P145" s="32">
        <f t="shared" si="42"/>
        <v>0</v>
      </c>
      <c r="Q145" s="32">
        <f t="shared" si="42"/>
        <v>0</v>
      </c>
    </row>
    <row r="146" spans="1:17" s="8" customFormat="1" x14ac:dyDescent="0.25">
      <c r="A146" s="121"/>
      <c r="B146" s="122"/>
      <c r="C146" s="121"/>
      <c r="D146" s="44" t="s">
        <v>7</v>
      </c>
      <c r="E146" s="28">
        <f>F146+G146+H146+I146+J146+K146+L146+M146+N146+O146+P146+Q146</f>
        <v>0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</row>
    <row r="147" spans="1:17" s="8" customFormat="1" x14ac:dyDescent="0.25">
      <c r="A147" s="121"/>
      <c r="B147" s="122"/>
      <c r="C147" s="121"/>
      <c r="D147" s="44" t="s">
        <v>8</v>
      </c>
      <c r="E147" s="28">
        <f t="shared" ref="E147:E151" si="43">F147+G147+H147+I147+J147+K147+L147+M147+N147+O147+P147+Q147</f>
        <v>0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</row>
    <row r="148" spans="1:17" s="8" customFormat="1" x14ac:dyDescent="0.25">
      <c r="A148" s="121"/>
      <c r="B148" s="122"/>
      <c r="C148" s="121"/>
      <c r="D148" s="44" t="s">
        <v>9</v>
      </c>
      <c r="E148" s="28">
        <f>F148+G148+H148+I148+J148+K148+L148+M148+N148+O148+P148+Q148</f>
        <v>378</v>
      </c>
      <c r="F148" s="33">
        <v>0</v>
      </c>
      <c r="G148" s="33">
        <v>0</v>
      </c>
      <c r="H148" s="26">
        <v>148</v>
      </c>
      <c r="I148" s="33">
        <v>0</v>
      </c>
      <c r="J148" s="33">
        <v>130</v>
      </c>
      <c r="K148" s="33">
        <v>100</v>
      </c>
      <c r="L148" s="26">
        <v>0</v>
      </c>
      <c r="M148" s="26">
        <v>0</v>
      </c>
      <c r="N148" s="26">
        <v>0</v>
      </c>
      <c r="O148" s="26">
        <v>0</v>
      </c>
      <c r="P148" s="26">
        <v>0</v>
      </c>
      <c r="Q148" s="26">
        <v>0</v>
      </c>
    </row>
    <row r="149" spans="1:17" s="8" customFormat="1" ht="60" x14ac:dyDescent="0.25">
      <c r="A149" s="121"/>
      <c r="B149" s="122"/>
      <c r="C149" s="121"/>
      <c r="D149" s="9" t="s">
        <v>30</v>
      </c>
      <c r="E149" s="28">
        <f t="shared" si="43"/>
        <v>0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33">
        <v>0</v>
      </c>
      <c r="P149" s="33">
        <v>0</v>
      </c>
      <c r="Q149" s="33">
        <v>0</v>
      </c>
    </row>
    <row r="150" spans="1:17" s="8" customFormat="1" ht="30" x14ac:dyDescent="0.25">
      <c r="A150" s="121"/>
      <c r="B150" s="122"/>
      <c r="C150" s="121"/>
      <c r="D150" s="9" t="s">
        <v>82</v>
      </c>
      <c r="E150" s="28">
        <f t="shared" si="43"/>
        <v>0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0</v>
      </c>
      <c r="Q150" s="33">
        <v>0</v>
      </c>
    </row>
    <row r="151" spans="1:17" s="8" customFormat="1" x14ac:dyDescent="0.25">
      <c r="A151" s="121"/>
      <c r="B151" s="122"/>
      <c r="C151" s="121"/>
      <c r="D151" s="9" t="s">
        <v>83</v>
      </c>
      <c r="E151" s="28">
        <f t="shared" si="43"/>
        <v>0</v>
      </c>
      <c r="F151" s="33">
        <v>0</v>
      </c>
      <c r="G151" s="33">
        <v>0</v>
      </c>
      <c r="H151" s="33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34">
        <v>0</v>
      </c>
    </row>
    <row r="152" spans="1:17" s="8" customFormat="1" x14ac:dyDescent="0.25">
      <c r="A152" s="123" t="s">
        <v>56</v>
      </c>
      <c r="B152" s="126" t="s">
        <v>71</v>
      </c>
      <c r="C152" s="123" t="s">
        <v>47</v>
      </c>
      <c r="D152" s="7" t="s">
        <v>23</v>
      </c>
      <c r="E152" s="31">
        <f>E153+E154+E155+E156+E157+E158</f>
        <v>20</v>
      </c>
      <c r="F152" s="32">
        <f>F153+F154+F155+F156+F157+F158</f>
        <v>0</v>
      </c>
      <c r="G152" s="32">
        <f>G153+G154+G155+G156+G157+G158</f>
        <v>0</v>
      </c>
      <c r="H152" s="32">
        <f t="shared" ref="H152:Q152" si="44">H153+H154+H155+H156+H157+H158</f>
        <v>20</v>
      </c>
      <c r="I152" s="32">
        <f t="shared" si="44"/>
        <v>0</v>
      </c>
      <c r="J152" s="32">
        <f t="shared" si="44"/>
        <v>0</v>
      </c>
      <c r="K152" s="32">
        <f t="shared" si="44"/>
        <v>0</v>
      </c>
      <c r="L152" s="32">
        <f t="shared" si="44"/>
        <v>0</v>
      </c>
      <c r="M152" s="32">
        <f t="shared" si="44"/>
        <v>0</v>
      </c>
      <c r="N152" s="32">
        <f>N153+N154+N155+N156+N157+N158</f>
        <v>0</v>
      </c>
      <c r="O152" s="32">
        <f t="shared" si="44"/>
        <v>0</v>
      </c>
      <c r="P152" s="32">
        <f t="shared" si="44"/>
        <v>0</v>
      </c>
      <c r="Q152" s="32">
        <f t="shared" si="44"/>
        <v>0</v>
      </c>
    </row>
    <row r="153" spans="1:17" s="8" customFormat="1" x14ac:dyDescent="0.25">
      <c r="A153" s="124"/>
      <c r="B153" s="127"/>
      <c r="C153" s="124"/>
      <c r="D153" s="44" t="s">
        <v>7</v>
      </c>
      <c r="E153" s="28">
        <f>F153+G153+H153+I153+J153+K153+L153+M153+N153+O153+P153+Q153</f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</row>
    <row r="154" spans="1:17" s="8" customFormat="1" x14ac:dyDescent="0.25">
      <c r="A154" s="124"/>
      <c r="B154" s="127"/>
      <c r="C154" s="124"/>
      <c r="D154" s="44" t="s">
        <v>8</v>
      </c>
      <c r="E154" s="28">
        <f>F154+G154+H154+I154+J154+K154+L154+M154+N154+O154+P154+Q154</f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</row>
    <row r="155" spans="1:17" s="8" customFormat="1" x14ac:dyDescent="0.25">
      <c r="A155" s="124"/>
      <c r="B155" s="127"/>
      <c r="C155" s="124"/>
      <c r="D155" s="44" t="s">
        <v>9</v>
      </c>
      <c r="E155" s="28">
        <f t="shared" ref="E155:E158" si="45">F155+G155+H155+I155+J155+K155+L155+M155+N155+O155+P155+Q155</f>
        <v>20</v>
      </c>
      <c r="F155" s="33">
        <v>0</v>
      </c>
      <c r="G155" s="33">
        <v>0</v>
      </c>
      <c r="H155" s="33">
        <v>20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26">
        <v>0</v>
      </c>
    </row>
    <row r="156" spans="1:17" s="8" customFormat="1" ht="60" x14ac:dyDescent="0.25">
      <c r="A156" s="124"/>
      <c r="B156" s="127"/>
      <c r="C156" s="124"/>
      <c r="D156" s="9" t="s">
        <v>30</v>
      </c>
      <c r="E156" s="28">
        <f>F156+G156+H156+I156+J156+K156+L156+M156+N156+O156+P156+Q156</f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26">
        <v>0</v>
      </c>
    </row>
    <row r="157" spans="1:17" s="8" customFormat="1" ht="30" x14ac:dyDescent="0.25">
      <c r="A157" s="124"/>
      <c r="B157" s="127"/>
      <c r="C157" s="124"/>
      <c r="D157" s="9" t="s">
        <v>82</v>
      </c>
      <c r="E157" s="28">
        <f t="shared" si="45"/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26">
        <v>0</v>
      </c>
    </row>
    <row r="158" spans="1:17" s="8" customFormat="1" x14ac:dyDescent="0.25">
      <c r="A158" s="125"/>
      <c r="B158" s="128"/>
      <c r="C158" s="125"/>
      <c r="D158" s="9" t="s">
        <v>83</v>
      </c>
      <c r="E158" s="28">
        <f t="shared" si="45"/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</row>
    <row r="159" spans="1:17" s="8" customFormat="1" x14ac:dyDescent="0.25">
      <c r="A159" s="123" t="s">
        <v>79</v>
      </c>
      <c r="B159" s="130" t="s">
        <v>80</v>
      </c>
      <c r="C159" s="123" t="s">
        <v>86</v>
      </c>
      <c r="D159" s="7" t="s">
        <v>23</v>
      </c>
      <c r="E159" s="33">
        <f>E160+E161+E162+E163+E164+E165</f>
        <v>1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</row>
    <row r="160" spans="1:17" s="8" customFormat="1" x14ac:dyDescent="0.25">
      <c r="A160" s="124"/>
      <c r="B160" s="131"/>
      <c r="C160" s="124"/>
      <c r="D160" s="44" t="s">
        <v>7</v>
      </c>
      <c r="E160" s="33">
        <f>F160+G160+H160+I160+J160+K160+L160+M160+N160+O160+P160+Q160</f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</row>
    <row r="161" spans="1:17" s="8" customFormat="1" x14ac:dyDescent="0.25">
      <c r="A161" s="124"/>
      <c r="B161" s="131"/>
      <c r="C161" s="124"/>
      <c r="D161" s="44" t="s">
        <v>8</v>
      </c>
      <c r="E161" s="33">
        <f t="shared" ref="E161:E165" si="46">F161+G161+H161+I161+J161+K161+L161+M161+N161+O161+P161+Q161</f>
        <v>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</row>
    <row r="162" spans="1:17" s="8" customFormat="1" x14ac:dyDescent="0.25">
      <c r="A162" s="124"/>
      <c r="B162" s="131"/>
      <c r="C162" s="124"/>
      <c r="D162" s="44" t="s">
        <v>9</v>
      </c>
      <c r="E162" s="33">
        <f t="shared" si="46"/>
        <v>1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1</v>
      </c>
      <c r="O162" s="33">
        <v>0</v>
      </c>
      <c r="P162" s="33">
        <v>0</v>
      </c>
      <c r="Q162" s="33">
        <v>0</v>
      </c>
    </row>
    <row r="163" spans="1:17" s="8" customFormat="1" ht="60" x14ac:dyDescent="0.25">
      <c r="A163" s="124"/>
      <c r="B163" s="131"/>
      <c r="C163" s="124"/>
      <c r="D163" s="9" t="s">
        <v>30</v>
      </c>
      <c r="E163" s="33">
        <f t="shared" si="46"/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</row>
    <row r="164" spans="1:17" s="8" customFormat="1" ht="30" x14ac:dyDescent="0.25">
      <c r="A164" s="124"/>
      <c r="B164" s="131"/>
      <c r="C164" s="124"/>
      <c r="D164" s="9" t="s">
        <v>82</v>
      </c>
      <c r="E164" s="33">
        <f t="shared" si="46"/>
        <v>0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</row>
    <row r="165" spans="1:17" s="8" customFormat="1" x14ac:dyDescent="0.25">
      <c r="A165" s="125"/>
      <c r="B165" s="132"/>
      <c r="C165" s="125"/>
      <c r="D165" s="9" t="s">
        <v>83</v>
      </c>
      <c r="E165" s="33">
        <f t="shared" si="46"/>
        <v>0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</row>
    <row r="166" spans="1:17" x14ac:dyDescent="0.25">
      <c r="A166" s="129" t="s">
        <v>25</v>
      </c>
      <c r="B166" s="129"/>
      <c r="C166" s="129"/>
      <c r="D166" s="42" t="s">
        <v>23</v>
      </c>
      <c r="E166" s="20">
        <f>E167+E168+E169+E170+E171+E172</f>
        <v>17160.471000000005</v>
      </c>
      <c r="F166" s="20">
        <f>F167+F168+F169+F170+F171+F172</f>
        <v>0</v>
      </c>
      <c r="G166" s="20">
        <f t="shared" ref="G166:Q166" si="47">G167+G168+G169+G170+G171+G172</f>
        <v>510</v>
      </c>
      <c r="H166" s="20">
        <f t="shared" si="47"/>
        <v>11650.1296</v>
      </c>
      <c r="I166" s="20">
        <f>I167+I168+I169+I170+I171+I172</f>
        <v>1348.38</v>
      </c>
      <c r="J166" s="20">
        <f t="shared" si="47"/>
        <v>532.20000000000005</v>
      </c>
      <c r="K166" s="20">
        <f t="shared" si="47"/>
        <v>445.20840000000004</v>
      </c>
      <c r="L166" s="20">
        <f t="shared" si="47"/>
        <v>623.28800000000001</v>
      </c>
      <c r="M166" s="20">
        <f t="shared" si="47"/>
        <v>521</v>
      </c>
      <c r="N166" s="20">
        <f t="shared" si="47"/>
        <v>878.56500000000005</v>
      </c>
      <c r="O166" s="20">
        <f t="shared" si="47"/>
        <v>651.70000000000005</v>
      </c>
      <c r="P166" s="20">
        <f t="shared" si="47"/>
        <v>0</v>
      </c>
      <c r="Q166" s="20">
        <f t="shared" si="47"/>
        <v>0</v>
      </c>
    </row>
    <row r="167" spans="1:17" x14ac:dyDescent="0.25">
      <c r="A167" s="129"/>
      <c r="B167" s="129"/>
      <c r="C167" s="129"/>
      <c r="D167" s="42" t="s">
        <v>7</v>
      </c>
      <c r="E167" s="20">
        <f>F167+G167+H167+I167+J167+K167+L167+M167+N167+O167+P167+Q167</f>
        <v>0</v>
      </c>
      <c r="F167" s="35">
        <f t="shared" ref="F167:Q171" si="48">F125+F75+F47+F19</f>
        <v>0</v>
      </c>
      <c r="G167" s="35">
        <f t="shared" si="48"/>
        <v>0</v>
      </c>
      <c r="H167" s="35">
        <f t="shared" si="48"/>
        <v>0</v>
      </c>
      <c r="I167" s="35">
        <f t="shared" si="48"/>
        <v>0</v>
      </c>
      <c r="J167" s="35">
        <f t="shared" si="48"/>
        <v>0</v>
      </c>
      <c r="K167" s="35">
        <f t="shared" si="48"/>
        <v>0</v>
      </c>
      <c r="L167" s="35">
        <f t="shared" si="48"/>
        <v>0</v>
      </c>
      <c r="M167" s="35">
        <f t="shared" si="48"/>
        <v>0</v>
      </c>
      <c r="N167" s="35">
        <f t="shared" si="48"/>
        <v>0</v>
      </c>
      <c r="O167" s="35">
        <f t="shared" si="48"/>
        <v>0</v>
      </c>
      <c r="P167" s="35">
        <f t="shared" si="48"/>
        <v>0</v>
      </c>
      <c r="Q167" s="35">
        <f t="shared" si="48"/>
        <v>0</v>
      </c>
    </row>
    <row r="168" spans="1:17" x14ac:dyDescent="0.25">
      <c r="A168" s="129"/>
      <c r="B168" s="129"/>
      <c r="C168" s="129"/>
      <c r="D168" s="42" t="s">
        <v>8</v>
      </c>
      <c r="E168" s="20">
        <f t="shared" ref="E168:E172" si="49">F168+G168+H168+I168+J168+K168+L168+M168+N168+O168+P168+Q168</f>
        <v>573.9</v>
      </c>
      <c r="F168" s="35">
        <f t="shared" si="48"/>
        <v>0</v>
      </c>
      <c r="G168" s="35">
        <f t="shared" si="48"/>
        <v>0</v>
      </c>
      <c r="H168" s="35">
        <f t="shared" si="48"/>
        <v>0</v>
      </c>
      <c r="I168" s="35">
        <f t="shared" si="48"/>
        <v>0</v>
      </c>
      <c r="J168" s="35">
        <f t="shared" si="48"/>
        <v>207.2</v>
      </c>
      <c r="K168" s="35">
        <f t="shared" si="48"/>
        <v>0</v>
      </c>
      <c r="L168" s="35">
        <f t="shared" si="48"/>
        <v>100</v>
      </c>
      <c r="M168" s="35">
        <f t="shared" si="48"/>
        <v>0</v>
      </c>
      <c r="N168" s="35">
        <f t="shared" si="48"/>
        <v>115</v>
      </c>
      <c r="O168" s="35">
        <f t="shared" si="48"/>
        <v>151.69999999999999</v>
      </c>
      <c r="P168" s="35">
        <f t="shared" si="48"/>
        <v>0</v>
      </c>
      <c r="Q168" s="35">
        <f t="shared" si="48"/>
        <v>0</v>
      </c>
    </row>
    <row r="169" spans="1:17" x14ac:dyDescent="0.25">
      <c r="A169" s="129"/>
      <c r="B169" s="129"/>
      <c r="C169" s="129"/>
      <c r="D169" s="42" t="s">
        <v>9</v>
      </c>
      <c r="E169" s="20">
        <f>F169+G169+H169+I169+J169+K169+L169+M169+N169+O169+P169+Q169</f>
        <v>16586.571000000004</v>
      </c>
      <c r="F169" s="35">
        <f>F127+F77+F49+F21</f>
        <v>0</v>
      </c>
      <c r="G169" s="35">
        <f t="shared" si="48"/>
        <v>510</v>
      </c>
      <c r="H169" s="35">
        <f t="shared" si="48"/>
        <v>11650.1296</v>
      </c>
      <c r="I169" s="35">
        <f t="shared" si="48"/>
        <v>1348.38</v>
      </c>
      <c r="J169" s="35">
        <f t="shared" si="48"/>
        <v>325</v>
      </c>
      <c r="K169" s="35">
        <f t="shared" si="48"/>
        <v>445.20840000000004</v>
      </c>
      <c r="L169" s="35">
        <f t="shared" si="48"/>
        <v>523.28800000000001</v>
      </c>
      <c r="M169" s="35">
        <f t="shared" si="48"/>
        <v>521</v>
      </c>
      <c r="N169" s="35">
        <f>N127+N77+N49+N21+N162</f>
        <v>763.56500000000005</v>
      </c>
      <c r="O169" s="35">
        <f t="shared" si="48"/>
        <v>500</v>
      </c>
      <c r="P169" s="35">
        <f t="shared" si="48"/>
        <v>0</v>
      </c>
      <c r="Q169" s="35">
        <f t="shared" si="48"/>
        <v>0</v>
      </c>
    </row>
    <row r="170" spans="1:17" ht="57" x14ac:dyDescent="0.25">
      <c r="A170" s="129"/>
      <c r="B170" s="129"/>
      <c r="C170" s="129"/>
      <c r="D170" s="6" t="s">
        <v>30</v>
      </c>
      <c r="E170" s="20">
        <f t="shared" si="49"/>
        <v>0</v>
      </c>
      <c r="F170" s="35">
        <f t="shared" si="48"/>
        <v>0</v>
      </c>
      <c r="G170" s="35">
        <f t="shared" si="48"/>
        <v>0</v>
      </c>
      <c r="H170" s="35">
        <f t="shared" si="48"/>
        <v>0</v>
      </c>
      <c r="I170" s="35">
        <f t="shared" si="48"/>
        <v>0</v>
      </c>
      <c r="J170" s="35">
        <f t="shared" si="48"/>
        <v>0</v>
      </c>
      <c r="K170" s="35">
        <f t="shared" si="48"/>
        <v>0</v>
      </c>
      <c r="L170" s="35">
        <f t="shared" si="48"/>
        <v>0</v>
      </c>
      <c r="M170" s="35">
        <f t="shared" si="48"/>
        <v>0</v>
      </c>
      <c r="N170" s="35">
        <f t="shared" si="48"/>
        <v>0</v>
      </c>
      <c r="O170" s="35">
        <f t="shared" si="48"/>
        <v>0</v>
      </c>
      <c r="P170" s="35">
        <f t="shared" si="48"/>
        <v>0</v>
      </c>
      <c r="Q170" s="35">
        <f t="shared" si="48"/>
        <v>0</v>
      </c>
    </row>
    <row r="171" spans="1:17" ht="28.5" x14ac:dyDescent="0.25">
      <c r="A171" s="129"/>
      <c r="B171" s="129"/>
      <c r="C171" s="129"/>
      <c r="D171" s="6" t="s">
        <v>82</v>
      </c>
      <c r="E171" s="20">
        <f t="shared" si="49"/>
        <v>0</v>
      </c>
      <c r="F171" s="35">
        <f t="shared" si="48"/>
        <v>0</v>
      </c>
      <c r="G171" s="35">
        <f t="shared" si="48"/>
        <v>0</v>
      </c>
      <c r="H171" s="35">
        <f t="shared" si="48"/>
        <v>0</v>
      </c>
      <c r="I171" s="35">
        <f t="shared" si="48"/>
        <v>0</v>
      </c>
      <c r="J171" s="35">
        <f t="shared" si="48"/>
        <v>0</v>
      </c>
      <c r="K171" s="35">
        <f t="shared" si="48"/>
        <v>0</v>
      </c>
      <c r="L171" s="35">
        <f t="shared" si="48"/>
        <v>0</v>
      </c>
      <c r="M171" s="35">
        <f t="shared" si="48"/>
        <v>0</v>
      </c>
      <c r="N171" s="35">
        <f t="shared" si="48"/>
        <v>0</v>
      </c>
      <c r="O171" s="35">
        <f t="shared" si="48"/>
        <v>0</v>
      </c>
      <c r="P171" s="35">
        <f t="shared" si="48"/>
        <v>0</v>
      </c>
      <c r="Q171" s="35">
        <f t="shared" si="48"/>
        <v>0</v>
      </c>
    </row>
    <row r="172" spans="1:17" ht="28.5" x14ac:dyDescent="0.25">
      <c r="A172" s="129"/>
      <c r="B172" s="129"/>
      <c r="C172" s="129"/>
      <c r="D172" s="6" t="s">
        <v>83</v>
      </c>
      <c r="E172" s="20">
        <f t="shared" si="49"/>
        <v>0</v>
      </c>
      <c r="F172" s="35">
        <f t="shared" ref="F172:Q172" si="50">F130+F24+F80+F52</f>
        <v>0</v>
      </c>
      <c r="G172" s="35">
        <f t="shared" si="50"/>
        <v>0</v>
      </c>
      <c r="H172" s="35">
        <f t="shared" si="50"/>
        <v>0</v>
      </c>
      <c r="I172" s="35">
        <f t="shared" si="50"/>
        <v>0</v>
      </c>
      <c r="J172" s="35">
        <f t="shared" si="50"/>
        <v>0</v>
      </c>
      <c r="K172" s="35">
        <f t="shared" si="50"/>
        <v>0</v>
      </c>
      <c r="L172" s="35">
        <f t="shared" si="50"/>
        <v>0</v>
      </c>
      <c r="M172" s="35">
        <f t="shared" si="50"/>
        <v>0</v>
      </c>
      <c r="N172" s="35">
        <f t="shared" si="50"/>
        <v>0</v>
      </c>
      <c r="O172" s="35">
        <f t="shared" si="50"/>
        <v>0</v>
      </c>
      <c r="P172" s="35">
        <f t="shared" si="50"/>
        <v>0</v>
      </c>
      <c r="Q172" s="35">
        <f t="shared" si="50"/>
        <v>0</v>
      </c>
    </row>
    <row r="173" spans="1:17" ht="28.5" customHeight="1" x14ac:dyDescent="0.25">
      <c r="A173" s="133" t="s">
        <v>84</v>
      </c>
      <c r="B173" s="134"/>
      <c r="C173" s="134"/>
      <c r="D173" s="134"/>
      <c r="E173" s="134"/>
      <c r="F173" s="134"/>
    </row>
    <row r="174" spans="1:17" ht="16.5" customHeight="1" x14ac:dyDescent="0.25">
      <c r="A174" s="135"/>
      <c r="B174" s="135"/>
      <c r="C174" s="135"/>
      <c r="D174" s="135"/>
      <c r="E174" s="135"/>
      <c r="F174" s="135"/>
    </row>
    <row r="175" spans="1:17" ht="16.5" customHeight="1" x14ac:dyDescent="0.25">
      <c r="A175" s="135"/>
      <c r="B175" s="135"/>
      <c r="C175" s="135"/>
      <c r="D175" s="135"/>
      <c r="E175" s="135"/>
      <c r="F175" s="135"/>
      <c r="G175" s="100"/>
      <c r="H175" s="100"/>
      <c r="I175" s="100"/>
      <c r="M175" s="10"/>
    </row>
    <row r="176" spans="1:17" ht="16.5" customHeight="1" x14ac:dyDescent="0.25">
      <c r="A176" s="135"/>
      <c r="B176" s="135"/>
      <c r="C176" s="135"/>
      <c r="D176" s="135"/>
      <c r="E176" s="135"/>
      <c r="F176" s="135"/>
    </row>
    <row r="177" spans="1:9" ht="16.5" customHeight="1" x14ac:dyDescent="0.25">
      <c r="A177" s="135"/>
      <c r="B177" s="135"/>
      <c r="C177" s="135"/>
      <c r="D177" s="135"/>
      <c r="E177" s="135"/>
      <c r="F177" s="135"/>
    </row>
    <row r="178" spans="1:9" ht="16.5" customHeight="1" x14ac:dyDescent="0.25">
      <c r="A178" s="135"/>
      <c r="B178" s="135"/>
      <c r="C178" s="135"/>
      <c r="D178" s="135"/>
      <c r="E178" s="135"/>
      <c r="F178" s="135"/>
      <c r="G178" s="137"/>
      <c r="H178" s="137"/>
      <c r="I178" s="137"/>
    </row>
    <row r="179" spans="1:9" ht="16.5" customHeight="1" x14ac:dyDescent="0.25">
      <c r="A179" s="135"/>
      <c r="B179" s="135"/>
      <c r="C179" s="135"/>
      <c r="D179" s="135"/>
      <c r="E179" s="135"/>
      <c r="F179" s="135"/>
      <c r="G179" s="45"/>
      <c r="H179" s="45"/>
      <c r="I179" s="45"/>
    </row>
    <row r="180" spans="1:9" ht="56.25" customHeight="1" x14ac:dyDescent="0.25">
      <c r="A180" s="135"/>
      <c r="B180" s="135"/>
      <c r="C180" s="135"/>
      <c r="D180" s="135"/>
      <c r="E180" s="135"/>
      <c r="F180" s="135"/>
      <c r="G180" s="137"/>
      <c r="H180" s="138"/>
      <c r="I180" s="45"/>
    </row>
    <row r="181" spans="1:9" ht="18" customHeight="1" x14ac:dyDescent="0.25">
      <c r="C181" s="3"/>
      <c r="D181" s="136"/>
      <c r="E181" s="136"/>
      <c r="F181" s="136"/>
    </row>
    <row r="182" spans="1:9" ht="16.5" x14ac:dyDescent="0.25">
      <c r="B182" s="3"/>
      <c r="C182" s="3"/>
      <c r="D182" s="39"/>
      <c r="E182" s="39"/>
      <c r="F182" s="39"/>
      <c r="G182" s="137"/>
      <c r="H182" s="137"/>
      <c r="I182" s="137"/>
    </row>
    <row r="183" spans="1:9" ht="22.5" customHeight="1" x14ac:dyDescent="0.25">
      <c r="B183" s="11"/>
      <c r="D183" s="136"/>
      <c r="E183" s="136"/>
      <c r="F183" s="136"/>
    </row>
  </sheetData>
  <mergeCells count="91">
    <mergeCell ref="A13:Q13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1:Q11"/>
    <mergeCell ref="A12:Q12"/>
    <mergeCell ref="P14:Q14"/>
    <mergeCell ref="A15:A16"/>
    <mergeCell ref="B15:B16"/>
    <mergeCell ref="C15:C16"/>
    <mergeCell ref="D15:D16"/>
    <mergeCell ref="E15:E16"/>
    <mergeCell ref="F15:Q15"/>
    <mergeCell ref="A18:A24"/>
    <mergeCell ref="B18:B24"/>
    <mergeCell ref="C18:C24"/>
    <mergeCell ref="A25:A31"/>
    <mergeCell ref="B25:B31"/>
    <mergeCell ref="C25:C31"/>
    <mergeCell ref="A32:A38"/>
    <mergeCell ref="B32:B38"/>
    <mergeCell ref="C32:C38"/>
    <mergeCell ref="A39:A45"/>
    <mergeCell ref="B39:B45"/>
    <mergeCell ref="C39:C45"/>
    <mergeCell ref="A46:A52"/>
    <mergeCell ref="B46:B52"/>
    <mergeCell ref="C46:C52"/>
    <mergeCell ref="A53:A59"/>
    <mergeCell ref="B53:B59"/>
    <mergeCell ref="C53:C59"/>
    <mergeCell ref="A60:A66"/>
    <mergeCell ref="B60:B66"/>
    <mergeCell ref="C60:C66"/>
    <mergeCell ref="A67:A73"/>
    <mergeCell ref="B67:B73"/>
    <mergeCell ref="C67:C73"/>
    <mergeCell ref="A74:A80"/>
    <mergeCell ref="B74:B80"/>
    <mergeCell ref="C74:C80"/>
    <mergeCell ref="A81:A87"/>
    <mergeCell ref="B81:B87"/>
    <mergeCell ref="C81:C87"/>
    <mergeCell ref="A88:A94"/>
    <mergeCell ref="B88:B94"/>
    <mergeCell ref="C88:C94"/>
    <mergeCell ref="A95:A101"/>
    <mergeCell ref="B95:B101"/>
    <mergeCell ref="C95:C101"/>
    <mergeCell ref="A102:A108"/>
    <mergeCell ref="B102:B108"/>
    <mergeCell ref="C102:C108"/>
    <mergeCell ref="A109:A115"/>
    <mergeCell ref="B109:B115"/>
    <mergeCell ref="C109:C115"/>
    <mergeCell ref="A117:A123"/>
    <mergeCell ref="B117:B123"/>
    <mergeCell ref="C117:C123"/>
    <mergeCell ref="A124:A130"/>
    <mergeCell ref="B124:B130"/>
    <mergeCell ref="C124:C130"/>
    <mergeCell ref="A131:A137"/>
    <mergeCell ref="B131:B137"/>
    <mergeCell ref="C131:C137"/>
    <mergeCell ref="A138:A144"/>
    <mergeCell ref="B138:B144"/>
    <mergeCell ref="C138:C144"/>
    <mergeCell ref="A145:A151"/>
    <mergeCell ref="B145:B151"/>
    <mergeCell ref="C145:C151"/>
    <mergeCell ref="A152:A158"/>
    <mergeCell ref="B152:B158"/>
    <mergeCell ref="C152:C158"/>
    <mergeCell ref="D183:F183"/>
    <mergeCell ref="A159:A165"/>
    <mergeCell ref="B159:B165"/>
    <mergeCell ref="C159:C165"/>
    <mergeCell ref="A166:B172"/>
    <mergeCell ref="C166:C172"/>
    <mergeCell ref="A173:F180"/>
    <mergeCell ref="G175:I175"/>
    <mergeCell ref="G178:I178"/>
    <mergeCell ref="G180:H180"/>
    <mergeCell ref="D181:F181"/>
    <mergeCell ref="G182:I182"/>
  </mergeCells>
  <pageMargins left="0" right="0" top="0.39370078740157483" bottom="0" header="0" footer="0"/>
  <pageSetup paperSize="8" scale="63" fitToHeight="0" orientation="landscape" r:id="rId1"/>
  <rowBreaks count="3" manualBreakCount="3">
    <brk id="52" max="16" man="1"/>
    <brk id="101" max="16" man="1"/>
    <brk id="144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9"/>
  <sheetViews>
    <sheetView view="pageBreakPreview" zoomScale="85" zoomScaleNormal="100" zoomScaleSheetLayoutView="85" workbookViewId="0">
      <pane xSplit="5" ySplit="17" topLeftCell="F60" activePane="bottomRight" state="frozen"/>
      <selection pane="topRight" activeCell="F1" sqref="F1"/>
      <selection pane="bottomLeft" activeCell="A15" sqref="A15"/>
      <selection pane="bottomRight" activeCell="J16" sqref="J16"/>
    </sheetView>
  </sheetViews>
  <sheetFormatPr defaultRowHeight="15" x14ac:dyDescent="0.25"/>
  <cols>
    <col min="1" max="1" width="7" style="51" customWidth="1"/>
    <col min="2" max="2" width="38" style="1" customWidth="1"/>
    <col min="3" max="3" width="28.5703125" style="1" customWidth="1"/>
    <col min="4" max="4" width="20.28515625" style="1" customWidth="1"/>
    <col min="5" max="5" width="20.140625" style="1" customWidth="1"/>
    <col min="6" max="7" width="14.5703125" style="1" customWidth="1"/>
    <col min="8" max="9" width="14.85546875" style="1" customWidth="1"/>
    <col min="10" max="10" width="12.7109375" style="1" customWidth="1"/>
    <col min="11" max="11" width="13.7109375" style="1" customWidth="1"/>
    <col min="12" max="12" width="12.28515625" style="1" customWidth="1"/>
    <col min="13" max="13" width="13.140625" style="1" customWidth="1"/>
    <col min="14" max="14" width="13.7109375" style="1" customWidth="1"/>
    <col min="15" max="15" width="13.140625" style="1" customWidth="1"/>
    <col min="16" max="16" width="13.85546875" style="1" customWidth="1"/>
    <col min="17" max="17" width="12.5703125" style="1" customWidth="1"/>
    <col min="18" max="16384" width="9.140625" style="1"/>
  </cols>
  <sheetData>
    <row r="1" spans="1:17" ht="16.5" x14ac:dyDescent="0.25">
      <c r="G1" s="3"/>
      <c r="M1" s="100" t="s">
        <v>29</v>
      </c>
      <c r="N1" s="100"/>
      <c r="O1" s="100"/>
      <c r="P1" s="100"/>
      <c r="Q1" s="100"/>
    </row>
    <row r="2" spans="1:17" ht="16.5" x14ac:dyDescent="0.25">
      <c r="G2" s="3"/>
      <c r="M2" s="101" t="s">
        <v>57</v>
      </c>
      <c r="N2" s="101"/>
      <c r="O2" s="101"/>
      <c r="P2" s="101"/>
      <c r="Q2" s="101"/>
    </row>
    <row r="3" spans="1:17" ht="16.5" x14ac:dyDescent="0.25">
      <c r="G3" s="3"/>
      <c r="M3" s="102" t="s">
        <v>43</v>
      </c>
      <c r="N3" s="102"/>
      <c r="O3" s="102"/>
      <c r="P3" s="102"/>
      <c r="Q3" s="102"/>
    </row>
    <row r="4" spans="1:17" ht="16.5" x14ac:dyDescent="0.25">
      <c r="G4" s="3"/>
      <c r="M4" s="103"/>
      <c r="N4" s="103"/>
      <c r="O4" s="103"/>
      <c r="P4" s="103"/>
      <c r="Q4" s="103"/>
    </row>
    <row r="5" spans="1:17" ht="16.5" x14ac:dyDescent="0.25">
      <c r="G5" s="3"/>
      <c r="M5" s="102" t="s">
        <v>44</v>
      </c>
      <c r="N5" s="102"/>
      <c r="O5" s="102"/>
      <c r="P5" s="102"/>
      <c r="Q5" s="102"/>
    </row>
    <row r="6" spans="1:17" ht="16.5" x14ac:dyDescent="0.25">
      <c r="G6" s="3"/>
      <c r="M6" s="103"/>
      <c r="N6" s="103"/>
      <c r="O6" s="103"/>
      <c r="P6" s="103"/>
      <c r="Q6" s="103"/>
    </row>
    <row r="7" spans="1:17" ht="16.5" x14ac:dyDescent="0.25">
      <c r="G7" s="3"/>
      <c r="M7" s="102" t="s">
        <v>44</v>
      </c>
      <c r="N7" s="102"/>
      <c r="O7" s="102"/>
      <c r="P7" s="102"/>
      <c r="Q7" s="102"/>
    </row>
    <row r="8" spans="1:17" ht="16.5" x14ac:dyDescent="0.25">
      <c r="G8" s="3"/>
      <c r="M8" s="101"/>
      <c r="N8" s="101"/>
      <c r="O8" s="101"/>
      <c r="P8" s="101"/>
      <c r="Q8" s="101"/>
    </row>
    <row r="9" spans="1:17" ht="16.5" x14ac:dyDescent="0.25">
      <c r="G9" s="3"/>
      <c r="M9" s="104" t="s">
        <v>85</v>
      </c>
      <c r="N9" s="104"/>
      <c r="O9" s="104"/>
      <c r="P9" s="104"/>
      <c r="Q9" s="104"/>
    </row>
    <row r="10" spans="1:17" ht="16.5" x14ac:dyDescent="0.25">
      <c r="G10" s="3"/>
      <c r="N10" s="46"/>
      <c r="O10" s="46"/>
      <c r="P10" s="46"/>
      <c r="Q10" s="46"/>
    </row>
    <row r="11" spans="1:17" ht="17.25" customHeight="1" x14ac:dyDescent="0.25">
      <c r="A11" s="105" t="s">
        <v>26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</row>
    <row r="12" spans="1:17" ht="34.5" customHeight="1" x14ac:dyDescent="0.25">
      <c r="A12" s="106" t="s">
        <v>64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7" ht="18.75" customHeight="1" x14ac:dyDescent="0.25">
      <c r="A13" s="99" t="s">
        <v>33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</row>
    <row r="14" spans="1:17" ht="12" customHeight="1" x14ac:dyDescent="0.25">
      <c r="P14" s="107" t="s">
        <v>27</v>
      </c>
      <c r="Q14" s="107"/>
    </row>
    <row r="15" spans="1:17" ht="69" customHeight="1" x14ac:dyDescent="0.25">
      <c r="A15" s="108" t="s">
        <v>0</v>
      </c>
      <c r="B15" s="109" t="s">
        <v>63</v>
      </c>
      <c r="C15" s="109" t="s">
        <v>65</v>
      </c>
      <c r="D15" s="108" t="s">
        <v>22</v>
      </c>
      <c r="E15" s="108" t="s">
        <v>24</v>
      </c>
      <c r="F15" s="108" t="s">
        <v>28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</row>
    <row r="16" spans="1:17" ht="57" customHeight="1" x14ac:dyDescent="0.25">
      <c r="A16" s="108"/>
      <c r="B16" s="109"/>
      <c r="C16" s="109"/>
      <c r="D16" s="108"/>
      <c r="E16" s="108"/>
      <c r="F16" s="48" t="s">
        <v>10</v>
      </c>
      <c r="G16" s="48" t="s">
        <v>11</v>
      </c>
      <c r="H16" s="48" t="s">
        <v>12</v>
      </c>
      <c r="I16" s="48" t="s">
        <v>13</v>
      </c>
      <c r="J16" s="48" t="s">
        <v>14</v>
      </c>
      <c r="K16" s="48" t="s">
        <v>15</v>
      </c>
      <c r="L16" s="48" t="s">
        <v>16</v>
      </c>
      <c r="M16" s="48" t="s">
        <v>17</v>
      </c>
      <c r="N16" s="48" t="s">
        <v>18</v>
      </c>
      <c r="O16" s="48" t="s">
        <v>19</v>
      </c>
      <c r="P16" s="48" t="s">
        <v>20</v>
      </c>
      <c r="Q16" s="48" t="s">
        <v>21</v>
      </c>
    </row>
    <row r="17" spans="1:17" s="2" customFormat="1" ht="15" customHeigh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</row>
    <row r="18" spans="1:17" x14ac:dyDescent="0.25">
      <c r="A18" s="108" t="s">
        <v>1</v>
      </c>
      <c r="B18" s="111" t="s">
        <v>75</v>
      </c>
      <c r="C18" s="108"/>
      <c r="D18" s="50" t="s">
        <v>23</v>
      </c>
      <c r="E18" s="19">
        <f>E19+E20+E21+E22+E23+E24</f>
        <v>573.9</v>
      </c>
      <c r="F18" s="20">
        <f>F19+F20+F21+F22+F23+F24</f>
        <v>0</v>
      </c>
      <c r="G18" s="20">
        <f>G19+G20+G21+G22+G23+G24</f>
        <v>0</v>
      </c>
      <c r="H18" s="20">
        <f t="shared" ref="H18:Q18" si="0">H19+H20+H21+H22+H23+H24</f>
        <v>0</v>
      </c>
      <c r="I18" s="20">
        <f t="shared" si="0"/>
        <v>0</v>
      </c>
      <c r="J18" s="20">
        <f t="shared" si="0"/>
        <v>0</v>
      </c>
      <c r="K18" s="20">
        <f t="shared" si="0"/>
        <v>0</v>
      </c>
      <c r="L18" s="20">
        <f t="shared" si="0"/>
        <v>207.2</v>
      </c>
      <c r="M18" s="20">
        <f t="shared" si="0"/>
        <v>0</v>
      </c>
      <c r="N18" s="20">
        <f t="shared" si="0"/>
        <v>115</v>
      </c>
      <c r="O18" s="20">
        <f t="shared" si="0"/>
        <v>100</v>
      </c>
      <c r="P18" s="20">
        <f t="shared" si="0"/>
        <v>151.69999999999999</v>
      </c>
      <c r="Q18" s="20">
        <f t="shared" si="0"/>
        <v>0</v>
      </c>
    </row>
    <row r="19" spans="1:17" x14ac:dyDescent="0.25">
      <c r="A19" s="108"/>
      <c r="B19" s="111"/>
      <c r="C19" s="108"/>
      <c r="D19" s="49" t="s">
        <v>7</v>
      </c>
      <c r="E19" s="21">
        <f t="shared" ref="E19:Q24" si="1">E26+E33+E40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  <c r="K19" s="22">
        <f t="shared" si="1"/>
        <v>0</v>
      </c>
      <c r="L19" s="22">
        <f t="shared" si="1"/>
        <v>0</v>
      </c>
      <c r="M19" s="22">
        <f t="shared" si="1"/>
        <v>0</v>
      </c>
      <c r="N19" s="22">
        <f t="shared" si="1"/>
        <v>0</v>
      </c>
      <c r="O19" s="22">
        <f t="shared" si="1"/>
        <v>0</v>
      </c>
      <c r="P19" s="22">
        <f t="shared" si="1"/>
        <v>0</v>
      </c>
      <c r="Q19" s="22">
        <f t="shared" si="1"/>
        <v>0</v>
      </c>
    </row>
    <row r="20" spans="1:17" x14ac:dyDescent="0.25">
      <c r="A20" s="108"/>
      <c r="B20" s="111"/>
      <c r="C20" s="108"/>
      <c r="D20" s="49" t="s">
        <v>8</v>
      </c>
      <c r="E20" s="21">
        <f t="shared" si="1"/>
        <v>573.9</v>
      </c>
      <c r="F20" s="23">
        <f t="shared" si="1"/>
        <v>0</v>
      </c>
      <c r="G20" s="23">
        <f t="shared" si="1"/>
        <v>0</v>
      </c>
      <c r="H20" s="23">
        <f t="shared" si="1"/>
        <v>0</v>
      </c>
      <c r="I20" s="23">
        <f t="shared" si="1"/>
        <v>0</v>
      </c>
      <c r="J20" s="23">
        <f t="shared" si="1"/>
        <v>0</v>
      </c>
      <c r="K20" s="23">
        <f t="shared" si="1"/>
        <v>0</v>
      </c>
      <c r="L20" s="23">
        <f t="shared" si="1"/>
        <v>207.2</v>
      </c>
      <c r="M20" s="23">
        <f t="shared" si="1"/>
        <v>0</v>
      </c>
      <c r="N20" s="23">
        <f t="shared" si="1"/>
        <v>115</v>
      </c>
      <c r="O20" s="23">
        <f t="shared" si="1"/>
        <v>100</v>
      </c>
      <c r="P20" s="23">
        <f t="shared" si="1"/>
        <v>151.69999999999999</v>
      </c>
      <c r="Q20" s="23">
        <f t="shared" si="1"/>
        <v>0</v>
      </c>
    </row>
    <row r="21" spans="1:17" x14ac:dyDescent="0.25">
      <c r="A21" s="108"/>
      <c r="B21" s="111"/>
      <c r="C21" s="108"/>
      <c r="D21" s="49" t="s">
        <v>9</v>
      </c>
      <c r="E21" s="21">
        <f t="shared" si="1"/>
        <v>0</v>
      </c>
      <c r="F21" s="22">
        <f t="shared" si="1"/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2">
        <f t="shared" si="1"/>
        <v>0</v>
      </c>
      <c r="K21" s="22">
        <f t="shared" si="1"/>
        <v>0</v>
      </c>
      <c r="L21" s="22">
        <f t="shared" si="1"/>
        <v>0</v>
      </c>
      <c r="M21" s="22">
        <f t="shared" si="1"/>
        <v>0</v>
      </c>
      <c r="N21" s="22">
        <f t="shared" si="1"/>
        <v>0</v>
      </c>
      <c r="O21" s="22">
        <f t="shared" si="1"/>
        <v>0</v>
      </c>
      <c r="P21" s="22">
        <f t="shared" si="1"/>
        <v>0</v>
      </c>
      <c r="Q21" s="22">
        <f t="shared" si="1"/>
        <v>0</v>
      </c>
    </row>
    <row r="22" spans="1:17" ht="60" x14ac:dyDescent="0.25">
      <c r="A22" s="108"/>
      <c r="B22" s="111"/>
      <c r="C22" s="108"/>
      <c r="D22" s="5" t="s">
        <v>30</v>
      </c>
      <c r="E22" s="21">
        <f t="shared" si="1"/>
        <v>0</v>
      </c>
      <c r="F22" s="22">
        <f t="shared" si="1"/>
        <v>0</v>
      </c>
      <c r="G22" s="22">
        <f t="shared" si="1"/>
        <v>0</v>
      </c>
      <c r="H22" s="22">
        <f t="shared" si="1"/>
        <v>0</v>
      </c>
      <c r="I22" s="22">
        <f t="shared" si="1"/>
        <v>0</v>
      </c>
      <c r="J22" s="22">
        <f t="shared" si="1"/>
        <v>0</v>
      </c>
      <c r="K22" s="22">
        <f t="shared" si="1"/>
        <v>0</v>
      </c>
      <c r="L22" s="22">
        <f t="shared" si="1"/>
        <v>0</v>
      </c>
      <c r="M22" s="22">
        <f t="shared" si="1"/>
        <v>0</v>
      </c>
      <c r="N22" s="22">
        <f t="shared" si="1"/>
        <v>0</v>
      </c>
      <c r="O22" s="22">
        <f t="shared" si="1"/>
        <v>0</v>
      </c>
      <c r="P22" s="22">
        <f t="shared" si="1"/>
        <v>0</v>
      </c>
      <c r="Q22" s="22">
        <f t="shared" si="1"/>
        <v>0</v>
      </c>
    </row>
    <row r="23" spans="1:17" ht="30" x14ac:dyDescent="0.25">
      <c r="A23" s="108"/>
      <c r="B23" s="111"/>
      <c r="C23" s="108"/>
      <c r="D23" s="5" t="s">
        <v>82</v>
      </c>
      <c r="E23" s="21">
        <f t="shared" si="1"/>
        <v>0</v>
      </c>
      <c r="F23" s="22">
        <f t="shared" si="1"/>
        <v>0</v>
      </c>
      <c r="G23" s="22">
        <f t="shared" si="1"/>
        <v>0</v>
      </c>
      <c r="H23" s="22">
        <f t="shared" si="1"/>
        <v>0</v>
      </c>
      <c r="I23" s="22">
        <f t="shared" si="1"/>
        <v>0</v>
      </c>
      <c r="J23" s="22">
        <f t="shared" si="1"/>
        <v>0</v>
      </c>
      <c r="K23" s="22">
        <f t="shared" si="1"/>
        <v>0</v>
      </c>
      <c r="L23" s="22">
        <f t="shared" si="1"/>
        <v>0</v>
      </c>
      <c r="M23" s="22">
        <f t="shared" si="1"/>
        <v>0</v>
      </c>
      <c r="N23" s="22">
        <f t="shared" si="1"/>
        <v>0</v>
      </c>
      <c r="O23" s="22">
        <f t="shared" si="1"/>
        <v>0</v>
      </c>
      <c r="P23" s="22">
        <f t="shared" si="1"/>
        <v>0</v>
      </c>
      <c r="Q23" s="22">
        <f t="shared" si="1"/>
        <v>0</v>
      </c>
    </row>
    <row r="24" spans="1:17" x14ac:dyDescent="0.25">
      <c r="A24" s="108"/>
      <c r="B24" s="111"/>
      <c r="C24" s="108"/>
      <c r="D24" s="5" t="s">
        <v>83</v>
      </c>
      <c r="E24" s="21">
        <f>E31+E38+E45</f>
        <v>0</v>
      </c>
      <c r="F24" s="22">
        <f t="shared" si="1"/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 t="shared" si="1"/>
        <v>0</v>
      </c>
      <c r="O24" s="22">
        <f t="shared" si="1"/>
        <v>0</v>
      </c>
      <c r="P24" s="22">
        <f t="shared" si="1"/>
        <v>0</v>
      </c>
      <c r="Q24" s="22">
        <f t="shared" si="1"/>
        <v>0</v>
      </c>
    </row>
    <row r="25" spans="1:17" x14ac:dyDescent="0.25">
      <c r="A25" s="108" t="s">
        <v>2</v>
      </c>
      <c r="B25" s="112" t="s">
        <v>67</v>
      </c>
      <c r="C25" s="108" t="s">
        <v>45</v>
      </c>
      <c r="D25" s="50" t="s">
        <v>23</v>
      </c>
      <c r="E25" s="19">
        <f>E26+E27+E28+E29+E30+E31</f>
        <v>458.9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x14ac:dyDescent="0.25">
      <c r="A26" s="108"/>
      <c r="B26" s="112"/>
      <c r="C26" s="108"/>
      <c r="D26" s="49" t="s">
        <v>7</v>
      </c>
      <c r="E26" s="21">
        <f>F26+G26+H26+I26+J26+K26+L26+M26+N26+O26+P26+Q26</f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</row>
    <row r="27" spans="1:17" x14ac:dyDescent="0.25">
      <c r="A27" s="108"/>
      <c r="B27" s="112"/>
      <c r="C27" s="108"/>
      <c r="D27" s="49" t="s">
        <v>8</v>
      </c>
      <c r="E27" s="21">
        <f t="shared" ref="E27:E31" si="2">F27+G27+H27+I27+J27+K27+L27+M27+N27+O27+P27+Q27</f>
        <v>458.9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107.2</v>
      </c>
      <c r="M27" s="23">
        <v>0</v>
      </c>
      <c r="N27" s="24">
        <v>100</v>
      </c>
      <c r="O27" s="23">
        <v>100</v>
      </c>
      <c r="P27" s="23">
        <v>151.69999999999999</v>
      </c>
      <c r="Q27" s="23">
        <v>0</v>
      </c>
    </row>
    <row r="28" spans="1:17" x14ac:dyDescent="0.25">
      <c r="A28" s="108"/>
      <c r="B28" s="112"/>
      <c r="C28" s="108"/>
      <c r="D28" s="49" t="s">
        <v>9</v>
      </c>
      <c r="E28" s="21">
        <f t="shared" si="2"/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v>0</v>
      </c>
      <c r="O28" s="23">
        <v>0</v>
      </c>
      <c r="P28" s="23">
        <v>0</v>
      </c>
      <c r="Q28" s="23">
        <v>0</v>
      </c>
    </row>
    <row r="29" spans="1:17" ht="60" x14ac:dyDescent="0.25">
      <c r="A29" s="108"/>
      <c r="B29" s="112"/>
      <c r="C29" s="108"/>
      <c r="D29" s="5" t="s">
        <v>30</v>
      </c>
      <c r="E29" s="21">
        <f t="shared" si="2"/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</row>
    <row r="30" spans="1:17" ht="30" x14ac:dyDescent="0.25">
      <c r="A30" s="108"/>
      <c r="B30" s="112"/>
      <c r="C30" s="108"/>
      <c r="D30" s="5" t="s">
        <v>82</v>
      </c>
      <c r="E30" s="21">
        <f t="shared" si="2"/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</row>
    <row r="31" spans="1:17" ht="61.5" customHeight="1" x14ac:dyDescent="0.25">
      <c r="A31" s="108"/>
      <c r="B31" s="112"/>
      <c r="C31" s="108"/>
      <c r="D31" s="5" t="s">
        <v>83</v>
      </c>
      <c r="E31" s="21">
        <f t="shared" si="2"/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</row>
    <row r="32" spans="1:17" x14ac:dyDescent="0.25">
      <c r="A32" s="108" t="s">
        <v>3</v>
      </c>
      <c r="B32" s="112" t="s">
        <v>66</v>
      </c>
      <c r="C32" s="108" t="s">
        <v>46</v>
      </c>
      <c r="D32" s="50" t="s">
        <v>23</v>
      </c>
      <c r="E32" s="19">
        <f>E33+E34+E35+E36+E37+E38</f>
        <v>100</v>
      </c>
      <c r="F32" s="20">
        <f>F33+F34+F35+F36+F37+F38</f>
        <v>0</v>
      </c>
      <c r="G32" s="20">
        <f t="shared" ref="G32:Q32" si="3">G33+G34+G35+G36+G37+G38</f>
        <v>0</v>
      </c>
      <c r="H32" s="20">
        <f t="shared" si="3"/>
        <v>0</v>
      </c>
      <c r="I32" s="20">
        <f t="shared" si="3"/>
        <v>0</v>
      </c>
      <c r="J32" s="20">
        <f t="shared" si="3"/>
        <v>0</v>
      </c>
      <c r="K32" s="20">
        <f t="shared" si="3"/>
        <v>0</v>
      </c>
      <c r="L32" s="20">
        <f t="shared" si="3"/>
        <v>100</v>
      </c>
      <c r="M32" s="20">
        <f t="shared" si="3"/>
        <v>0</v>
      </c>
      <c r="N32" s="20">
        <f t="shared" si="3"/>
        <v>0</v>
      </c>
      <c r="O32" s="20">
        <f t="shared" si="3"/>
        <v>0</v>
      </c>
      <c r="P32" s="20">
        <f t="shared" si="3"/>
        <v>0</v>
      </c>
      <c r="Q32" s="20">
        <f t="shared" si="3"/>
        <v>0</v>
      </c>
    </row>
    <row r="33" spans="1:17" x14ac:dyDescent="0.25">
      <c r="A33" s="108"/>
      <c r="B33" s="112"/>
      <c r="C33" s="108"/>
      <c r="D33" s="49" t="s">
        <v>7</v>
      </c>
      <c r="E33" s="21">
        <f>F33+G33+H33+I33+J33+K33+L33+M33+N33+O33+P33+Q33</f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</row>
    <row r="34" spans="1:17" x14ac:dyDescent="0.25">
      <c r="A34" s="108"/>
      <c r="B34" s="112"/>
      <c r="C34" s="108"/>
      <c r="D34" s="49" t="s">
        <v>8</v>
      </c>
      <c r="E34" s="21">
        <f t="shared" ref="E34:E38" si="4">F34+G34+H34+I34+J34+K34+L34+M34+N34+O34+P34+Q34</f>
        <v>100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100</v>
      </c>
      <c r="M34" s="23">
        <v>0</v>
      </c>
      <c r="N34" s="24">
        <v>0</v>
      </c>
      <c r="O34" s="23">
        <v>0</v>
      </c>
      <c r="P34" s="23">
        <v>0</v>
      </c>
      <c r="Q34" s="23">
        <v>0</v>
      </c>
    </row>
    <row r="35" spans="1:17" x14ac:dyDescent="0.25">
      <c r="A35" s="108"/>
      <c r="B35" s="112"/>
      <c r="C35" s="108"/>
      <c r="D35" s="49" t="s">
        <v>9</v>
      </c>
      <c r="E35" s="21">
        <f t="shared" si="4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</row>
    <row r="36" spans="1:17" ht="60" x14ac:dyDescent="0.25">
      <c r="A36" s="108"/>
      <c r="B36" s="112"/>
      <c r="C36" s="108"/>
      <c r="D36" s="5" t="s">
        <v>30</v>
      </c>
      <c r="E36" s="21">
        <f t="shared" si="4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</row>
    <row r="37" spans="1:17" ht="30" x14ac:dyDescent="0.25">
      <c r="A37" s="108"/>
      <c r="B37" s="112"/>
      <c r="C37" s="108"/>
      <c r="D37" s="5" t="s">
        <v>82</v>
      </c>
      <c r="E37" s="21">
        <f t="shared" si="4"/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</row>
    <row r="38" spans="1:17" x14ac:dyDescent="0.25">
      <c r="A38" s="108"/>
      <c r="B38" s="112"/>
      <c r="C38" s="108"/>
      <c r="D38" s="5" t="s">
        <v>83</v>
      </c>
      <c r="E38" s="21">
        <f t="shared" si="4"/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</row>
    <row r="39" spans="1:17" x14ac:dyDescent="0.25">
      <c r="A39" s="108" t="s">
        <v>31</v>
      </c>
      <c r="B39" s="112" t="s">
        <v>68</v>
      </c>
      <c r="C39" s="108" t="s">
        <v>46</v>
      </c>
      <c r="D39" s="50" t="s">
        <v>23</v>
      </c>
      <c r="E39" s="19">
        <f>E40+E41+E42+E43+E44+E45</f>
        <v>15</v>
      </c>
      <c r="F39" s="20">
        <f>F40+F41+F42+F43+F44+F45</f>
        <v>0</v>
      </c>
      <c r="G39" s="20">
        <f t="shared" ref="G39:Q39" si="5">G40+G41+G42+G43+G44+G45</f>
        <v>0</v>
      </c>
      <c r="H39" s="20">
        <f t="shared" si="5"/>
        <v>0</v>
      </c>
      <c r="I39" s="20">
        <f t="shared" si="5"/>
        <v>0</v>
      </c>
      <c r="J39" s="20">
        <f t="shared" si="5"/>
        <v>0</v>
      </c>
      <c r="K39" s="20">
        <f t="shared" si="5"/>
        <v>0</v>
      </c>
      <c r="L39" s="20">
        <f t="shared" si="5"/>
        <v>0</v>
      </c>
      <c r="M39" s="20">
        <f t="shared" si="5"/>
        <v>0</v>
      </c>
      <c r="N39" s="20">
        <f t="shared" si="5"/>
        <v>15</v>
      </c>
      <c r="O39" s="20">
        <f t="shared" si="5"/>
        <v>0</v>
      </c>
      <c r="P39" s="20">
        <f t="shared" si="5"/>
        <v>0</v>
      </c>
      <c r="Q39" s="20">
        <f t="shared" si="5"/>
        <v>0</v>
      </c>
    </row>
    <row r="40" spans="1:17" x14ac:dyDescent="0.25">
      <c r="A40" s="108"/>
      <c r="B40" s="112"/>
      <c r="C40" s="108"/>
      <c r="D40" s="49" t="s">
        <v>7</v>
      </c>
      <c r="E40" s="21">
        <f>F40+G40+H40+I40+J40+K40+L40+M40+N40+O40+P40+Q40</f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</row>
    <row r="41" spans="1:17" x14ac:dyDescent="0.25">
      <c r="A41" s="108"/>
      <c r="B41" s="112"/>
      <c r="C41" s="108"/>
      <c r="D41" s="49" t="s">
        <v>8</v>
      </c>
      <c r="E41" s="21">
        <f t="shared" ref="E41:E45" si="6">F41+G41+H41+I41+J41+K41+L41+M41+N41+O41+P41+Q41</f>
        <v>15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4">
        <v>15</v>
      </c>
      <c r="O41" s="23">
        <v>0</v>
      </c>
      <c r="P41" s="23">
        <v>0</v>
      </c>
      <c r="Q41" s="23">
        <v>0</v>
      </c>
    </row>
    <row r="42" spans="1:17" x14ac:dyDescent="0.25">
      <c r="A42" s="108"/>
      <c r="B42" s="112"/>
      <c r="C42" s="108"/>
      <c r="D42" s="49" t="s">
        <v>9</v>
      </c>
      <c r="E42" s="21">
        <f t="shared" si="6"/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</row>
    <row r="43" spans="1:17" ht="60" x14ac:dyDescent="0.25">
      <c r="A43" s="108"/>
      <c r="B43" s="112"/>
      <c r="C43" s="108"/>
      <c r="D43" s="5" t="s">
        <v>30</v>
      </c>
      <c r="E43" s="21">
        <f t="shared" si="6"/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</row>
    <row r="44" spans="1:17" ht="30" x14ac:dyDescent="0.25">
      <c r="A44" s="108"/>
      <c r="B44" s="112"/>
      <c r="C44" s="108"/>
      <c r="D44" s="5" t="s">
        <v>82</v>
      </c>
      <c r="E44" s="21">
        <f t="shared" si="6"/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</row>
    <row r="45" spans="1:17" x14ac:dyDescent="0.25">
      <c r="A45" s="108"/>
      <c r="B45" s="112"/>
      <c r="C45" s="108"/>
      <c r="D45" s="5" t="s">
        <v>83</v>
      </c>
      <c r="E45" s="21">
        <f t="shared" si="6"/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</row>
    <row r="46" spans="1:17" x14ac:dyDescent="0.25">
      <c r="A46" s="108" t="s">
        <v>4</v>
      </c>
      <c r="B46" s="111" t="s">
        <v>76</v>
      </c>
      <c r="C46" s="108"/>
      <c r="D46" s="50" t="s">
        <v>23</v>
      </c>
      <c r="E46" s="19">
        <f>E47+E48+E49+E50+E51+E52</f>
        <v>3141.9029999999998</v>
      </c>
      <c r="F46" s="20">
        <f>F47+F48+F49+F50+F51+F52</f>
        <v>0</v>
      </c>
      <c r="G46" s="20">
        <f t="shared" ref="G46:Q46" si="7">G47+G48+G49+G50+G51+G52</f>
        <v>510</v>
      </c>
      <c r="H46" s="20">
        <f t="shared" si="7"/>
        <v>5</v>
      </c>
      <c r="I46" s="20">
        <f t="shared" si="7"/>
        <v>750</v>
      </c>
      <c r="J46" s="20">
        <f t="shared" si="7"/>
        <v>0</v>
      </c>
      <c r="K46" s="20">
        <f t="shared" si="7"/>
        <v>289.33800000000002</v>
      </c>
      <c r="L46" s="20">
        <f t="shared" si="7"/>
        <v>45</v>
      </c>
      <c r="M46" s="20">
        <f t="shared" si="7"/>
        <v>500</v>
      </c>
      <c r="N46" s="20">
        <f t="shared" si="7"/>
        <v>542.56500000000005</v>
      </c>
      <c r="O46" s="20">
        <f t="shared" si="7"/>
        <v>500</v>
      </c>
      <c r="P46" s="20">
        <f t="shared" si="7"/>
        <v>0</v>
      </c>
      <c r="Q46" s="20">
        <f t="shared" si="7"/>
        <v>0</v>
      </c>
    </row>
    <row r="47" spans="1:17" x14ac:dyDescent="0.25">
      <c r="A47" s="108"/>
      <c r="B47" s="111"/>
      <c r="C47" s="108"/>
      <c r="D47" s="49" t="s">
        <v>7</v>
      </c>
      <c r="E47" s="21">
        <f>E54+E61</f>
        <v>0</v>
      </c>
      <c r="F47" s="22">
        <f>F54+F61+F68</f>
        <v>0</v>
      </c>
      <c r="G47" s="22">
        <f t="shared" ref="G47:Q47" si="8">G54+G61+G68</f>
        <v>0</v>
      </c>
      <c r="H47" s="22">
        <f t="shared" si="8"/>
        <v>0</v>
      </c>
      <c r="I47" s="22">
        <f t="shared" si="8"/>
        <v>0</v>
      </c>
      <c r="J47" s="22">
        <f t="shared" si="8"/>
        <v>0</v>
      </c>
      <c r="K47" s="22">
        <f t="shared" si="8"/>
        <v>0</v>
      </c>
      <c r="L47" s="22">
        <f t="shared" si="8"/>
        <v>0</v>
      </c>
      <c r="M47" s="22">
        <f t="shared" si="8"/>
        <v>0</v>
      </c>
      <c r="N47" s="22">
        <f t="shared" si="8"/>
        <v>0</v>
      </c>
      <c r="O47" s="22">
        <f t="shared" si="8"/>
        <v>0</v>
      </c>
      <c r="P47" s="22">
        <f t="shared" si="8"/>
        <v>0</v>
      </c>
      <c r="Q47" s="22">
        <f t="shared" si="8"/>
        <v>0</v>
      </c>
    </row>
    <row r="48" spans="1:17" x14ac:dyDescent="0.25">
      <c r="A48" s="108"/>
      <c r="B48" s="111"/>
      <c r="C48" s="108"/>
      <c r="D48" s="49" t="s">
        <v>8</v>
      </c>
      <c r="E48" s="21">
        <f>E55+E62</f>
        <v>0</v>
      </c>
      <c r="F48" s="22">
        <f t="shared" ref="F48:Q52" si="9">F55+F62+F69</f>
        <v>0</v>
      </c>
      <c r="G48" s="22">
        <f t="shared" si="9"/>
        <v>0</v>
      </c>
      <c r="H48" s="22">
        <f t="shared" si="9"/>
        <v>0</v>
      </c>
      <c r="I48" s="22">
        <f t="shared" si="9"/>
        <v>0</v>
      </c>
      <c r="J48" s="22">
        <f t="shared" si="9"/>
        <v>0</v>
      </c>
      <c r="K48" s="22">
        <f t="shared" si="9"/>
        <v>0</v>
      </c>
      <c r="L48" s="22">
        <f t="shared" si="9"/>
        <v>0</v>
      </c>
      <c r="M48" s="22">
        <f t="shared" si="9"/>
        <v>0</v>
      </c>
      <c r="N48" s="22">
        <f t="shared" si="9"/>
        <v>0</v>
      </c>
      <c r="O48" s="22">
        <f t="shared" si="9"/>
        <v>0</v>
      </c>
      <c r="P48" s="22">
        <f t="shared" si="9"/>
        <v>0</v>
      </c>
      <c r="Q48" s="22">
        <f t="shared" si="9"/>
        <v>0</v>
      </c>
    </row>
    <row r="49" spans="1:17" x14ac:dyDescent="0.25">
      <c r="A49" s="108"/>
      <c r="B49" s="111"/>
      <c r="C49" s="108"/>
      <c r="D49" s="49" t="s">
        <v>9</v>
      </c>
      <c r="E49" s="21">
        <f>F49+G49+H49+I49+J49+K49+L49+M49+N49+O49+P49+Q49</f>
        <v>3141.9029999999998</v>
      </c>
      <c r="F49" s="22">
        <f t="shared" si="9"/>
        <v>0</v>
      </c>
      <c r="G49" s="22">
        <f t="shared" si="9"/>
        <v>510</v>
      </c>
      <c r="H49" s="22">
        <f t="shared" si="9"/>
        <v>5</v>
      </c>
      <c r="I49" s="22">
        <f t="shared" si="9"/>
        <v>750</v>
      </c>
      <c r="J49" s="22">
        <f t="shared" si="9"/>
        <v>0</v>
      </c>
      <c r="K49" s="22">
        <f t="shared" si="9"/>
        <v>289.33800000000002</v>
      </c>
      <c r="L49" s="22">
        <f t="shared" si="9"/>
        <v>45</v>
      </c>
      <c r="M49" s="22">
        <f t="shared" si="9"/>
        <v>500</v>
      </c>
      <c r="N49" s="22">
        <f t="shared" si="9"/>
        <v>542.56500000000005</v>
      </c>
      <c r="O49" s="22">
        <f t="shared" si="9"/>
        <v>500</v>
      </c>
      <c r="P49" s="22">
        <f t="shared" si="9"/>
        <v>0</v>
      </c>
      <c r="Q49" s="22">
        <f t="shared" si="9"/>
        <v>0</v>
      </c>
    </row>
    <row r="50" spans="1:17" ht="60" x14ac:dyDescent="0.25">
      <c r="A50" s="108"/>
      <c r="B50" s="111"/>
      <c r="C50" s="108"/>
      <c r="D50" s="5" t="s">
        <v>30</v>
      </c>
      <c r="E50" s="21">
        <f t="shared" ref="E50:E52" si="10">F50+G50+H50+I50+J50+K50+L50+M50+N50+O50+P50+Q50</f>
        <v>0</v>
      </c>
      <c r="F50" s="22">
        <f t="shared" si="9"/>
        <v>0</v>
      </c>
      <c r="G50" s="22">
        <f t="shared" si="9"/>
        <v>0</v>
      </c>
      <c r="H50" s="22">
        <f t="shared" si="9"/>
        <v>0</v>
      </c>
      <c r="I50" s="22">
        <f t="shared" si="9"/>
        <v>0</v>
      </c>
      <c r="J50" s="22">
        <f t="shared" si="9"/>
        <v>0</v>
      </c>
      <c r="K50" s="22">
        <f t="shared" si="9"/>
        <v>0</v>
      </c>
      <c r="L50" s="22">
        <f t="shared" si="9"/>
        <v>0</v>
      </c>
      <c r="M50" s="22">
        <f t="shared" si="9"/>
        <v>0</v>
      </c>
      <c r="N50" s="22">
        <f t="shared" si="9"/>
        <v>0</v>
      </c>
      <c r="O50" s="22">
        <f t="shared" si="9"/>
        <v>0</v>
      </c>
      <c r="P50" s="22">
        <f t="shared" si="9"/>
        <v>0</v>
      </c>
      <c r="Q50" s="22">
        <f t="shared" si="9"/>
        <v>0</v>
      </c>
    </row>
    <row r="51" spans="1:17" ht="30" x14ac:dyDescent="0.25">
      <c r="A51" s="108"/>
      <c r="B51" s="111"/>
      <c r="C51" s="108"/>
      <c r="D51" s="5" t="s">
        <v>82</v>
      </c>
      <c r="E51" s="21">
        <f t="shared" si="10"/>
        <v>0</v>
      </c>
      <c r="F51" s="22">
        <f t="shared" si="9"/>
        <v>0</v>
      </c>
      <c r="G51" s="22">
        <f t="shared" si="9"/>
        <v>0</v>
      </c>
      <c r="H51" s="22">
        <f t="shared" si="9"/>
        <v>0</v>
      </c>
      <c r="I51" s="22">
        <f t="shared" si="9"/>
        <v>0</v>
      </c>
      <c r="J51" s="22">
        <f t="shared" si="9"/>
        <v>0</v>
      </c>
      <c r="K51" s="22">
        <f t="shared" si="9"/>
        <v>0</v>
      </c>
      <c r="L51" s="22">
        <f t="shared" si="9"/>
        <v>0</v>
      </c>
      <c r="M51" s="22">
        <f t="shared" si="9"/>
        <v>0</v>
      </c>
      <c r="N51" s="22">
        <f t="shared" si="9"/>
        <v>0</v>
      </c>
      <c r="O51" s="22">
        <f t="shared" si="9"/>
        <v>0</v>
      </c>
      <c r="P51" s="22">
        <f t="shared" si="9"/>
        <v>0</v>
      </c>
      <c r="Q51" s="22">
        <f t="shared" si="9"/>
        <v>0</v>
      </c>
    </row>
    <row r="52" spans="1:17" x14ac:dyDescent="0.25">
      <c r="A52" s="108"/>
      <c r="B52" s="111"/>
      <c r="C52" s="108"/>
      <c r="D52" s="5" t="s">
        <v>83</v>
      </c>
      <c r="E52" s="21">
        <f t="shared" si="10"/>
        <v>0</v>
      </c>
      <c r="F52" s="22">
        <f t="shared" si="9"/>
        <v>0</v>
      </c>
      <c r="G52" s="22">
        <f t="shared" si="9"/>
        <v>0</v>
      </c>
      <c r="H52" s="22">
        <f t="shared" si="9"/>
        <v>0</v>
      </c>
      <c r="I52" s="22">
        <f t="shared" si="9"/>
        <v>0</v>
      </c>
      <c r="J52" s="22">
        <f t="shared" si="9"/>
        <v>0</v>
      </c>
      <c r="K52" s="22">
        <f t="shared" si="9"/>
        <v>0</v>
      </c>
      <c r="L52" s="22">
        <f t="shared" si="9"/>
        <v>0</v>
      </c>
      <c r="M52" s="22">
        <f t="shared" si="9"/>
        <v>0</v>
      </c>
      <c r="N52" s="22">
        <f t="shared" si="9"/>
        <v>0</v>
      </c>
      <c r="O52" s="22">
        <f t="shared" si="9"/>
        <v>0</v>
      </c>
      <c r="P52" s="22">
        <f t="shared" si="9"/>
        <v>0</v>
      </c>
      <c r="Q52" s="22">
        <f t="shared" si="9"/>
        <v>0</v>
      </c>
    </row>
    <row r="53" spans="1:17" x14ac:dyDescent="0.25">
      <c r="A53" s="108" t="s">
        <v>5</v>
      </c>
      <c r="B53" s="113" t="s">
        <v>34</v>
      </c>
      <c r="C53" s="108" t="s">
        <v>46</v>
      </c>
      <c r="D53" s="50" t="s">
        <v>23</v>
      </c>
      <c r="E53" s="19">
        <f>E54+E55+E56+E57+E58+E59</f>
        <v>3029.3379999999997</v>
      </c>
      <c r="F53" s="20">
        <f>F54+F55+F56+F59</f>
        <v>0</v>
      </c>
      <c r="G53" s="20">
        <f t="shared" ref="G53:Q53" si="11">G54+G55+G56+G59</f>
        <v>500</v>
      </c>
      <c r="H53" s="20">
        <f t="shared" si="11"/>
        <v>0</v>
      </c>
      <c r="I53" s="20">
        <f t="shared" si="11"/>
        <v>750</v>
      </c>
      <c r="J53" s="20">
        <f t="shared" si="11"/>
        <v>0</v>
      </c>
      <c r="K53" s="20">
        <f t="shared" si="11"/>
        <v>279.33800000000002</v>
      </c>
      <c r="L53" s="20">
        <f t="shared" si="11"/>
        <v>0</v>
      </c>
      <c r="M53" s="20">
        <f t="shared" si="11"/>
        <v>500</v>
      </c>
      <c r="N53" s="20">
        <f t="shared" si="11"/>
        <v>500</v>
      </c>
      <c r="O53" s="20">
        <f t="shared" si="11"/>
        <v>500</v>
      </c>
      <c r="P53" s="20">
        <f t="shared" si="11"/>
        <v>0</v>
      </c>
      <c r="Q53" s="20">
        <f t="shared" si="11"/>
        <v>0</v>
      </c>
    </row>
    <row r="54" spans="1:17" x14ac:dyDescent="0.25">
      <c r="A54" s="108"/>
      <c r="B54" s="113"/>
      <c r="C54" s="108"/>
      <c r="D54" s="49" t="s">
        <v>7</v>
      </c>
      <c r="E54" s="21">
        <f>F54+G54+H54+I54+J54+K54+L54+M54+N54+O54+P54+Q54</f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</row>
    <row r="55" spans="1:17" x14ac:dyDescent="0.25">
      <c r="A55" s="108"/>
      <c r="B55" s="113"/>
      <c r="C55" s="108"/>
      <c r="D55" s="49" t="s">
        <v>8</v>
      </c>
      <c r="E55" s="21">
        <f t="shared" ref="E55:E59" si="12">F55+G55+H55+I55+J55+K55+L55+M55+N55+O55+P55+Q55</f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1">
        <v>0</v>
      </c>
      <c r="O55" s="22">
        <v>0</v>
      </c>
      <c r="P55" s="22">
        <v>0</v>
      </c>
      <c r="Q55" s="22">
        <v>0</v>
      </c>
    </row>
    <row r="56" spans="1:17" x14ac:dyDescent="0.25">
      <c r="A56" s="108"/>
      <c r="B56" s="113"/>
      <c r="C56" s="108"/>
      <c r="D56" s="49" t="s">
        <v>9</v>
      </c>
      <c r="E56" s="21">
        <f t="shared" si="12"/>
        <v>3029.3379999999997</v>
      </c>
      <c r="F56" s="25">
        <v>0</v>
      </c>
      <c r="G56" s="25">
        <v>500</v>
      </c>
      <c r="H56" s="25">
        <v>0</v>
      </c>
      <c r="I56" s="25">
        <v>750</v>
      </c>
      <c r="J56" s="25">
        <v>0</v>
      </c>
      <c r="K56" s="25">
        <v>279.33800000000002</v>
      </c>
      <c r="L56" s="25">
        <v>0</v>
      </c>
      <c r="M56" s="25">
        <v>500</v>
      </c>
      <c r="N56" s="25">
        <v>500</v>
      </c>
      <c r="O56" s="25">
        <v>500</v>
      </c>
      <c r="P56" s="25">
        <v>0</v>
      </c>
      <c r="Q56" s="25">
        <v>0</v>
      </c>
    </row>
    <row r="57" spans="1:17" ht="60" x14ac:dyDescent="0.25">
      <c r="A57" s="108"/>
      <c r="B57" s="113"/>
      <c r="C57" s="108"/>
      <c r="D57" s="5" t="s">
        <v>30</v>
      </c>
      <c r="E57" s="21">
        <f t="shared" si="12"/>
        <v>0</v>
      </c>
      <c r="F57" s="22">
        <v>0</v>
      </c>
      <c r="G57" s="22">
        <v>0</v>
      </c>
      <c r="H57" s="22">
        <v>0</v>
      </c>
      <c r="I57" s="22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</row>
    <row r="58" spans="1:17" ht="30" x14ac:dyDescent="0.25">
      <c r="A58" s="108"/>
      <c r="B58" s="113"/>
      <c r="C58" s="108"/>
      <c r="D58" s="5" t="s">
        <v>82</v>
      </c>
      <c r="E58" s="21">
        <f t="shared" si="12"/>
        <v>0</v>
      </c>
      <c r="F58" s="22">
        <v>0</v>
      </c>
      <c r="G58" s="22">
        <v>0</v>
      </c>
      <c r="H58" s="22">
        <v>0</v>
      </c>
      <c r="I58" s="22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</row>
    <row r="59" spans="1:17" x14ac:dyDescent="0.25">
      <c r="A59" s="108"/>
      <c r="B59" s="113"/>
      <c r="C59" s="108"/>
      <c r="D59" s="5" t="s">
        <v>83</v>
      </c>
      <c r="E59" s="21">
        <f t="shared" si="12"/>
        <v>0</v>
      </c>
      <c r="F59" s="22">
        <v>0</v>
      </c>
      <c r="G59" s="22">
        <v>0</v>
      </c>
      <c r="H59" s="22">
        <v>0</v>
      </c>
      <c r="I59" s="22">
        <v>0</v>
      </c>
      <c r="J59" s="26">
        <v>0</v>
      </c>
      <c r="K59" s="26">
        <v>0</v>
      </c>
      <c r="L59" s="26">
        <f>500-500</f>
        <v>0</v>
      </c>
      <c r="M59" s="26">
        <v>0</v>
      </c>
      <c r="N59" s="26">
        <v>0</v>
      </c>
      <c r="O59" s="26">
        <v>0</v>
      </c>
      <c r="P59" s="26">
        <f>500-500</f>
        <v>0</v>
      </c>
      <c r="Q59" s="26">
        <v>0</v>
      </c>
    </row>
    <row r="60" spans="1:17" x14ac:dyDescent="0.25">
      <c r="A60" s="108" t="s">
        <v>6</v>
      </c>
      <c r="B60" s="113" t="s">
        <v>35</v>
      </c>
      <c r="C60" s="108" t="s">
        <v>46</v>
      </c>
      <c r="D60" s="50" t="s">
        <v>23</v>
      </c>
      <c r="E60" s="19">
        <f>E61+E62+E63+E64+E65+E66</f>
        <v>30</v>
      </c>
      <c r="F60" s="22">
        <f>F61+F62+F63+F64+F65+F66</f>
        <v>0</v>
      </c>
      <c r="G60" s="22">
        <f t="shared" ref="G60:M60" si="13">G61+G62+G63+G64+G65+G66</f>
        <v>10</v>
      </c>
      <c r="H60" s="22">
        <f t="shared" si="13"/>
        <v>5</v>
      </c>
      <c r="I60" s="22">
        <f t="shared" si="13"/>
        <v>0</v>
      </c>
      <c r="J60" s="22">
        <f t="shared" si="13"/>
        <v>0</v>
      </c>
      <c r="K60" s="22">
        <f t="shared" si="13"/>
        <v>10</v>
      </c>
      <c r="L60" s="22">
        <f t="shared" si="13"/>
        <v>5</v>
      </c>
      <c r="M60" s="22">
        <f t="shared" si="13"/>
        <v>0</v>
      </c>
      <c r="N60" s="27">
        <f>N63</f>
        <v>0</v>
      </c>
      <c r="O60" s="22">
        <f>O61+O62+O63+O64+O65+O66</f>
        <v>0</v>
      </c>
      <c r="P60" s="22">
        <f t="shared" ref="P60:Q60" si="14">P61+P62+P63+P64+P65+P66</f>
        <v>0</v>
      </c>
      <c r="Q60" s="22">
        <f t="shared" si="14"/>
        <v>0</v>
      </c>
    </row>
    <row r="61" spans="1:17" x14ac:dyDescent="0.25">
      <c r="A61" s="108"/>
      <c r="B61" s="113"/>
      <c r="C61" s="108"/>
      <c r="D61" s="49" t="s">
        <v>7</v>
      </c>
      <c r="E61" s="21">
        <f>F61+G61+H61+I61+J61+K61+L61+M61+N61+O61+P61+Q61</f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</row>
    <row r="62" spans="1:17" x14ac:dyDescent="0.25">
      <c r="A62" s="108"/>
      <c r="B62" s="113"/>
      <c r="C62" s="108"/>
      <c r="D62" s="49" t="s">
        <v>8</v>
      </c>
      <c r="E62" s="21">
        <f t="shared" ref="E62:E66" si="15">F62+G62+H62+I62+J62+K62+L62+M62+N62+O62+P62+Q62</f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</row>
    <row r="63" spans="1:17" x14ac:dyDescent="0.25">
      <c r="A63" s="108"/>
      <c r="B63" s="113"/>
      <c r="C63" s="108"/>
      <c r="D63" s="49" t="s">
        <v>9</v>
      </c>
      <c r="E63" s="21">
        <f t="shared" si="15"/>
        <v>30</v>
      </c>
      <c r="F63" s="22">
        <v>0</v>
      </c>
      <c r="G63" s="25">
        <v>10</v>
      </c>
      <c r="H63" s="25">
        <v>5</v>
      </c>
      <c r="I63" s="22">
        <v>0</v>
      </c>
      <c r="J63" s="22">
        <v>0</v>
      </c>
      <c r="K63" s="25">
        <v>10</v>
      </c>
      <c r="L63" s="25">
        <v>5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</row>
    <row r="64" spans="1:17" ht="60" x14ac:dyDescent="0.25">
      <c r="A64" s="108"/>
      <c r="B64" s="113"/>
      <c r="C64" s="108"/>
      <c r="D64" s="5" t="s">
        <v>30</v>
      </c>
      <c r="E64" s="21">
        <f t="shared" si="15"/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</row>
    <row r="65" spans="1:17" ht="30" x14ac:dyDescent="0.25">
      <c r="A65" s="108"/>
      <c r="B65" s="113"/>
      <c r="C65" s="108"/>
      <c r="D65" s="5" t="s">
        <v>82</v>
      </c>
      <c r="E65" s="21">
        <f t="shared" si="15"/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</row>
    <row r="66" spans="1:17" x14ac:dyDescent="0.25">
      <c r="A66" s="108"/>
      <c r="B66" s="113"/>
      <c r="C66" s="108"/>
      <c r="D66" s="5" t="s">
        <v>83</v>
      </c>
      <c r="E66" s="21">
        <f t="shared" si="15"/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</row>
    <row r="67" spans="1:17" x14ac:dyDescent="0.25">
      <c r="A67" s="114" t="s">
        <v>69</v>
      </c>
      <c r="B67" s="117" t="s">
        <v>70</v>
      </c>
      <c r="C67" s="108" t="s">
        <v>72</v>
      </c>
      <c r="D67" s="50" t="s">
        <v>23</v>
      </c>
      <c r="E67" s="19">
        <f>E68+E69+E70+E71+E72+E73</f>
        <v>82.564999999999998</v>
      </c>
      <c r="F67" s="22">
        <f>F68+F69+F70+F71+F72+F73</f>
        <v>0</v>
      </c>
      <c r="G67" s="22">
        <f t="shared" ref="G67:M67" si="16">G68+G69+G70+G71+G72+G73</f>
        <v>0</v>
      </c>
      <c r="H67" s="22">
        <f t="shared" si="16"/>
        <v>0</v>
      </c>
      <c r="I67" s="22">
        <f t="shared" si="16"/>
        <v>0</v>
      </c>
      <c r="J67" s="22">
        <f t="shared" si="16"/>
        <v>0</v>
      </c>
      <c r="K67" s="22">
        <f t="shared" si="16"/>
        <v>0</v>
      </c>
      <c r="L67" s="22">
        <f t="shared" si="16"/>
        <v>40</v>
      </c>
      <c r="M67" s="22">
        <f t="shared" si="16"/>
        <v>0</v>
      </c>
      <c r="N67" s="27">
        <f>N70</f>
        <v>42.564999999999998</v>
      </c>
      <c r="O67" s="22">
        <f>O68+O69+O70+O71+O72+O73</f>
        <v>0</v>
      </c>
      <c r="P67" s="22">
        <f t="shared" ref="P67:Q67" si="17">P68+P69+P70+P71+P72+P73</f>
        <v>0</v>
      </c>
      <c r="Q67" s="22">
        <f t="shared" si="17"/>
        <v>0</v>
      </c>
    </row>
    <row r="68" spans="1:17" x14ac:dyDescent="0.25">
      <c r="A68" s="115"/>
      <c r="B68" s="118"/>
      <c r="C68" s="108"/>
      <c r="D68" s="49" t="s">
        <v>7</v>
      </c>
      <c r="E68" s="21">
        <f>F68+G68+H68+I68+J68+K68+L68+M68+N68+O68+P68+Q68</f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</row>
    <row r="69" spans="1:17" x14ac:dyDescent="0.25">
      <c r="A69" s="115"/>
      <c r="B69" s="118"/>
      <c r="C69" s="108"/>
      <c r="D69" s="49" t="s">
        <v>8</v>
      </c>
      <c r="E69" s="21">
        <f t="shared" ref="E69:E73" si="18">F69+G69+H69+I69+J69+K69+L69+M69+N69+O69+P69+Q69</f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</row>
    <row r="70" spans="1:17" x14ac:dyDescent="0.25">
      <c r="A70" s="115"/>
      <c r="B70" s="118"/>
      <c r="C70" s="108"/>
      <c r="D70" s="49" t="s">
        <v>9</v>
      </c>
      <c r="E70" s="21">
        <f t="shared" si="18"/>
        <v>82.564999999999998</v>
      </c>
      <c r="F70" s="22">
        <v>0</v>
      </c>
      <c r="G70" s="25">
        <v>0</v>
      </c>
      <c r="H70" s="25">
        <v>0</v>
      </c>
      <c r="I70" s="22">
        <v>0</v>
      </c>
      <c r="J70" s="22">
        <v>0</v>
      </c>
      <c r="K70" s="25">
        <v>0</v>
      </c>
      <c r="L70" s="25">
        <v>40</v>
      </c>
      <c r="M70" s="22">
        <v>0</v>
      </c>
      <c r="N70" s="22">
        <v>42.564999999999998</v>
      </c>
      <c r="O70" s="22">
        <v>0</v>
      </c>
      <c r="P70" s="22">
        <v>0</v>
      </c>
      <c r="Q70" s="22">
        <v>0</v>
      </c>
    </row>
    <row r="71" spans="1:17" ht="60" x14ac:dyDescent="0.25">
      <c r="A71" s="115"/>
      <c r="B71" s="118"/>
      <c r="C71" s="108"/>
      <c r="D71" s="5" t="s">
        <v>30</v>
      </c>
      <c r="E71" s="21">
        <f t="shared" si="18"/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</row>
    <row r="72" spans="1:17" ht="30" x14ac:dyDescent="0.25">
      <c r="A72" s="115"/>
      <c r="B72" s="118"/>
      <c r="C72" s="108"/>
      <c r="D72" s="5" t="s">
        <v>82</v>
      </c>
      <c r="E72" s="21">
        <f t="shared" si="18"/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</row>
    <row r="73" spans="1:17" x14ac:dyDescent="0.25">
      <c r="A73" s="116"/>
      <c r="B73" s="119"/>
      <c r="C73" s="108"/>
      <c r="D73" s="5" t="s">
        <v>83</v>
      </c>
      <c r="E73" s="21">
        <f t="shared" si="18"/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</row>
    <row r="74" spans="1:17" x14ac:dyDescent="0.25">
      <c r="A74" s="108" t="s">
        <v>32</v>
      </c>
      <c r="B74" s="111" t="s">
        <v>77</v>
      </c>
      <c r="C74" s="108"/>
      <c r="D74" s="50" t="s">
        <v>23</v>
      </c>
      <c r="E74" s="19">
        <f>E75+E76+E77+E78+E79+E80</f>
        <v>775.15840000000003</v>
      </c>
      <c r="F74" s="20">
        <f>F75+F76+F77+F78+F79+F80</f>
        <v>0</v>
      </c>
      <c r="G74" s="20">
        <f t="shared" ref="G74:Q74" si="19">G75+G76+G77+G78+G79+G80</f>
        <v>0</v>
      </c>
      <c r="H74" s="20">
        <f t="shared" si="19"/>
        <v>25</v>
      </c>
      <c r="I74" s="20">
        <f t="shared" si="19"/>
        <v>0</v>
      </c>
      <c r="J74" s="20">
        <f t="shared" si="19"/>
        <v>45</v>
      </c>
      <c r="K74" s="20">
        <f t="shared" si="19"/>
        <v>205.87040000000002</v>
      </c>
      <c r="L74" s="20">
        <f t="shared" si="19"/>
        <v>478.28800000000001</v>
      </c>
      <c r="M74" s="20">
        <f t="shared" si="19"/>
        <v>21</v>
      </c>
      <c r="N74" s="20">
        <f t="shared" si="19"/>
        <v>0</v>
      </c>
      <c r="O74" s="20">
        <f t="shared" si="19"/>
        <v>0</v>
      </c>
      <c r="P74" s="20">
        <f t="shared" si="19"/>
        <v>0</v>
      </c>
      <c r="Q74" s="20">
        <f t="shared" si="19"/>
        <v>0</v>
      </c>
    </row>
    <row r="75" spans="1:17" x14ac:dyDescent="0.25">
      <c r="A75" s="108"/>
      <c r="B75" s="111"/>
      <c r="C75" s="108"/>
      <c r="D75" s="49" t="s">
        <v>7</v>
      </c>
      <c r="E75" s="21">
        <f>F75+G75+H75+I75+J75+K75+L75+M75+N75+O75+P75+Q75</f>
        <v>0</v>
      </c>
      <c r="F75" s="22">
        <f>F82+F89+F96+F118+F103+F110</f>
        <v>0</v>
      </c>
      <c r="G75" s="22">
        <f t="shared" ref="G75:Q75" si="20">G82+G89+G96+G118+G103+G110</f>
        <v>0</v>
      </c>
      <c r="H75" s="22">
        <f t="shared" si="20"/>
        <v>0</v>
      </c>
      <c r="I75" s="22">
        <f t="shared" si="20"/>
        <v>0</v>
      </c>
      <c r="J75" s="22">
        <f t="shared" si="20"/>
        <v>0</v>
      </c>
      <c r="K75" s="22">
        <f t="shared" si="20"/>
        <v>0</v>
      </c>
      <c r="L75" s="22">
        <f t="shared" si="20"/>
        <v>0</v>
      </c>
      <c r="M75" s="22">
        <f t="shared" si="20"/>
        <v>0</v>
      </c>
      <c r="N75" s="22">
        <f t="shared" si="20"/>
        <v>0</v>
      </c>
      <c r="O75" s="22">
        <f t="shared" si="20"/>
        <v>0</v>
      </c>
      <c r="P75" s="22">
        <f t="shared" si="20"/>
        <v>0</v>
      </c>
      <c r="Q75" s="22">
        <f t="shared" si="20"/>
        <v>0</v>
      </c>
    </row>
    <row r="76" spans="1:17" x14ac:dyDescent="0.25">
      <c r="A76" s="108"/>
      <c r="B76" s="111"/>
      <c r="C76" s="108"/>
      <c r="D76" s="49" t="s">
        <v>8</v>
      </c>
      <c r="E76" s="28">
        <f t="shared" ref="E76:E79" si="21">F76+G76+H76+I76+J76+K76+L76+M76+N76+O76+P76+Q76</f>
        <v>0</v>
      </c>
      <c r="F76" s="22">
        <f t="shared" ref="F76:Q80" si="22">F83+F90+F97+F119+F104+F111</f>
        <v>0</v>
      </c>
      <c r="G76" s="22">
        <f t="shared" si="22"/>
        <v>0</v>
      </c>
      <c r="H76" s="22">
        <f t="shared" si="22"/>
        <v>0</v>
      </c>
      <c r="I76" s="22">
        <f t="shared" si="22"/>
        <v>0</v>
      </c>
      <c r="J76" s="22">
        <f t="shared" si="22"/>
        <v>0</v>
      </c>
      <c r="K76" s="22">
        <f t="shared" si="22"/>
        <v>0</v>
      </c>
      <c r="L76" s="22">
        <f t="shared" si="22"/>
        <v>0</v>
      </c>
      <c r="M76" s="22">
        <f t="shared" si="22"/>
        <v>0</v>
      </c>
      <c r="N76" s="22">
        <f t="shared" si="22"/>
        <v>0</v>
      </c>
      <c r="O76" s="22">
        <f t="shared" si="22"/>
        <v>0</v>
      </c>
      <c r="P76" s="22">
        <f t="shared" si="22"/>
        <v>0</v>
      </c>
      <c r="Q76" s="22">
        <f t="shared" si="22"/>
        <v>0</v>
      </c>
    </row>
    <row r="77" spans="1:17" x14ac:dyDescent="0.25">
      <c r="A77" s="108"/>
      <c r="B77" s="111"/>
      <c r="C77" s="108"/>
      <c r="D77" s="49" t="s">
        <v>9</v>
      </c>
      <c r="E77" s="21">
        <f t="shared" si="21"/>
        <v>775.15840000000003</v>
      </c>
      <c r="F77" s="22">
        <f t="shared" si="22"/>
        <v>0</v>
      </c>
      <c r="G77" s="22">
        <f t="shared" si="22"/>
        <v>0</v>
      </c>
      <c r="H77" s="22">
        <f t="shared" si="22"/>
        <v>25</v>
      </c>
      <c r="I77" s="22">
        <f t="shared" si="22"/>
        <v>0</v>
      </c>
      <c r="J77" s="22">
        <f t="shared" si="22"/>
        <v>45</v>
      </c>
      <c r="K77" s="22">
        <f t="shared" si="22"/>
        <v>205.87040000000002</v>
      </c>
      <c r="L77" s="22">
        <f t="shared" si="22"/>
        <v>478.28800000000001</v>
      </c>
      <c r="M77" s="22">
        <f t="shared" si="22"/>
        <v>21</v>
      </c>
      <c r="N77" s="22">
        <f t="shared" si="22"/>
        <v>0</v>
      </c>
      <c r="O77" s="22">
        <f t="shared" si="22"/>
        <v>0</v>
      </c>
      <c r="P77" s="22">
        <f t="shared" si="22"/>
        <v>0</v>
      </c>
      <c r="Q77" s="22">
        <f t="shared" si="22"/>
        <v>0</v>
      </c>
    </row>
    <row r="78" spans="1:17" ht="60" x14ac:dyDescent="0.25">
      <c r="A78" s="108"/>
      <c r="B78" s="111"/>
      <c r="C78" s="108"/>
      <c r="D78" s="5" t="s">
        <v>30</v>
      </c>
      <c r="E78" s="21">
        <f t="shared" si="21"/>
        <v>0</v>
      </c>
      <c r="F78" s="22">
        <f t="shared" si="22"/>
        <v>0</v>
      </c>
      <c r="G78" s="22">
        <f t="shared" si="22"/>
        <v>0</v>
      </c>
      <c r="H78" s="22">
        <f t="shared" si="22"/>
        <v>0</v>
      </c>
      <c r="I78" s="22">
        <f t="shared" si="22"/>
        <v>0</v>
      </c>
      <c r="J78" s="22">
        <f t="shared" si="22"/>
        <v>0</v>
      </c>
      <c r="K78" s="22">
        <f t="shared" si="22"/>
        <v>0</v>
      </c>
      <c r="L78" s="22">
        <f t="shared" si="22"/>
        <v>0</v>
      </c>
      <c r="M78" s="22">
        <f t="shared" si="22"/>
        <v>0</v>
      </c>
      <c r="N78" s="22">
        <f t="shared" si="22"/>
        <v>0</v>
      </c>
      <c r="O78" s="22">
        <f t="shared" si="22"/>
        <v>0</v>
      </c>
      <c r="P78" s="22">
        <f t="shared" si="22"/>
        <v>0</v>
      </c>
      <c r="Q78" s="22">
        <f t="shared" si="22"/>
        <v>0</v>
      </c>
    </row>
    <row r="79" spans="1:17" ht="30" x14ac:dyDescent="0.25">
      <c r="A79" s="108"/>
      <c r="B79" s="111"/>
      <c r="C79" s="108"/>
      <c r="D79" s="5" t="s">
        <v>82</v>
      </c>
      <c r="E79" s="21">
        <f t="shared" si="21"/>
        <v>0</v>
      </c>
      <c r="F79" s="22">
        <f t="shared" si="22"/>
        <v>0</v>
      </c>
      <c r="G79" s="22">
        <f t="shared" si="22"/>
        <v>0</v>
      </c>
      <c r="H79" s="22">
        <f t="shared" si="22"/>
        <v>0</v>
      </c>
      <c r="I79" s="22">
        <f t="shared" si="22"/>
        <v>0</v>
      </c>
      <c r="J79" s="22">
        <f t="shared" si="22"/>
        <v>0</v>
      </c>
      <c r="K79" s="22">
        <f t="shared" si="22"/>
        <v>0</v>
      </c>
      <c r="L79" s="22">
        <f t="shared" si="22"/>
        <v>0</v>
      </c>
      <c r="M79" s="22">
        <f t="shared" si="22"/>
        <v>0</v>
      </c>
      <c r="N79" s="22">
        <f t="shared" si="22"/>
        <v>0</v>
      </c>
      <c r="O79" s="22">
        <f t="shared" si="22"/>
        <v>0</v>
      </c>
      <c r="P79" s="22">
        <f t="shared" si="22"/>
        <v>0</v>
      </c>
      <c r="Q79" s="22">
        <f t="shared" si="22"/>
        <v>0</v>
      </c>
    </row>
    <row r="80" spans="1:17" x14ac:dyDescent="0.25">
      <c r="A80" s="108"/>
      <c r="B80" s="111"/>
      <c r="C80" s="108"/>
      <c r="D80" s="5" t="s">
        <v>83</v>
      </c>
      <c r="E80" s="21">
        <f>F80+G80+H80+I80+J80+K80+L80+M80+N80+O80+P80+Q80</f>
        <v>0</v>
      </c>
      <c r="F80" s="22">
        <f t="shared" si="22"/>
        <v>0</v>
      </c>
      <c r="G80" s="22">
        <f t="shared" si="22"/>
        <v>0</v>
      </c>
      <c r="H80" s="22">
        <f t="shared" si="22"/>
        <v>0</v>
      </c>
      <c r="I80" s="22">
        <f t="shared" si="22"/>
        <v>0</v>
      </c>
      <c r="J80" s="22">
        <f t="shared" si="22"/>
        <v>0</v>
      </c>
      <c r="K80" s="22">
        <f t="shared" si="22"/>
        <v>0</v>
      </c>
      <c r="L80" s="22">
        <f t="shared" si="22"/>
        <v>0</v>
      </c>
      <c r="M80" s="22">
        <f t="shared" si="22"/>
        <v>0</v>
      </c>
      <c r="N80" s="22">
        <f t="shared" si="22"/>
        <v>0</v>
      </c>
      <c r="O80" s="22">
        <f t="shared" si="22"/>
        <v>0</v>
      </c>
      <c r="P80" s="22">
        <f t="shared" si="22"/>
        <v>0</v>
      </c>
      <c r="Q80" s="22">
        <f t="shared" si="22"/>
        <v>0</v>
      </c>
    </row>
    <row r="81" spans="1:17" ht="15" customHeight="1" x14ac:dyDescent="0.25">
      <c r="A81" s="108" t="s">
        <v>36</v>
      </c>
      <c r="B81" s="113" t="s">
        <v>39</v>
      </c>
      <c r="C81" s="108" t="s">
        <v>46</v>
      </c>
      <c r="D81" s="50" t="s">
        <v>23</v>
      </c>
      <c r="E81" s="19">
        <f>E82+E83+E84+E85+E86+E87</f>
        <v>25</v>
      </c>
      <c r="F81" s="20">
        <f>F82+F83+F84+F85+F86+F87</f>
        <v>0</v>
      </c>
      <c r="G81" s="20">
        <f t="shared" ref="G81:Q81" si="23">G82+G83+G84+G85+G86+G87</f>
        <v>0</v>
      </c>
      <c r="H81" s="20">
        <f t="shared" si="23"/>
        <v>25</v>
      </c>
      <c r="I81" s="20">
        <f t="shared" si="23"/>
        <v>0</v>
      </c>
      <c r="J81" s="20">
        <f t="shared" si="23"/>
        <v>0</v>
      </c>
      <c r="K81" s="20">
        <f t="shared" si="23"/>
        <v>0</v>
      </c>
      <c r="L81" s="20">
        <f t="shared" si="23"/>
        <v>0</v>
      </c>
      <c r="M81" s="20">
        <f t="shared" si="23"/>
        <v>0</v>
      </c>
      <c r="N81" s="20">
        <f t="shared" si="23"/>
        <v>0</v>
      </c>
      <c r="O81" s="20">
        <f t="shared" si="23"/>
        <v>0</v>
      </c>
      <c r="P81" s="20">
        <f t="shared" si="23"/>
        <v>0</v>
      </c>
      <c r="Q81" s="20">
        <f t="shared" si="23"/>
        <v>0</v>
      </c>
    </row>
    <row r="82" spans="1:17" x14ac:dyDescent="0.25">
      <c r="A82" s="108"/>
      <c r="B82" s="113"/>
      <c r="C82" s="108"/>
      <c r="D82" s="49" t="s">
        <v>7</v>
      </c>
      <c r="E82" s="21">
        <f>F82+G82+H82+I82+J82+K82+L82+M82+N82+O82+P82+Q82</f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</row>
    <row r="83" spans="1:17" x14ac:dyDescent="0.25">
      <c r="A83" s="108"/>
      <c r="B83" s="113"/>
      <c r="C83" s="108"/>
      <c r="D83" s="49" t="s">
        <v>8</v>
      </c>
      <c r="E83" s="21">
        <f t="shared" ref="E83:E87" si="24">F83+G83+H83+I83+J83+K83+L83+M83+N83+O83+P83+Q83</f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</row>
    <row r="84" spans="1:17" x14ac:dyDescent="0.25">
      <c r="A84" s="108"/>
      <c r="B84" s="113"/>
      <c r="C84" s="108"/>
      <c r="D84" s="49" t="s">
        <v>9</v>
      </c>
      <c r="E84" s="21">
        <f t="shared" si="24"/>
        <v>25</v>
      </c>
      <c r="F84" s="22">
        <v>0</v>
      </c>
      <c r="G84" s="22">
        <v>0</v>
      </c>
      <c r="H84" s="22">
        <v>25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</row>
    <row r="85" spans="1:17" ht="60" x14ac:dyDescent="0.25">
      <c r="A85" s="108"/>
      <c r="B85" s="113"/>
      <c r="C85" s="108"/>
      <c r="D85" s="5" t="s">
        <v>30</v>
      </c>
      <c r="E85" s="21">
        <f t="shared" si="24"/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</row>
    <row r="86" spans="1:17" ht="30" x14ac:dyDescent="0.25">
      <c r="A86" s="108"/>
      <c r="B86" s="113"/>
      <c r="C86" s="108"/>
      <c r="D86" s="5" t="s">
        <v>82</v>
      </c>
      <c r="E86" s="21">
        <f t="shared" si="24"/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</row>
    <row r="87" spans="1:17" x14ac:dyDescent="0.25">
      <c r="A87" s="108"/>
      <c r="B87" s="113"/>
      <c r="C87" s="108"/>
      <c r="D87" s="5" t="s">
        <v>83</v>
      </c>
      <c r="E87" s="21">
        <f t="shared" si="24"/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</row>
    <row r="88" spans="1:17" ht="15" customHeight="1" x14ac:dyDescent="0.25">
      <c r="A88" s="108" t="s">
        <v>37</v>
      </c>
      <c r="B88" s="113" t="s">
        <v>40</v>
      </c>
      <c r="C88" s="108" t="s">
        <v>73</v>
      </c>
      <c r="D88" s="50" t="s">
        <v>23</v>
      </c>
      <c r="E88" s="19">
        <f>E89+E90+E91+E92+E93+E94</f>
        <v>25.8704</v>
      </c>
      <c r="F88" s="20">
        <f>F89+F90+F91+F92+F93+F94</f>
        <v>0</v>
      </c>
      <c r="G88" s="20">
        <f t="shared" ref="G88:Q88" si="25">G89+G90+G91+G92+G93+G94</f>
        <v>0</v>
      </c>
      <c r="H88" s="20">
        <f t="shared" si="25"/>
        <v>0</v>
      </c>
      <c r="I88" s="20">
        <f t="shared" si="25"/>
        <v>0</v>
      </c>
      <c r="J88" s="20">
        <f t="shared" si="25"/>
        <v>0</v>
      </c>
      <c r="K88" s="20">
        <f t="shared" si="25"/>
        <v>25.8704</v>
      </c>
      <c r="L88" s="20">
        <f t="shared" si="25"/>
        <v>0</v>
      </c>
      <c r="M88" s="20">
        <f t="shared" si="25"/>
        <v>0</v>
      </c>
      <c r="N88" s="20">
        <f t="shared" si="25"/>
        <v>0</v>
      </c>
      <c r="O88" s="20">
        <f t="shared" si="25"/>
        <v>0</v>
      </c>
      <c r="P88" s="20">
        <f t="shared" si="25"/>
        <v>0</v>
      </c>
      <c r="Q88" s="20">
        <f t="shared" si="25"/>
        <v>0</v>
      </c>
    </row>
    <row r="89" spans="1:17" x14ac:dyDescent="0.25">
      <c r="A89" s="108"/>
      <c r="B89" s="113"/>
      <c r="C89" s="108"/>
      <c r="D89" s="49" t="s">
        <v>7</v>
      </c>
      <c r="E89" s="21">
        <f>F89+G89+H89+I89+J89+K89+L89+M89+N89+O89+P89+Q89</f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</row>
    <row r="90" spans="1:17" x14ac:dyDescent="0.25">
      <c r="A90" s="108"/>
      <c r="B90" s="113"/>
      <c r="C90" s="108"/>
      <c r="D90" s="49" t="s">
        <v>8</v>
      </c>
      <c r="E90" s="21">
        <f t="shared" ref="E90:E94" si="26">F90+G90+H90+I90+J90+K90+L90+M90+N90+O90+P90+Q90</f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</row>
    <row r="91" spans="1:17" x14ac:dyDescent="0.25">
      <c r="A91" s="108"/>
      <c r="B91" s="113"/>
      <c r="C91" s="108"/>
      <c r="D91" s="49" t="s">
        <v>9</v>
      </c>
      <c r="E91" s="21">
        <f t="shared" si="26"/>
        <v>25.8704</v>
      </c>
      <c r="F91" s="22">
        <v>0</v>
      </c>
      <c r="G91" s="22">
        <v>0</v>
      </c>
      <c r="H91" s="22">
        <v>0</v>
      </c>
      <c r="I91" s="22">
        <v>0</v>
      </c>
      <c r="J91" s="26">
        <v>0</v>
      </c>
      <c r="K91" s="22">
        <v>25.8704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</row>
    <row r="92" spans="1:17" ht="60" x14ac:dyDescent="0.25">
      <c r="A92" s="108"/>
      <c r="B92" s="113"/>
      <c r="C92" s="108"/>
      <c r="D92" s="5" t="s">
        <v>30</v>
      </c>
      <c r="E92" s="21">
        <f t="shared" si="26"/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</row>
    <row r="93" spans="1:17" ht="30" x14ac:dyDescent="0.25">
      <c r="A93" s="108"/>
      <c r="B93" s="113"/>
      <c r="C93" s="108"/>
      <c r="D93" s="5" t="s">
        <v>82</v>
      </c>
      <c r="E93" s="21">
        <f t="shared" si="26"/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</row>
    <row r="94" spans="1:17" x14ac:dyDescent="0.25">
      <c r="A94" s="108"/>
      <c r="B94" s="113"/>
      <c r="C94" s="108"/>
      <c r="D94" s="5" t="s">
        <v>83</v>
      </c>
      <c r="E94" s="21">
        <f t="shared" si="26"/>
        <v>0</v>
      </c>
      <c r="F94" s="22">
        <v>0</v>
      </c>
      <c r="G94" s="22">
        <v>0</v>
      </c>
      <c r="H94" s="22">
        <v>0</v>
      </c>
      <c r="I94" s="22">
        <v>0</v>
      </c>
      <c r="J94" s="22">
        <f>25-25</f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</row>
    <row r="95" spans="1:17" ht="15" customHeight="1" x14ac:dyDescent="0.25">
      <c r="A95" s="108" t="s">
        <v>38</v>
      </c>
      <c r="B95" s="113" t="s">
        <v>41</v>
      </c>
      <c r="C95" s="108" t="s">
        <v>73</v>
      </c>
      <c r="D95" s="50" t="s">
        <v>23</v>
      </c>
      <c r="E95" s="19">
        <f>E96+E97+E98+E99+E100+E101</f>
        <v>30</v>
      </c>
      <c r="F95" s="20">
        <f>F96+F97+F98+F99+F100+F101</f>
        <v>0</v>
      </c>
      <c r="G95" s="20">
        <f t="shared" ref="G95:Q95" si="27">G96+G97+G98+G99+G100+G101</f>
        <v>0</v>
      </c>
      <c r="H95" s="20">
        <f t="shared" si="27"/>
        <v>0</v>
      </c>
      <c r="I95" s="20">
        <f t="shared" si="27"/>
        <v>0</v>
      </c>
      <c r="J95" s="20">
        <f t="shared" si="27"/>
        <v>0</v>
      </c>
      <c r="K95" s="20">
        <f t="shared" si="27"/>
        <v>30</v>
      </c>
      <c r="L95" s="20">
        <f t="shared" si="27"/>
        <v>0</v>
      </c>
      <c r="M95" s="20">
        <f t="shared" si="27"/>
        <v>0</v>
      </c>
      <c r="N95" s="20">
        <f t="shared" si="27"/>
        <v>0</v>
      </c>
      <c r="O95" s="20">
        <f t="shared" si="27"/>
        <v>0</v>
      </c>
      <c r="P95" s="20">
        <f t="shared" si="27"/>
        <v>0</v>
      </c>
      <c r="Q95" s="20">
        <f t="shared" si="27"/>
        <v>0</v>
      </c>
    </row>
    <row r="96" spans="1:17" x14ac:dyDescent="0.25">
      <c r="A96" s="108"/>
      <c r="B96" s="113"/>
      <c r="C96" s="108"/>
      <c r="D96" s="49" t="s">
        <v>7</v>
      </c>
      <c r="E96" s="21">
        <f>F96+G96+H96+I96+J96+K96+L96+M96+N96+O96+P96+Q96</f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</row>
    <row r="97" spans="1:17" x14ac:dyDescent="0.25">
      <c r="A97" s="108"/>
      <c r="B97" s="113"/>
      <c r="C97" s="108"/>
      <c r="D97" s="49" t="s">
        <v>8</v>
      </c>
      <c r="E97" s="21">
        <f t="shared" ref="E97:E100" si="28">F97+G97+H97+I97+J97+K97+L97+M97+N97+O97+P97+Q97</f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</row>
    <row r="98" spans="1:17" x14ac:dyDescent="0.25">
      <c r="A98" s="108"/>
      <c r="B98" s="113"/>
      <c r="C98" s="108"/>
      <c r="D98" s="49" t="s">
        <v>9</v>
      </c>
      <c r="E98" s="21">
        <f t="shared" si="28"/>
        <v>30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30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</row>
    <row r="99" spans="1:17" ht="60" x14ac:dyDescent="0.25">
      <c r="A99" s="108"/>
      <c r="B99" s="113"/>
      <c r="C99" s="108"/>
      <c r="D99" s="5" t="s">
        <v>30</v>
      </c>
      <c r="E99" s="21">
        <f t="shared" si="28"/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</row>
    <row r="100" spans="1:17" ht="30" x14ac:dyDescent="0.25">
      <c r="A100" s="108"/>
      <c r="B100" s="113"/>
      <c r="C100" s="108"/>
      <c r="D100" s="5" t="s">
        <v>82</v>
      </c>
      <c r="E100" s="21">
        <f t="shared" si="28"/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</row>
    <row r="101" spans="1:17" x14ac:dyDescent="0.25">
      <c r="A101" s="108"/>
      <c r="B101" s="113"/>
      <c r="C101" s="108"/>
      <c r="D101" s="5" t="s">
        <v>83</v>
      </c>
      <c r="E101" s="28">
        <f>F101+G101+H101+I101+J101+K101+L101+M101+N101+O101+P101+Q101</f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f>25-25</f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</row>
    <row r="102" spans="1:17" x14ac:dyDescent="0.25">
      <c r="A102" s="114" t="s">
        <v>42</v>
      </c>
      <c r="B102" s="113" t="s">
        <v>58</v>
      </c>
      <c r="C102" s="108" t="s">
        <v>74</v>
      </c>
      <c r="D102" s="50" t="s">
        <v>23</v>
      </c>
      <c r="E102" s="19">
        <f>E103+E104+E105+E106+E107+E108</f>
        <v>21</v>
      </c>
      <c r="F102" s="20">
        <f>F103+F104+F105+F106+F107+F108</f>
        <v>0</v>
      </c>
      <c r="G102" s="20">
        <f t="shared" ref="G102:Q102" si="29">G103+G104+G105+G106+G107+G108</f>
        <v>0</v>
      </c>
      <c r="H102" s="20">
        <f t="shared" si="29"/>
        <v>0</v>
      </c>
      <c r="I102" s="20">
        <f t="shared" si="29"/>
        <v>0</v>
      </c>
      <c r="J102" s="20">
        <f t="shared" si="29"/>
        <v>0</v>
      </c>
      <c r="K102" s="20">
        <f t="shared" si="29"/>
        <v>0</v>
      </c>
      <c r="L102" s="20">
        <f t="shared" si="29"/>
        <v>0</v>
      </c>
      <c r="M102" s="20">
        <f t="shared" si="29"/>
        <v>21</v>
      </c>
      <c r="N102" s="20">
        <f t="shared" si="29"/>
        <v>0</v>
      </c>
      <c r="O102" s="20">
        <f t="shared" si="29"/>
        <v>0</v>
      </c>
      <c r="P102" s="20">
        <f t="shared" si="29"/>
        <v>0</v>
      </c>
      <c r="Q102" s="20">
        <f t="shared" si="29"/>
        <v>0</v>
      </c>
    </row>
    <row r="103" spans="1:17" x14ac:dyDescent="0.25">
      <c r="A103" s="115"/>
      <c r="B103" s="113"/>
      <c r="C103" s="108"/>
      <c r="D103" s="49" t="s">
        <v>7</v>
      </c>
      <c r="E103" s="21">
        <f>F103+G103+H103+I103+J103+K103+L103+M103+N103+O103+P103+Q103</f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</row>
    <row r="104" spans="1:17" x14ac:dyDescent="0.25">
      <c r="A104" s="115"/>
      <c r="B104" s="113"/>
      <c r="C104" s="108"/>
      <c r="D104" s="49" t="s">
        <v>8</v>
      </c>
      <c r="E104" s="21">
        <f t="shared" ref="E104:E107" si="30">F104+G104+H104+I104+J104+K104+L104+M104+N104+O104+P104+Q104</f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x14ac:dyDescent="0.25">
      <c r="A105" s="115"/>
      <c r="B105" s="113"/>
      <c r="C105" s="108"/>
      <c r="D105" s="49" t="s">
        <v>9</v>
      </c>
      <c r="E105" s="21">
        <f t="shared" si="30"/>
        <v>21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21</v>
      </c>
      <c r="N105" s="22">
        <v>0</v>
      </c>
      <c r="O105" s="22">
        <v>0</v>
      </c>
      <c r="P105" s="22">
        <v>0</v>
      </c>
      <c r="Q105" s="22">
        <v>0</v>
      </c>
    </row>
    <row r="106" spans="1:17" ht="60" x14ac:dyDescent="0.25">
      <c r="A106" s="115"/>
      <c r="B106" s="113"/>
      <c r="C106" s="108"/>
      <c r="D106" s="5" t="s">
        <v>30</v>
      </c>
      <c r="E106" s="21">
        <f t="shared" si="30"/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</row>
    <row r="107" spans="1:17" ht="30" x14ac:dyDescent="0.25">
      <c r="A107" s="115"/>
      <c r="B107" s="113"/>
      <c r="C107" s="108"/>
      <c r="D107" s="5" t="s">
        <v>82</v>
      </c>
      <c r="E107" s="21">
        <f t="shared" si="30"/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</row>
    <row r="108" spans="1:17" ht="39.75" customHeight="1" x14ac:dyDescent="0.25">
      <c r="A108" s="116"/>
      <c r="B108" s="113"/>
      <c r="C108" s="108"/>
      <c r="D108" s="5" t="s">
        <v>83</v>
      </c>
      <c r="E108" s="28">
        <f>F108+G108+H108+I108+J108+K108+L108+M108+N108+O108+P108+Q108</f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f>25-25</f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</row>
    <row r="109" spans="1:17" ht="21.75" customHeight="1" x14ac:dyDescent="0.25">
      <c r="A109" s="114" t="s">
        <v>59</v>
      </c>
      <c r="B109" s="114" t="s">
        <v>61</v>
      </c>
      <c r="C109" s="114" t="s">
        <v>46</v>
      </c>
      <c r="D109" s="50" t="s">
        <v>23</v>
      </c>
      <c r="E109" s="19">
        <f>E111+E112+E113+E114+E115+E116</f>
        <v>150</v>
      </c>
      <c r="F109" s="20">
        <f>F111+F112+F113+F114+F115+F116</f>
        <v>0</v>
      </c>
      <c r="G109" s="20">
        <f t="shared" ref="G109:Q109" si="31">G111+G112+G113+G114+G115+G116</f>
        <v>0</v>
      </c>
      <c r="H109" s="20">
        <f t="shared" si="31"/>
        <v>0</v>
      </c>
      <c r="I109" s="20">
        <f t="shared" si="31"/>
        <v>0</v>
      </c>
      <c r="J109" s="20">
        <f t="shared" si="31"/>
        <v>0</v>
      </c>
      <c r="K109" s="20">
        <f t="shared" si="31"/>
        <v>150</v>
      </c>
      <c r="L109" s="20">
        <f t="shared" si="31"/>
        <v>0</v>
      </c>
      <c r="M109" s="20">
        <f t="shared" si="31"/>
        <v>0</v>
      </c>
      <c r="N109" s="20">
        <f t="shared" si="31"/>
        <v>0</v>
      </c>
      <c r="O109" s="20">
        <f t="shared" si="31"/>
        <v>0</v>
      </c>
      <c r="P109" s="20">
        <f t="shared" si="31"/>
        <v>0</v>
      </c>
      <c r="Q109" s="20">
        <f t="shared" si="31"/>
        <v>0</v>
      </c>
    </row>
    <row r="110" spans="1:17" ht="21.75" customHeight="1" x14ac:dyDescent="0.25">
      <c r="A110" s="115"/>
      <c r="B110" s="115"/>
      <c r="C110" s="115"/>
      <c r="D110" s="49" t="s">
        <v>7</v>
      </c>
      <c r="E110" s="21">
        <f>F110+G110+H110+I110+J110+K110+L110+M110+N110+O110+P110+Q110</f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</row>
    <row r="111" spans="1:17" ht="24" customHeight="1" x14ac:dyDescent="0.25">
      <c r="A111" s="115"/>
      <c r="B111" s="115"/>
      <c r="C111" s="115"/>
      <c r="D111" s="49" t="s">
        <v>8</v>
      </c>
      <c r="E111" s="21">
        <f>F111+G111+H111+I111+J111+K111+L111+M111+N111+O111+P111+Q111</f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</row>
    <row r="112" spans="1:17" ht="30.75" customHeight="1" x14ac:dyDescent="0.25">
      <c r="A112" s="115"/>
      <c r="B112" s="115"/>
      <c r="C112" s="115"/>
      <c r="D112" s="49" t="s">
        <v>9</v>
      </c>
      <c r="E112" s="21">
        <f t="shared" ref="E112:E115" si="32">F112+G112+H112+I112+J112+K112+L112+M112+N112+O112+P112+Q112</f>
        <v>150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150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</row>
    <row r="113" spans="1:17" ht="51.75" customHeight="1" x14ac:dyDescent="0.25">
      <c r="A113" s="115"/>
      <c r="B113" s="115"/>
      <c r="C113" s="115"/>
      <c r="D113" s="5" t="s">
        <v>30</v>
      </c>
      <c r="E113" s="21">
        <f t="shared" si="32"/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</row>
    <row r="114" spans="1:17" ht="26.25" customHeight="1" x14ac:dyDescent="0.25">
      <c r="A114" s="115"/>
      <c r="B114" s="115"/>
      <c r="C114" s="115"/>
      <c r="D114" s="5" t="s">
        <v>82</v>
      </c>
      <c r="E114" s="21">
        <f t="shared" si="32"/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</row>
    <row r="115" spans="1:17" ht="27" customHeight="1" x14ac:dyDescent="0.25">
      <c r="A115" s="115"/>
      <c r="B115" s="116"/>
      <c r="C115" s="116"/>
      <c r="D115" s="5" t="s">
        <v>83</v>
      </c>
      <c r="E115" s="21">
        <f t="shared" si="32"/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</row>
    <row r="116" spans="1:17" ht="72.75" hidden="1" customHeight="1" x14ac:dyDescent="0.25">
      <c r="A116" s="12"/>
      <c r="B116" s="49"/>
      <c r="C116" s="48"/>
      <c r="D116" s="5"/>
      <c r="E116" s="28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ht="15" customHeight="1" x14ac:dyDescent="0.25">
      <c r="A117" s="108" t="s">
        <v>60</v>
      </c>
      <c r="B117" s="113" t="s">
        <v>49</v>
      </c>
      <c r="C117" s="108" t="s">
        <v>73</v>
      </c>
      <c r="D117" s="50" t="s">
        <v>23</v>
      </c>
      <c r="E117" s="19">
        <f>E118+E119+E120+E121+E122+E123</f>
        <v>523.28800000000001</v>
      </c>
      <c r="F117" s="20">
        <f>F118+F119+F120+F121+F122+F123</f>
        <v>0</v>
      </c>
      <c r="G117" s="20">
        <f t="shared" ref="G117:Q117" si="33">G118+G119+G120+G121+G122+G123</f>
        <v>0</v>
      </c>
      <c r="H117" s="20">
        <f t="shared" si="33"/>
        <v>0</v>
      </c>
      <c r="I117" s="20">
        <f t="shared" si="33"/>
        <v>0</v>
      </c>
      <c r="J117" s="20">
        <f t="shared" si="33"/>
        <v>45</v>
      </c>
      <c r="K117" s="20">
        <f t="shared" si="33"/>
        <v>0</v>
      </c>
      <c r="L117" s="20">
        <f t="shared" si="33"/>
        <v>478.28800000000001</v>
      </c>
      <c r="M117" s="20">
        <f t="shared" si="33"/>
        <v>0</v>
      </c>
      <c r="N117" s="20">
        <f t="shared" si="33"/>
        <v>0</v>
      </c>
      <c r="O117" s="20">
        <f t="shared" si="33"/>
        <v>0</v>
      </c>
      <c r="P117" s="20">
        <f t="shared" si="33"/>
        <v>0</v>
      </c>
      <c r="Q117" s="20">
        <f t="shared" si="33"/>
        <v>0</v>
      </c>
    </row>
    <row r="118" spans="1:17" x14ac:dyDescent="0.25">
      <c r="A118" s="108"/>
      <c r="B118" s="113"/>
      <c r="C118" s="108"/>
      <c r="D118" s="49" t="s">
        <v>7</v>
      </c>
      <c r="E118" s="21">
        <f>F118+G118+H118+I118+J118+K118+L118+M118+N118+O118+P118+Q118</f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</row>
    <row r="119" spans="1:17" x14ac:dyDescent="0.25">
      <c r="A119" s="108"/>
      <c r="B119" s="113"/>
      <c r="C119" s="108"/>
      <c r="D119" s="49" t="s">
        <v>8</v>
      </c>
      <c r="E119" s="21">
        <f t="shared" ref="E119:E122" si="34">F119+G119+H119+I119+J119+K119+L119+M119+N119+O119+P119+Q119</f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</row>
    <row r="120" spans="1:17" x14ac:dyDescent="0.25">
      <c r="A120" s="108"/>
      <c r="B120" s="113"/>
      <c r="C120" s="108"/>
      <c r="D120" s="49" t="s">
        <v>9</v>
      </c>
      <c r="E120" s="21">
        <f t="shared" si="34"/>
        <v>523.28800000000001</v>
      </c>
      <c r="F120" s="22">
        <v>0</v>
      </c>
      <c r="G120" s="22">
        <v>0</v>
      </c>
      <c r="H120" s="22">
        <v>0</v>
      </c>
      <c r="I120" s="22">
        <v>0</v>
      </c>
      <c r="J120" s="26">
        <v>45</v>
      </c>
      <c r="K120" s="26">
        <v>0</v>
      </c>
      <c r="L120" s="26">
        <f>278.32+139.968+60</f>
        <v>478.28800000000001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</row>
    <row r="121" spans="1:17" ht="60" x14ac:dyDescent="0.25">
      <c r="A121" s="108"/>
      <c r="B121" s="113"/>
      <c r="C121" s="108"/>
      <c r="D121" s="5" t="s">
        <v>30</v>
      </c>
      <c r="E121" s="21">
        <f t="shared" si="34"/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</row>
    <row r="122" spans="1:17" ht="30" x14ac:dyDescent="0.25">
      <c r="A122" s="108"/>
      <c r="B122" s="113"/>
      <c r="C122" s="108"/>
      <c r="D122" s="5" t="s">
        <v>82</v>
      </c>
      <c r="E122" s="21">
        <f t="shared" si="34"/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</row>
    <row r="123" spans="1:17" x14ac:dyDescent="0.25">
      <c r="A123" s="108"/>
      <c r="B123" s="113"/>
      <c r="C123" s="108"/>
      <c r="D123" s="5" t="s">
        <v>83</v>
      </c>
      <c r="E123" s="28">
        <f>F123+G123+H123+I123+J123+K123+L123+M123+N123+O123+P123+Q123</f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f>150-150</f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</row>
    <row r="124" spans="1:17" x14ac:dyDescent="0.25">
      <c r="A124" s="108">
        <v>4</v>
      </c>
      <c r="B124" s="120" t="s">
        <v>78</v>
      </c>
      <c r="C124" s="108"/>
      <c r="D124" s="50" t="s">
        <v>23</v>
      </c>
      <c r="E124" s="19">
        <f>F124+G124+H124+I124+J124+K124+L124+M124+N124+O124+P124+Q124</f>
        <v>12668.509599999999</v>
      </c>
      <c r="F124" s="20">
        <f>F131+F145</f>
        <v>0</v>
      </c>
      <c r="G124" s="20">
        <f t="shared" ref="G124:Q124" si="35">G125+G126+G127+G128+G129+G130</f>
        <v>0</v>
      </c>
      <c r="H124" s="20">
        <f t="shared" si="35"/>
        <v>11620.1296</v>
      </c>
      <c r="I124" s="20">
        <f t="shared" si="35"/>
        <v>598.38</v>
      </c>
      <c r="J124" s="20">
        <f t="shared" si="35"/>
        <v>130</v>
      </c>
      <c r="K124" s="20">
        <f t="shared" si="35"/>
        <v>100</v>
      </c>
      <c r="L124" s="20">
        <f t="shared" si="35"/>
        <v>0</v>
      </c>
      <c r="M124" s="20">
        <f t="shared" si="35"/>
        <v>0</v>
      </c>
      <c r="N124" s="20">
        <f t="shared" si="35"/>
        <v>220</v>
      </c>
      <c r="O124" s="20">
        <f t="shared" si="35"/>
        <v>0</v>
      </c>
      <c r="P124" s="20">
        <f t="shared" si="35"/>
        <v>0</v>
      </c>
      <c r="Q124" s="20">
        <f t="shared" si="35"/>
        <v>0</v>
      </c>
    </row>
    <row r="125" spans="1:17" x14ac:dyDescent="0.25">
      <c r="A125" s="108"/>
      <c r="B125" s="120"/>
      <c r="C125" s="108"/>
      <c r="D125" s="49" t="s">
        <v>7</v>
      </c>
      <c r="E125" s="19">
        <f>F125+G125+H125+I125+J125+K125+L125+M125+N125+O125+P125+Q125</f>
        <v>0</v>
      </c>
      <c r="F125" s="22">
        <f t="shared" ref="F125:Q130" si="36">F132+F146+F139+F153</f>
        <v>0</v>
      </c>
      <c r="G125" s="22">
        <f t="shared" si="36"/>
        <v>0</v>
      </c>
      <c r="H125" s="22">
        <f t="shared" si="36"/>
        <v>0</v>
      </c>
      <c r="I125" s="22">
        <f t="shared" si="36"/>
        <v>0</v>
      </c>
      <c r="J125" s="22">
        <f t="shared" si="36"/>
        <v>0</v>
      </c>
      <c r="K125" s="22">
        <f t="shared" si="36"/>
        <v>0</v>
      </c>
      <c r="L125" s="22">
        <f t="shared" si="36"/>
        <v>0</v>
      </c>
      <c r="M125" s="22">
        <f t="shared" si="36"/>
        <v>0</v>
      </c>
      <c r="N125" s="22">
        <f t="shared" si="36"/>
        <v>0</v>
      </c>
      <c r="O125" s="22">
        <f t="shared" si="36"/>
        <v>0</v>
      </c>
      <c r="P125" s="22">
        <f t="shared" si="36"/>
        <v>0</v>
      </c>
      <c r="Q125" s="22">
        <f t="shared" si="36"/>
        <v>0</v>
      </c>
    </row>
    <row r="126" spans="1:17" x14ac:dyDescent="0.25">
      <c r="A126" s="108"/>
      <c r="B126" s="120"/>
      <c r="C126" s="108"/>
      <c r="D126" s="49" t="s">
        <v>8</v>
      </c>
      <c r="E126" s="19">
        <f t="shared" ref="E126:E129" si="37">F126+G126+H126+I126+J126+K126+L126+M126+N126+O126+P126+Q126</f>
        <v>0</v>
      </c>
      <c r="F126" s="22">
        <f t="shared" si="36"/>
        <v>0</v>
      </c>
      <c r="G126" s="22">
        <f t="shared" si="36"/>
        <v>0</v>
      </c>
      <c r="H126" s="22">
        <f t="shared" si="36"/>
        <v>0</v>
      </c>
      <c r="I126" s="22">
        <f t="shared" si="36"/>
        <v>0</v>
      </c>
      <c r="J126" s="22">
        <f t="shared" si="36"/>
        <v>0</v>
      </c>
      <c r="K126" s="22">
        <f t="shared" si="36"/>
        <v>0</v>
      </c>
      <c r="L126" s="22">
        <f t="shared" si="36"/>
        <v>0</v>
      </c>
      <c r="M126" s="22">
        <f t="shared" si="36"/>
        <v>0</v>
      </c>
      <c r="N126" s="22">
        <f t="shared" si="36"/>
        <v>0</v>
      </c>
      <c r="O126" s="22">
        <f t="shared" si="36"/>
        <v>0</v>
      </c>
      <c r="P126" s="22">
        <f t="shared" si="36"/>
        <v>0</v>
      </c>
      <c r="Q126" s="22">
        <f t="shared" si="36"/>
        <v>0</v>
      </c>
    </row>
    <row r="127" spans="1:17" x14ac:dyDescent="0.25">
      <c r="A127" s="108"/>
      <c r="B127" s="120"/>
      <c r="C127" s="108"/>
      <c r="D127" s="49" t="s">
        <v>9</v>
      </c>
      <c r="E127" s="19">
        <f t="shared" si="37"/>
        <v>12668.509599999999</v>
      </c>
      <c r="F127" s="22">
        <f t="shared" si="36"/>
        <v>0</v>
      </c>
      <c r="G127" s="22">
        <f t="shared" si="36"/>
        <v>0</v>
      </c>
      <c r="H127" s="22">
        <f t="shared" si="36"/>
        <v>11620.1296</v>
      </c>
      <c r="I127" s="22">
        <f t="shared" si="36"/>
        <v>598.38</v>
      </c>
      <c r="J127" s="22">
        <f t="shared" si="36"/>
        <v>130</v>
      </c>
      <c r="K127" s="22">
        <f t="shared" si="36"/>
        <v>100</v>
      </c>
      <c r="L127" s="22">
        <f t="shared" si="36"/>
        <v>0</v>
      </c>
      <c r="M127" s="22">
        <f t="shared" si="36"/>
        <v>0</v>
      </c>
      <c r="N127" s="22">
        <f t="shared" si="36"/>
        <v>220</v>
      </c>
      <c r="O127" s="22">
        <f t="shared" si="36"/>
        <v>0</v>
      </c>
      <c r="P127" s="22">
        <f t="shared" si="36"/>
        <v>0</v>
      </c>
      <c r="Q127" s="22">
        <f t="shared" si="36"/>
        <v>0</v>
      </c>
    </row>
    <row r="128" spans="1:17" ht="60" x14ac:dyDescent="0.25">
      <c r="A128" s="108"/>
      <c r="B128" s="120"/>
      <c r="C128" s="108"/>
      <c r="D128" s="5" t="s">
        <v>30</v>
      </c>
      <c r="E128" s="19">
        <f t="shared" si="37"/>
        <v>0</v>
      </c>
      <c r="F128" s="22">
        <f t="shared" si="36"/>
        <v>0</v>
      </c>
      <c r="G128" s="22">
        <f t="shared" si="36"/>
        <v>0</v>
      </c>
      <c r="H128" s="22">
        <f t="shared" si="36"/>
        <v>0</v>
      </c>
      <c r="I128" s="22">
        <f t="shared" si="36"/>
        <v>0</v>
      </c>
      <c r="J128" s="22">
        <f t="shared" si="36"/>
        <v>0</v>
      </c>
      <c r="K128" s="22">
        <f t="shared" si="36"/>
        <v>0</v>
      </c>
      <c r="L128" s="22">
        <f t="shared" si="36"/>
        <v>0</v>
      </c>
      <c r="M128" s="22">
        <f t="shared" si="36"/>
        <v>0</v>
      </c>
      <c r="N128" s="22">
        <f t="shared" si="36"/>
        <v>0</v>
      </c>
      <c r="O128" s="22">
        <f t="shared" si="36"/>
        <v>0</v>
      </c>
      <c r="P128" s="22">
        <f t="shared" si="36"/>
        <v>0</v>
      </c>
      <c r="Q128" s="22">
        <f t="shared" si="36"/>
        <v>0</v>
      </c>
    </row>
    <row r="129" spans="1:17" ht="30" x14ac:dyDescent="0.25">
      <c r="A129" s="108"/>
      <c r="B129" s="120"/>
      <c r="C129" s="108"/>
      <c r="D129" s="5" t="s">
        <v>82</v>
      </c>
      <c r="E129" s="19">
        <f t="shared" si="37"/>
        <v>0</v>
      </c>
      <c r="F129" s="22">
        <f t="shared" si="36"/>
        <v>0</v>
      </c>
      <c r="G129" s="22">
        <f t="shared" si="36"/>
        <v>0</v>
      </c>
      <c r="H129" s="22">
        <f t="shared" si="36"/>
        <v>0</v>
      </c>
      <c r="I129" s="22">
        <f t="shared" si="36"/>
        <v>0</v>
      </c>
      <c r="J129" s="22">
        <f t="shared" si="36"/>
        <v>0</v>
      </c>
      <c r="K129" s="22">
        <f t="shared" si="36"/>
        <v>0</v>
      </c>
      <c r="L129" s="22">
        <f t="shared" si="36"/>
        <v>0</v>
      </c>
      <c r="M129" s="22">
        <f t="shared" si="36"/>
        <v>0</v>
      </c>
      <c r="N129" s="22">
        <f t="shared" si="36"/>
        <v>0</v>
      </c>
      <c r="O129" s="22">
        <f t="shared" si="36"/>
        <v>0</v>
      </c>
      <c r="P129" s="22">
        <f t="shared" si="36"/>
        <v>0</v>
      </c>
      <c r="Q129" s="22">
        <f t="shared" si="36"/>
        <v>0</v>
      </c>
    </row>
    <row r="130" spans="1:17" x14ac:dyDescent="0.25">
      <c r="A130" s="108"/>
      <c r="B130" s="120"/>
      <c r="C130" s="108"/>
      <c r="D130" s="5" t="s">
        <v>83</v>
      </c>
      <c r="E130" s="21">
        <f>F130+G130+H130+I130+J130+K130+L130+M130+N130+O130+P130+Q130</f>
        <v>0</v>
      </c>
      <c r="F130" s="22">
        <f t="shared" si="36"/>
        <v>0</v>
      </c>
      <c r="G130" s="22">
        <f t="shared" si="36"/>
        <v>0</v>
      </c>
      <c r="H130" s="22">
        <f t="shared" si="36"/>
        <v>0</v>
      </c>
      <c r="I130" s="22">
        <f t="shared" si="36"/>
        <v>0</v>
      </c>
      <c r="J130" s="22">
        <f t="shared" si="36"/>
        <v>0</v>
      </c>
      <c r="K130" s="22">
        <f t="shared" si="36"/>
        <v>0</v>
      </c>
      <c r="L130" s="22">
        <f t="shared" si="36"/>
        <v>0</v>
      </c>
      <c r="M130" s="22">
        <f t="shared" si="36"/>
        <v>0</v>
      </c>
      <c r="N130" s="22">
        <f t="shared" si="36"/>
        <v>0</v>
      </c>
      <c r="O130" s="22">
        <f t="shared" si="36"/>
        <v>0</v>
      </c>
      <c r="P130" s="22">
        <f t="shared" si="36"/>
        <v>0</v>
      </c>
      <c r="Q130" s="22">
        <f t="shared" si="36"/>
        <v>0</v>
      </c>
    </row>
    <row r="131" spans="1:17" x14ac:dyDescent="0.25">
      <c r="A131" s="108" t="s">
        <v>51</v>
      </c>
      <c r="B131" s="113" t="s">
        <v>53</v>
      </c>
      <c r="C131" s="108" t="s">
        <v>74</v>
      </c>
      <c r="D131" s="50" t="s">
        <v>23</v>
      </c>
      <c r="E131" s="19">
        <f>E132+E133+E134+E135+E136+E137</f>
        <v>770.50959999999998</v>
      </c>
      <c r="F131" s="20">
        <f>F132+F133+F134+F135+F136+F137</f>
        <v>0</v>
      </c>
      <c r="G131" s="20">
        <f t="shared" ref="G131:Q131" si="38">G132+G133+G134+G135+G136+G137</f>
        <v>0</v>
      </c>
      <c r="H131" s="20">
        <f t="shared" si="38"/>
        <v>-47.870399999999997</v>
      </c>
      <c r="I131" s="20">
        <f t="shared" si="38"/>
        <v>598.38</v>
      </c>
      <c r="J131" s="20">
        <f t="shared" si="38"/>
        <v>0</v>
      </c>
      <c r="K131" s="20">
        <f t="shared" si="38"/>
        <v>0</v>
      </c>
      <c r="L131" s="20">
        <f t="shared" si="38"/>
        <v>0</v>
      </c>
      <c r="M131" s="20">
        <f t="shared" si="38"/>
        <v>0</v>
      </c>
      <c r="N131" s="20">
        <f t="shared" si="38"/>
        <v>220</v>
      </c>
      <c r="O131" s="20">
        <f t="shared" si="38"/>
        <v>0</v>
      </c>
      <c r="P131" s="20">
        <f t="shared" si="38"/>
        <v>0</v>
      </c>
      <c r="Q131" s="20">
        <f t="shared" si="38"/>
        <v>0</v>
      </c>
    </row>
    <row r="132" spans="1:17" x14ac:dyDescent="0.25">
      <c r="A132" s="108"/>
      <c r="B132" s="113"/>
      <c r="C132" s="108"/>
      <c r="D132" s="49" t="s">
        <v>7</v>
      </c>
      <c r="E132" s="21">
        <f>F132+G132+H132+I132+J132+K132+L132+M132+N132+O132+P132+Q132</f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</row>
    <row r="133" spans="1:17" x14ac:dyDescent="0.25">
      <c r="A133" s="108"/>
      <c r="B133" s="113"/>
      <c r="C133" s="108"/>
      <c r="D133" s="49" t="s">
        <v>8</v>
      </c>
      <c r="E133" s="21">
        <f t="shared" ref="E133:E136" si="39">F133+G133+H133+I133+J133+K133+L133+M133+N133+O133+P133+Q133</f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</row>
    <row r="134" spans="1:17" x14ac:dyDescent="0.25">
      <c r="A134" s="108"/>
      <c r="B134" s="113"/>
      <c r="C134" s="108"/>
      <c r="D134" s="49" t="s">
        <v>9</v>
      </c>
      <c r="E134" s="21">
        <f t="shared" si="39"/>
        <v>770.50959999999998</v>
      </c>
      <c r="F134" s="22">
        <v>0</v>
      </c>
      <c r="G134" s="22">
        <v>0</v>
      </c>
      <c r="H134" s="22">
        <f>-47.8704</f>
        <v>-47.870399999999997</v>
      </c>
      <c r="I134" s="29">
        <v>598.38</v>
      </c>
      <c r="J134" s="29">
        <v>0</v>
      </c>
      <c r="K134" s="29">
        <v>0</v>
      </c>
      <c r="L134" s="29">
        <v>0</v>
      </c>
      <c r="M134" s="29">
        <v>0</v>
      </c>
      <c r="N134" s="29">
        <v>220</v>
      </c>
      <c r="O134" s="29">
        <v>0</v>
      </c>
      <c r="P134" s="29">
        <v>0</v>
      </c>
      <c r="Q134" s="26">
        <v>0</v>
      </c>
    </row>
    <row r="135" spans="1:17" ht="60" x14ac:dyDescent="0.25">
      <c r="A135" s="108"/>
      <c r="B135" s="113"/>
      <c r="C135" s="108"/>
      <c r="D135" s="5" t="s">
        <v>30</v>
      </c>
      <c r="E135" s="21">
        <f t="shared" si="39"/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</row>
    <row r="136" spans="1:17" ht="30" x14ac:dyDescent="0.25">
      <c r="A136" s="108"/>
      <c r="B136" s="113"/>
      <c r="C136" s="108"/>
      <c r="D136" s="5" t="s">
        <v>82</v>
      </c>
      <c r="E136" s="21">
        <f t="shared" si="39"/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</row>
    <row r="137" spans="1:17" ht="28.5" customHeight="1" x14ac:dyDescent="0.25">
      <c r="A137" s="108"/>
      <c r="B137" s="113"/>
      <c r="C137" s="108"/>
      <c r="D137" s="5" t="s">
        <v>83</v>
      </c>
      <c r="E137" s="21">
        <f>I137+J137+K137+F137+G137+H137+L137+M137+N137+O137+P137+Q137</f>
        <v>0</v>
      </c>
      <c r="F137" s="29">
        <v>0</v>
      </c>
      <c r="G137" s="29">
        <v>0</v>
      </c>
      <c r="H137" s="29">
        <v>0</v>
      </c>
      <c r="I137" s="29">
        <v>0</v>
      </c>
      <c r="J137" s="29">
        <v>0</v>
      </c>
      <c r="K137" s="29">
        <v>0</v>
      </c>
      <c r="L137" s="29">
        <v>0</v>
      </c>
      <c r="M137" s="29">
        <v>0</v>
      </c>
      <c r="N137" s="29">
        <v>0</v>
      </c>
      <c r="O137" s="29">
        <v>0</v>
      </c>
      <c r="P137" s="29">
        <v>0</v>
      </c>
      <c r="Q137" s="30">
        <v>0</v>
      </c>
    </row>
    <row r="138" spans="1:17" ht="20.25" customHeight="1" x14ac:dyDescent="0.25">
      <c r="A138" s="114" t="s">
        <v>52</v>
      </c>
      <c r="B138" s="117" t="s">
        <v>54</v>
      </c>
      <c r="C138" s="114" t="s">
        <v>74</v>
      </c>
      <c r="D138" s="50" t="s">
        <v>23</v>
      </c>
      <c r="E138" s="19">
        <f>E139+E140+E141+E142+E143+E144</f>
        <v>11500</v>
      </c>
      <c r="F138" s="20">
        <f>F139+F140+F141+F142+F143+F144</f>
        <v>0</v>
      </c>
      <c r="G138" s="20">
        <f t="shared" ref="G138:Q138" si="40">G139+G140+G141+G142+G143+G144</f>
        <v>0</v>
      </c>
      <c r="H138" s="20">
        <f>H139+H140+H141+H142+H143+H144</f>
        <v>11500</v>
      </c>
      <c r="I138" s="20">
        <f t="shared" si="40"/>
        <v>0</v>
      </c>
      <c r="J138" s="20">
        <f t="shared" si="40"/>
        <v>0</v>
      </c>
      <c r="K138" s="20">
        <f t="shared" si="40"/>
        <v>0</v>
      </c>
      <c r="L138" s="20">
        <f t="shared" si="40"/>
        <v>0</v>
      </c>
      <c r="M138" s="20">
        <f t="shared" si="40"/>
        <v>0</v>
      </c>
      <c r="N138" s="20">
        <f t="shared" si="40"/>
        <v>0</v>
      </c>
      <c r="O138" s="20">
        <f t="shared" si="40"/>
        <v>0</v>
      </c>
      <c r="P138" s="20">
        <f t="shared" si="40"/>
        <v>0</v>
      </c>
      <c r="Q138" s="20">
        <f t="shared" si="40"/>
        <v>0</v>
      </c>
    </row>
    <row r="139" spans="1:17" ht="21.75" customHeight="1" x14ac:dyDescent="0.25">
      <c r="A139" s="115"/>
      <c r="B139" s="118"/>
      <c r="C139" s="115"/>
      <c r="D139" s="49" t="s">
        <v>7</v>
      </c>
      <c r="E139" s="21">
        <f>F139+G139+H139+I139+J139+K139+L139+M139+N139+O139+P139+Q139</f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</row>
    <row r="140" spans="1:17" ht="19.5" customHeight="1" x14ac:dyDescent="0.25">
      <c r="A140" s="115"/>
      <c r="B140" s="118"/>
      <c r="C140" s="115"/>
      <c r="D140" s="49" t="s">
        <v>8</v>
      </c>
      <c r="E140" s="21">
        <f t="shared" ref="E140:E143" si="41">F140+G140+H140+I140+J140+K140+L140+M140+N140+O140+P140+Q140</f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</row>
    <row r="141" spans="1:17" ht="16.5" customHeight="1" x14ac:dyDescent="0.25">
      <c r="A141" s="115"/>
      <c r="B141" s="118"/>
      <c r="C141" s="115"/>
      <c r="D141" s="49" t="s">
        <v>9</v>
      </c>
      <c r="E141" s="21">
        <f t="shared" si="41"/>
        <v>11500</v>
      </c>
      <c r="F141" s="22">
        <v>0</v>
      </c>
      <c r="G141" s="22">
        <v>0</v>
      </c>
      <c r="H141" s="22">
        <f>1500+10000</f>
        <v>11500</v>
      </c>
      <c r="I141" s="29">
        <v>0</v>
      </c>
      <c r="J141" s="29">
        <v>0</v>
      </c>
      <c r="K141" s="29">
        <v>0</v>
      </c>
      <c r="L141" s="29">
        <v>0</v>
      </c>
      <c r="M141" s="29">
        <v>0</v>
      </c>
      <c r="N141" s="29">
        <v>0</v>
      </c>
      <c r="O141" s="29">
        <v>0</v>
      </c>
      <c r="P141" s="29">
        <v>0</v>
      </c>
      <c r="Q141" s="26">
        <v>0</v>
      </c>
    </row>
    <row r="142" spans="1:17" ht="48" customHeight="1" x14ac:dyDescent="0.25">
      <c r="A142" s="115"/>
      <c r="B142" s="118"/>
      <c r="C142" s="115"/>
      <c r="D142" s="5" t="s">
        <v>30</v>
      </c>
      <c r="E142" s="21">
        <f t="shared" si="41"/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</row>
    <row r="143" spans="1:17" ht="22.5" customHeight="1" x14ac:dyDescent="0.25">
      <c r="A143" s="115"/>
      <c r="B143" s="118"/>
      <c r="C143" s="115"/>
      <c r="D143" s="5" t="s">
        <v>82</v>
      </c>
      <c r="E143" s="21">
        <f t="shared" si="41"/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</row>
    <row r="144" spans="1:17" ht="19.5" customHeight="1" x14ac:dyDescent="0.25">
      <c r="A144" s="116"/>
      <c r="B144" s="119"/>
      <c r="C144" s="116"/>
      <c r="D144" s="5" t="s">
        <v>83</v>
      </c>
      <c r="E144" s="21">
        <f>I144+J144+K144+F144+G144+H144+L144+M144+N144+O144+P144+Q144</f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f>8500-8500</f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30">
        <f>8500-8500</f>
        <v>0</v>
      </c>
    </row>
    <row r="145" spans="1:17" s="8" customFormat="1" x14ac:dyDescent="0.25">
      <c r="A145" s="121" t="s">
        <v>55</v>
      </c>
      <c r="B145" s="122" t="s">
        <v>50</v>
      </c>
      <c r="C145" s="121" t="s">
        <v>48</v>
      </c>
      <c r="D145" s="7" t="s">
        <v>23</v>
      </c>
      <c r="E145" s="31">
        <f>E146+E147+E148+E149+E150+E151</f>
        <v>378</v>
      </c>
      <c r="F145" s="32">
        <f>F146+F147+F148+F149+F150+F151</f>
        <v>0</v>
      </c>
      <c r="G145" s="32">
        <f>G146+G147+G148+G149+G150+G151</f>
        <v>0</v>
      </c>
      <c r="H145" s="32">
        <f t="shared" ref="H145:Q145" si="42">H146+H147+H148+H149+H150+H151</f>
        <v>148</v>
      </c>
      <c r="I145" s="32">
        <f t="shared" si="42"/>
        <v>0</v>
      </c>
      <c r="J145" s="32">
        <f t="shared" si="42"/>
        <v>130</v>
      </c>
      <c r="K145" s="32">
        <f t="shared" si="42"/>
        <v>100</v>
      </c>
      <c r="L145" s="32">
        <f t="shared" si="42"/>
        <v>0</v>
      </c>
      <c r="M145" s="32">
        <f t="shared" si="42"/>
        <v>0</v>
      </c>
      <c r="N145" s="32">
        <f t="shared" si="42"/>
        <v>0</v>
      </c>
      <c r="O145" s="32">
        <f t="shared" si="42"/>
        <v>0</v>
      </c>
      <c r="P145" s="32">
        <f t="shared" si="42"/>
        <v>0</v>
      </c>
      <c r="Q145" s="32">
        <f t="shared" si="42"/>
        <v>0</v>
      </c>
    </row>
    <row r="146" spans="1:17" s="8" customFormat="1" x14ac:dyDescent="0.25">
      <c r="A146" s="121"/>
      <c r="B146" s="122"/>
      <c r="C146" s="121"/>
      <c r="D146" s="47" t="s">
        <v>7</v>
      </c>
      <c r="E146" s="28">
        <f>F146+G146+H146+I146+J146+K146+L146+M146+N146+O146+P146+Q146</f>
        <v>0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33">
        <v>0</v>
      </c>
      <c r="P146" s="33">
        <v>0</v>
      </c>
      <c r="Q146" s="33">
        <v>0</v>
      </c>
    </row>
    <row r="147" spans="1:17" s="8" customFormat="1" x14ac:dyDescent="0.25">
      <c r="A147" s="121"/>
      <c r="B147" s="122"/>
      <c r="C147" s="121"/>
      <c r="D147" s="47" t="s">
        <v>8</v>
      </c>
      <c r="E147" s="28">
        <f t="shared" ref="E147:E151" si="43">F147+G147+H147+I147+J147+K147+L147+M147+N147+O147+P147+Q147</f>
        <v>0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0</v>
      </c>
      <c r="P147" s="33">
        <v>0</v>
      </c>
      <c r="Q147" s="33">
        <v>0</v>
      </c>
    </row>
    <row r="148" spans="1:17" s="8" customFormat="1" x14ac:dyDescent="0.25">
      <c r="A148" s="121"/>
      <c r="B148" s="122"/>
      <c r="C148" s="121"/>
      <c r="D148" s="47" t="s">
        <v>9</v>
      </c>
      <c r="E148" s="28">
        <f>F148+G148+H148+I148+J148+K148+L148+M148+N148+O148+P148+Q148</f>
        <v>378</v>
      </c>
      <c r="F148" s="33">
        <v>0</v>
      </c>
      <c r="G148" s="33">
        <v>0</v>
      </c>
      <c r="H148" s="26">
        <v>148</v>
      </c>
      <c r="I148" s="33">
        <v>0</v>
      </c>
      <c r="J148" s="33">
        <v>130</v>
      </c>
      <c r="K148" s="33">
        <v>100</v>
      </c>
      <c r="L148" s="26">
        <v>0</v>
      </c>
      <c r="M148" s="26">
        <v>0</v>
      </c>
      <c r="N148" s="26">
        <v>0</v>
      </c>
      <c r="O148" s="26">
        <v>0</v>
      </c>
      <c r="P148" s="26">
        <v>0</v>
      </c>
      <c r="Q148" s="26">
        <v>0</v>
      </c>
    </row>
    <row r="149" spans="1:17" s="8" customFormat="1" ht="60" x14ac:dyDescent="0.25">
      <c r="A149" s="121"/>
      <c r="B149" s="122"/>
      <c r="C149" s="121"/>
      <c r="D149" s="9" t="s">
        <v>30</v>
      </c>
      <c r="E149" s="28">
        <f t="shared" si="43"/>
        <v>0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33">
        <v>0</v>
      </c>
      <c r="P149" s="33">
        <v>0</v>
      </c>
      <c r="Q149" s="33">
        <v>0</v>
      </c>
    </row>
    <row r="150" spans="1:17" s="8" customFormat="1" ht="30" x14ac:dyDescent="0.25">
      <c r="A150" s="121"/>
      <c r="B150" s="122"/>
      <c r="C150" s="121"/>
      <c r="D150" s="9" t="s">
        <v>82</v>
      </c>
      <c r="E150" s="28">
        <f t="shared" si="43"/>
        <v>0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0</v>
      </c>
      <c r="Q150" s="33">
        <v>0</v>
      </c>
    </row>
    <row r="151" spans="1:17" s="8" customFormat="1" x14ac:dyDescent="0.25">
      <c r="A151" s="121"/>
      <c r="B151" s="122"/>
      <c r="C151" s="121"/>
      <c r="D151" s="9" t="s">
        <v>83</v>
      </c>
      <c r="E151" s="28">
        <f t="shared" si="43"/>
        <v>0</v>
      </c>
      <c r="F151" s="33">
        <v>0</v>
      </c>
      <c r="G151" s="33">
        <v>0</v>
      </c>
      <c r="H151" s="33">
        <v>0</v>
      </c>
      <c r="I151" s="26">
        <v>0</v>
      </c>
      <c r="J151" s="26">
        <v>0</v>
      </c>
      <c r="K151" s="26">
        <v>0</v>
      </c>
      <c r="L151" s="26">
        <v>0</v>
      </c>
      <c r="M151" s="26">
        <v>0</v>
      </c>
      <c r="N151" s="26">
        <v>0</v>
      </c>
      <c r="O151" s="26">
        <v>0</v>
      </c>
      <c r="P151" s="26">
        <v>0</v>
      </c>
      <c r="Q151" s="34">
        <v>0</v>
      </c>
    </row>
    <row r="152" spans="1:17" s="8" customFormat="1" x14ac:dyDescent="0.25">
      <c r="A152" s="123" t="s">
        <v>56</v>
      </c>
      <c r="B152" s="126" t="s">
        <v>71</v>
      </c>
      <c r="C152" s="123" t="s">
        <v>47</v>
      </c>
      <c r="D152" s="7" t="s">
        <v>23</v>
      </c>
      <c r="E152" s="31">
        <f>E153+E154+E155+E156+E157+E158</f>
        <v>20</v>
      </c>
      <c r="F152" s="32">
        <f>F153+F154+F155+F156+F157+F158</f>
        <v>0</v>
      </c>
      <c r="G152" s="32">
        <f>G153+G154+G155+G156+G157+G158</f>
        <v>0</v>
      </c>
      <c r="H152" s="32">
        <f t="shared" ref="H152:Q152" si="44">H153+H154+H155+H156+H157+H158</f>
        <v>20</v>
      </c>
      <c r="I152" s="32">
        <f t="shared" si="44"/>
        <v>0</v>
      </c>
      <c r="J152" s="32">
        <f t="shared" si="44"/>
        <v>0</v>
      </c>
      <c r="K152" s="32">
        <f t="shared" si="44"/>
        <v>0</v>
      </c>
      <c r="L152" s="32">
        <f t="shared" si="44"/>
        <v>0</v>
      </c>
      <c r="M152" s="32">
        <f t="shared" si="44"/>
        <v>0</v>
      </c>
      <c r="N152" s="32">
        <f>N153+N154+N155+N156+N157+N158</f>
        <v>0</v>
      </c>
      <c r="O152" s="32">
        <f t="shared" si="44"/>
        <v>0</v>
      </c>
      <c r="P152" s="32">
        <f t="shared" si="44"/>
        <v>0</v>
      </c>
      <c r="Q152" s="32">
        <f t="shared" si="44"/>
        <v>0</v>
      </c>
    </row>
    <row r="153" spans="1:17" s="8" customFormat="1" x14ac:dyDescent="0.25">
      <c r="A153" s="124"/>
      <c r="B153" s="127"/>
      <c r="C153" s="124"/>
      <c r="D153" s="47" t="s">
        <v>7</v>
      </c>
      <c r="E153" s="28">
        <f>F153+G153+H153+I153+J153+K153+L153+M153+N153+O153+P153+Q153</f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</row>
    <row r="154" spans="1:17" s="8" customFormat="1" x14ac:dyDescent="0.25">
      <c r="A154" s="124"/>
      <c r="B154" s="127"/>
      <c r="C154" s="124"/>
      <c r="D154" s="47" t="s">
        <v>8</v>
      </c>
      <c r="E154" s="28">
        <f>F154+G154+H154+I154+J154+K154+L154+M154+N154+O154+P154+Q154</f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</row>
    <row r="155" spans="1:17" s="8" customFormat="1" x14ac:dyDescent="0.25">
      <c r="A155" s="124"/>
      <c r="B155" s="127"/>
      <c r="C155" s="124"/>
      <c r="D155" s="47" t="s">
        <v>9</v>
      </c>
      <c r="E155" s="28">
        <f t="shared" ref="E155:E158" si="45">F155+G155+H155+I155+J155+K155+L155+M155+N155+O155+P155+Q155</f>
        <v>20</v>
      </c>
      <c r="F155" s="33">
        <v>0</v>
      </c>
      <c r="G155" s="33">
        <v>0</v>
      </c>
      <c r="H155" s="33">
        <v>20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26">
        <v>0</v>
      </c>
    </row>
    <row r="156" spans="1:17" s="8" customFormat="1" ht="60" x14ac:dyDescent="0.25">
      <c r="A156" s="124"/>
      <c r="B156" s="127"/>
      <c r="C156" s="124"/>
      <c r="D156" s="9" t="s">
        <v>30</v>
      </c>
      <c r="E156" s="28">
        <f>F156+G156+H156+I156+J156+K156+L156+M156+N156+O156+P156+Q156</f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26">
        <v>0</v>
      </c>
    </row>
    <row r="157" spans="1:17" s="8" customFormat="1" ht="30" x14ac:dyDescent="0.25">
      <c r="A157" s="124"/>
      <c r="B157" s="127"/>
      <c r="C157" s="124"/>
      <c r="D157" s="9" t="s">
        <v>82</v>
      </c>
      <c r="E157" s="28">
        <f t="shared" si="45"/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26">
        <v>0</v>
      </c>
    </row>
    <row r="158" spans="1:17" s="8" customFormat="1" x14ac:dyDescent="0.25">
      <c r="A158" s="125"/>
      <c r="B158" s="128"/>
      <c r="C158" s="125"/>
      <c r="D158" s="9" t="s">
        <v>83</v>
      </c>
      <c r="E158" s="28">
        <f t="shared" si="45"/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</row>
    <row r="159" spans="1:17" s="8" customFormat="1" x14ac:dyDescent="0.25">
      <c r="A159" s="123" t="s">
        <v>79</v>
      </c>
      <c r="B159" s="130" t="s">
        <v>80</v>
      </c>
      <c r="C159" s="123" t="s">
        <v>86</v>
      </c>
      <c r="D159" s="7" t="s">
        <v>23</v>
      </c>
      <c r="E159" s="33">
        <f>E160+E161+E162+E163+E164+E165</f>
        <v>1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</row>
    <row r="160" spans="1:17" s="8" customFormat="1" x14ac:dyDescent="0.25">
      <c r="A160" s="124"/>
      <c r="B160" s="131"/>
      <c r="C160" s="124"/>
      <c r="D160" s="47" t="s">
        <v>7</v>
      </c>
      <c r="E160" s="33">
        <f>F160+G160+H160+I160+J160+K160+L160+M160+N160+O160+P160+Q160</f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</row>
    <row r="161" spans="1:17" s="8" customFormat="1" x14ac:dyDescent="0.25">
      <c r="A161" s="124"/>
      <c r="B161" s="131"/>
      <c r="C161" s="124"/>
      <c r="D161" s="47" t="s">
        <v>8</v>
      </c>
      <c r="E161" s="33">
        <f t="shared" ref="E161:E165" si="46">F161+G161+H161+I161+J161+K161+L161+M161+N161+O161+P161+Q161</f>
        <v>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</row>
    <row r="162" spans="1:17" s="8" customFormat="1" x14ac:dyDescent="0.25">
      <c r="A162" s="124"/>
      <c r="B162" s="131"/>
      <c r="C162" s="124"/>
      <c r="D162" s="47" t="s">
        <v>9</v>
      </c>
      <c r="E162" s="33">
        <f t="shared" si="46"/>
        <v>1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1</v>
      </c>
      <c r="O162" s="33">
        <v>0</v>
      </c>
      <c r="P162" s="33">
        <v>0</v>
      </c>
      <c r="Q162" s="33">
        <v>0</v>
      </c>
    </row>
    <row r="163" spans="1:17" s="8" customFormat="1" ht="60" x14ac:dyDescent="0.25">
      <c r="A163" s="124"/>
      <c r="B163" s="131"/>
      <c r="C163" s="124"/>
      <c r="D163" s="9" t="s">
        <v>30</v>
      </c>
      <c r="E163" s="33">
        <f t="shared" si="46"/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</row>
    <row r="164" spans="1:17" s="8" customFormat="1" ht="30" x14ac:dyDescent="0.25">
      <c r="A164" s="124"/>
      <c r="B164" s="131"/>
      <c r="C164" s="124"/>
      <c r="D164" s="9" t="s">
        <v>82</v>
      </c>
      <c r="E164" s="33">
        <f t="shared" si="46"/>
        <v>0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</row>
    <row r="165" spans="1:17" s="8" customFormat="1" x14ac:dyDescent="0.25">
      <c r="A165" s="125"/>
      <c r="B165" s="132"/>
      <c r="C165" s="125"/>
      <c r="D165" s="9" t="s">
        <v>83</v>
      </c>
      <c r="E165" s="33">
        <f t="shared" si="46"/>
        <v>0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</row>
    <row r="166" spans="1:17" x14ac:dyDescent="0.25">
      <c r="A166" s="129" t="s">
        <v>25</v>
      </c>
      <c r="B166" s="129"/>
      <c r="C166" s="129"/>
      <c r="D166" s="50" t="s">
        <v>23</v>
      </c>
      <c r="E166" s="20">
        <f>E167+E168+E169+E170+E171+E172</f>
        <v>17160.471000000005</v>
      </c>
      <c r="F166" s="20">
        <f>F167+F168+F169+F170+F171+F172</f>
        <v>0</v>
      </c>
      <c r="G166" s="20">
        <f t="shared" ref="G166:Q166" si="47">G167+G168+G169+G170+G171+G172</f>
        <v>510</v>
      </c>
      <c r="H166" s="20">
        <f t="shared" si="47"/>
        <v>11650.1296</v>
      </c>
      <c r="I166" s="20">
        <f>I167+I168+I169+I170+I171+I172</f>
        <v>1348.38</v>
      </c>
      <c r="J166" s="20">
        <f t="shared" si="47"/>
        <v>175</v>
      </c>
      <c r="K166" s="20">
        <f t="shared" si="47"/>
        <v>595.20839999999998</v>
      </c>
      <c r="L166" s="20">
        <f t="shared" si="47"/>
        <v>730.48800000000006</v>
      </c>
      <c r="M166" s="20">
        <f t="shared" si="47"/>
        <v>521</v>
      </c>
      <c r="N166" s="20">
        <f t="shared" si="47"/>
        <v>878.56500000000005</v>
      </c>
      <c r="O166" s="20">
        <f t="shared" si="47"/>
        <v>600</v>
      </c>
      <c r="P166" s="20">
        <f t="shared" si="47"/>
        <v>151.69999999999999</v>
      </c>
      <c r="Q166" s="20">
        <f t="shared" si="47"/>
        <v>0</v>
      </c>
    </row>
    <row r="167" spans="1:17" x14ac:dyDescent="0.25">
      <c r="A167" s="129"/>
      <c r="B167" s="129"/>
      <c r="C167" s="129"/>
      <c r="D167" s="50" t="s">
        <v>7</v>
      </c>
      <c r="E167" s="20">
        <f>F167+G167+H167+I167+J167+K167+L167+M167+N167+O167+P167+Q167</f>
        <v>0</v>
      </c>
      <c r="F167" s="35">
        <f t="shared" ref="F167:Q171" si="48">F125+F75+F47+F19</f>
        <v>0</v>
      </c>
      <c r="G167" s="35">
        <f t="shared" si="48"/>
        <v>0</v>
      </c>
      <c r="H167" s="35">
        <f t="shared" si="48"/>
        <v>0</v>
      </c>
      <c r="I167" s="35">
        <f t="shared" si="48"/>
        <v>0</v>
      </c>
      <c r="J167" s="35">
        <f t="shared" si="48"/>
        <v>0</v>
      </c>
      <c r="K167" s="35">
        <f t="shared" si="48"/>
        <v>0</v>
      </c>
      <c r="L167" s="35">
        <f t="shared" si="48"/>
        <v>0</v>
      </c>
      <c r="M167" s="35">
        <f t="shared" si="48"/>
        <v>0</v>
      </c>
      <c r="N167" s="35">
        <f t="shared" si="48"/>
        <v>0</v>
      </c>
      <c r="O167" s="35">
        <f t="shared" si="48"/>
        <v>0</v>
      </c>
      <c r="P167" s="35">
        <f t="shared" si="48"/>
        <v>0</v>
      </c>
      <c r="Q167" s="35">
        <f t="shared" si="48"/>
        <v>0</v>
      </c>
    </row>
    <row r="168" spans="1:17" x14ac:dyDescent="0.25">
      <c r="A168" s="129"/>
      <c r="B168" s="129"/>
      <c r="C168" s="129"/>
      <c r="D168" s="50" t="s">
        <v>8</v>
      </c>
      <c r="E168" s="20">
        <f t="shared" ref="E168:E172" si="49">F168+G168+H168+I168+J168+K168+L168+M168+N168+O168+P168+Q168</f>
        <v>573.9</v>
      </c>
      <c r="F168" s="35">
        <f t="shared" si="48"/>
        <v>0</v>
      </c>
      <c r="G168" s="35">
        <f t="shared" si="48"/>
        <v>0</v>
      </c>
      <c r="H168" s="35">
        <f t="shared" si="48"/>
        <v>0</v>
      </c>
      <c r="I168" s="35">
        <f t="shared" si="48"/>
        <v>0</v>
      </c>
      <c r="J168" s="35">
        <f t="shared" si="48"/>
        <v>0</v>
      </c>
      <c r="K168" s="35">
        <f t="shared" si="48"/>
        <v>0</v>
      </c>
      <c r="L168" s="35">
        <f t="shared" si="48"/>
        <v>207.2</v>
      </c>
      <c r="M168" s="35">
        <f t="shared" si="48"/>
        <v>0</v>
      </c>
      <c r="N168" s="35">
        <f t="shared" si="48"/>
        <v>115</v>
      </c>
      <c r="O168" s="35">
        <f t="shared" si="48"/>
        <v>100</v>
      </c>
      <c r="P168" s="35">
        <f t="shared" si="48"/>
        <v>151.69999999999999</v>
      </c>
      <c r="Q168" s="35">
        <f t="shared" si="48"/>
        <v>0</v>
      </c>
    </row>
    <row r="169" spans="1:17" x14ac:dyDescent="0.25">
      <c r="A169" s="129"/>
      <c r="B169" s="129"/>
      <c r="C169" s="129"/>
      <c r="D169" s="50" t="s">
        <v>9</v>
      </c>
      <c r="E169" s="20">
        <f>F169+G169+H169+I169+J169+K169+L169+M169+N169+O169+P169+Q169</f>
        <v>16586.571000000004</v>
      </c>
      <c r="F169" s="35">
        <f>F127+F77+F49+F21</f>
        <v>0</v>
      </c>
      <c r="G169" s="35">
        <f t="shared" si="48"/>
        <v>510</v>
      </c>
      <c r="H169" s="35">
        <f t="shared" si="48"/>
        <v>11650.1296</v>
      </c>
      <c r="I169" s="35">
        <f t="shared" si="48"/>
        <v>1348.38</v>
      </c>
      <c r="J169" s="35">
        <f t="shared" si="48"/>
        <v>175</v>
      </c>
      <c r="K169" s="35">
        <f t="shared" si="48"/>
        <v>595.20839999999998</v>
      </c>
      <c r="L169" s="35">
        <f t="shared" si="48"/>
        <v>523.28800000000001</v>
      </c>
      <c r="M169" s="35">
        <f t="shared" si="48"/>
        <v>521</v>
      </c>
      <c r="N169" s="35">
        <f>N127+N77+N49+N21+N162</f>
        <v>763.56500000000005</v>
      </c>
      <c r="O169" s="35">
        <f t="shared" si="48"/>
        <v>500</v>
      </c>
      <c r="P169" s="35">
        <f t="shared" si="48"/>
        <v>0</v>
      </c>
      <c r="Q169" s="35">
        <f t="shared" si="48"/>
        <v>0</v>
      </c>
    </row>
    <row r="170" spans="1:17" ht="57" x14ac:dyDescent="0.25">
      <c r="A170" s="129"/>
      <c r="B170" s="129"/>
      <c r="C170" s="129"/>
      <c r="D170" s="6" t="s">
        <v>30</v>
      </c>
      <c r="E170" s="20">
        <f t="shared" si="49"/>
        <v>0</v>
      </c>
      <c r="F170" s="35">
        <f t="shared" si="48"/>
        <v>0</v>
      </c>
      <c r="G170" s="35">
        <f t="shared" si="48"/>
        <v>0</v>
      </c>
      <c r="H170" s="35">
        <f t="shared" si="48"/>
        <v>0</v>
      </c>
      <c r="I170" s="35">
        <f t="shared" si="48"/>
        <v>0</v>
      </c>
      <c r="J170" s="35">
        <f t="shared" si="48"/>
        <v>0</v>
      </c>
      <c r="K170" s="35">
        <f t="shared" si="48"/>
        <v>0</v>
      </c>
      <c r="L170" s="35">
        <f t="shared" si="48"/>
        <v>0</v>
      </c>
      <c r="M170" s="35">
        <f t="shared" si="48"/>
        <v>0</v>
      </c>
      <c r="N170" s="35">
        <f t="shared" si="48"/>
        <v>0</v>
      </c>
      <c r="O170" s="35">
        <f t="shared" si="48"/>
        <v>0</v>
      </c>
      <c r="P170" s="35">
        <f t="shared" si="48"/>
        <v>0</v>
      </c>
      <c r="Q170" s="35">
        <f t="shared" si="48"/>
        <v>0</v>
      </c>
    </row>
    <row r="171" spans="1:17" ht="28.5" x14ac:dyDescent="0.25">
      <c r="A171" s="129"/>
      <c r="B171" s="129"/>
      <c r="C171" s="129"/>
      <c r="D171" s="6" t="s">
        <v>82</v>
      </c>
      <c r="E171" s="20">
        <f t="shared" si="49"/>
        <v>0</v>
      </c>
      <c r="F171" s="35">
        <f t="shared" si="48"/>
        <v>0</v>
      </c>
      <c r="G171" s="35">
        <f t="shared" si="48"/>
        <v>0</v>
      </c>
      <c r="H171" s="35">
        <f t="shared" si="48"/>
        <v>0</v>
      </c>
      <c r="I171" s="35">
        <f t="shared" si="48"/>
        <v>0</v>
      </c>
      <c r="J171" s="35">
        <f t="shared" si="48"/>
        <v>0</v>
      </c>
      <c r="K171" s="35">
        <f t="shared" si="48"/>
        <v>0</v>
      </c>
      <c r="L171" s="35">
        <f t="shared" si="48"/>
        <v>0</v>
      </c>
      <c r="M171" s="35">
        <f t="shared" si="48"/>
        <v>0</v>
      </c>
      <c r="N171" s="35">
        <f t="shared" si="48"/>
        <v>0</v>
      </c>
      <c r="O171" s="35">
        <f t="shared" si="48"/>
        <v>0</v>
      </c>
      <c r="P171" s="35">
        <f t="shared" si="48"/>
        <v>0</v>
      </c>
      <c r="Q171" s="35">
        <f t="shared" si="48"/>
        <v>0</v>
      </c>
    </row>
    <row r="172" spans="1:17" ht="28.5" x14ac:dyDescent="0.25">
      <c r="A172" s="129"/>
      <c r="B172" s="129"/>
      <c r="C172" s="129"/>
      <c r="D172" s="6" t="s">
        <v>83</v>
      </c>
      <c r="E172" s="20">
        <f t="shared" si="49"/>
        <v>0</v>
      </c>
      <c r="F172" s="35">
        <f t="shared" ref="F172:Q172" si="50">F130+F24+F80+F52</f>
        <v>0</v>
      </c>
      <c r="G172" s="35">
        <f t="shared" si="50"/>
        <v>0</v>
      </c>
      <c r="H172" s="35">
        <f t="shared" si="50"/>
        <v>0</v>
      </c>
      <c r="I172" s="35">
        <f t="shared" si="50"/>
        <v>0</v>
      </c>
      <c r="J172" s="35">
        <f t="shared" si="50"/>
        <v>0</v>
      </c>
      <c r="K172" s="35">
        <f t="shared" si="50"/>
        <v>0</v>
      </c>
      <c r="L172" s="35">
        <f t="shared" si="50"/>
        <v>0</v>
      </c>
      <c r="M172" s="35">
        <f t="shared" si="50"/>
        <v>0</v>
      </c>
      <c r="N172" s="35">
        <f t="shared" si="50"/>
        <v>0</v>
      </c>
      <c r="O172" s="35">
        <f t="shared" si="50"/>
        <v>0</v>
      </c>
      <c r="P172" s="35">
        <f t="shared" si="50"/>
        <v>0</v>
      </c>
      <c r="Q172" s="35">
        <f t="shared" si="50"/>
        <v>0</v>
      </c>
    </row>
    <row r="173" spans="1:17" ht="28.5" customHeight="1" x14ac:dyDescent="0.25">
      <c r="A173" s="133" t="s">
        <v>84</v>
      </c>
      <c r="B173" s="134"/>
      <c r="C173" s="134"/>
      <c r="D173" s="134"/>
      <c r="E173" s="134"/>
      <c r="F173" s="134"/>
    </row>
    <row r="174" spans="1:17" ht="16.5" customHeight="1" x14ac:dyDescent="0.25">
      <c r="A174" s="135"/>
      <c r="B174" s="135"/>
      <c r="C174" s="135"/>
      <c r="D174" s="135"/>
      <c r="E174" s="135"/>
      <c r="F174" s="135"/>
    </row>
    <row r="175" spans="1:17" ht="16.5" customHeight="1" x14ac:dyDescent="0.25">
      <c r="A175" s="135"/>
      <c r="B175" s="135"/>
      <c r="C175" s="135"/>
      <c r="D175" s="135"/>
      <c r="E175" s="135"/>
      <c r="F175" s="135"/>
      <c r="G175" s="100"/>
      <c r="H175" s="100"/>
      <c r="I175" s="100"/>
      <c r="M175" s="10"/>
    </row>
    <row r="176" spans="1:17" ht="16.5" customHeight="1" x14ac:dyDescent="0.25">
      <c r="A176" s="135"/>
      <c r="B176" s="135"/>
      <c r="C176" s="135"/>
      <c r="D176" s="135"/>
      <c r="E176" s="135"/>
      <c r="F176" s="135"/>
    </row>
    <row r="177" spans="1:9" ht="16.5" customHeight="1" x14ac:dyDescent="0.25">
      <c r="A177" s="135"/>
      <c r="B177" s="135"/>
      <c r="C177" s="135"/>
      <c r="D177" s="135"/>
      <c r="E177" s="135"/>
      <c r="F177" s="135"/>
    </row>
    <row r="178" spans="1:9" ht="16.5" customHeight="1" x14ac:dyDescent="0.25">
      <c r="A178" s="135"/>
      <c r="B178" s="135"/>
      <c r="C178" s="135"/>
      <c r="D178" s="135"/>
      <c r="E178" s="135"/>
      <c r="F178" s="135"/>
      <c r="G178" s="137"/>
      <c r="H178" s="137"/>
      <c r="I178" s="137"/>
    </row>
    <row r="179" spans="1:9" ht="16.5" customHeight="1" x14ac:dyDescent="0.25">
      <c r="A179" s="135"/>
      <c r="B179" s="135"/>
      <c r="C179" s="135"/>
      <c r="D179" s="135"/>
      <c r="E179" s="135"/>
      <c r="F179" s="135"/>
      <c r="G179" s="46"/>
      <c r="H179" s="46"/>
      <c r="I179" s="46"/>
    </row>
    <row r="180" spans="1:9" ht="56.25" customHeight="1" x14ac:dyDescent="0.25">
      <c r="A180" s="135"/>
      <c r="B180" s="135"/>
      <c r="C180" s="135"/>
      <c r="D180" s="135"/>
      <c r="E180" s="135"/>
      <c r="F180" s="135"/>
      <c r="G180" s="137"/>
      <c r="H180" s="138"/>
      <c r="I180" s="46"/>
    </row>
    <row r="181" spans="1:9" ht="18" customHeight="1" x14ac:dyDescent="0.25">
      <c r="A181" s="52"/>
      <c r="C181" s="3"/>
      <c r="D181" s="54"/>
      <c r="E181" s="54"/>
      <c r="F181" s="54"/>
    </row>
    <row r="182" spans="1:9" ht="16.5" x14ac:dyDescent="0.25">
      <c r="A182" s="52"/>
      <c r="B182" s="64" t="s">
        <v>88</v>
      </c>
      <c r="C182" s="3"/>
      <c r="D182" s="39"/>
      <c r="E182" s="39" t="s">
        <v>87</v>
      </c>
      <c r="F182" s="39"/>
      <c r="G182" s="55"/>
      <c r="H182" s="55"/>
      <c r="I182" s="55"/>
    </row>
    <row r="183" spans="1:9" ht="22.5" customHeight="1" x14ac:dyDescent="0.25">
      <c r="A183" s="52"/>
      <c r="B183" s="11"/>
      <c r="D183" s="54"/>
      <c r="E183" s="54"/>
      <c r="F183" s="54"/>
    </row>
    <row r="184" spans="1:9" x14ac:dyDescent="0.25">
      <c r="B184" s="1" t="s">
        <v>89</v>
      </c>
      <c r="E184" s="1" t="s">
        <v>90</v>
      </c>
    </row>
    <row r="187" spans="1:9" x14ac:dyDescent="0.25">
      <c r="B187" s="1" t="s">
        <v>91</v>
      </c>
    </row>
    <row r="188" spans="1:9" x14ac:dyDescent="0.25">
      <c r="B188" s="1" t="s">
        <v>92</v>
      </c>
      <c r="E188" s="1" t="s">
        <v>93</v>
      </c>
    </row>
    <row r="189" spans="1:9" x14ac:dyDescent="0.25">
      <c r="B189" s="53">
        <v>250239</v>
      </c>
    </row>
  </sheetData>
  <mergeCells count="88">
    <mergeCell ref="A173:F180"/>
    <mergeCell ref="G175:I175"/>
    <mergeCell ref="G178:I178"/>
    <mergeCell ref="G180:H180"/>
    <mergeCell ref="A159:A165"/>
    <mergeCell ref="B159:B165"/>
    <mergeCell ref="C159:C165"/>
    <mergeCell ref="A166:B172"/>
    <mergeCell ref="C166:C172"/>
    <mergeCell ref="A145:A151"/>
    <mergeCell ref="B145:B151"/>
    <mergeCell ref="C145:C151"/>
    <mergeCell ref="A152:A158"/>
    <mergeCell ref="B152:B158"/>
    <mergeCell ref="C152:C158"/>
    <mergeCell ref="A131:A137"/>
    <mergeCell ref="B131:B137"/>
    <mergeCell ref="C131:C137"/>
    <mergeCell ref="A138:A144"/>
    <mergeCell ref="B138:B144"/>
    <mergeCell ref="C138:C144"/>
    <mergeCell ref="A117:A123"/>
    <mergeCell ref="B117:B123"/>
    <mergeCell ref="C117:C123"/>
    <mergeCell ref="A124:A130"/>
    <mergeCell ref="B124:B130"/>
    <mergeCell ref="C124:C130"/>
    <mergeCell ref="A102:A108"/>
    <mergeCell ref="B102:B108"/>
    <mergeCell ref="C102:C108"/>
    <mergeCell ref="A109:A115"/>
    <mergeCell ref="B109:B115"/>
    <mergeCell ref="C109:C115"/>
    <mergeCell ref="A88:A94"/>
    <mergeCell ref="B88:B94"/>
    <mergeCell ref="C88:C94"/>
    <mergeCell ref="A95:A101"/>
    <mergeCell ref="B95:B101"/>
    <mergeCell ref="C95:C101"/>
    <mergeCell ref="A74:A80"/>
    <mergeCell ref="B74:B80"/>
    <mergeCell ref="C74:C80"/>
    <mergeCell ref="A81:A87"/>
    <mergeCell ref="B81:B87"/>
    <mergeCell ref="C81:C87"/>
    <mergeCell ref="A60:A66"/>
    <mergeCell ref="B60:B66"/>
    <mergeCell ref="C60:C66"/>
    <mergeCell ref="A67:A73"/>
    <mergeCell ref="B67:B73"/>
    <mergeCell ref="C67:C73"/>
    <mergeCell ref="A46:A52"/>
    <mergeCell ref="B46:B52"/>
    <mergeCell ref="C46:C52"/>
    <mergeCell ref="A53:A59"/>
    <mergeCell ref="B53:B59"/>
    <mergeCell ref="C53:C59"/>
    <mergeCell ref="A32:A38"/>
    <mergeCell ref="B32:B38"/>
    <mergeCell ref="C32:C38"/>
    <mergeCell ref="A39:A45"/>
    <mergeCell ref="B39:B45"/>
    <mergeCell ref="C39:C45"/>
    <mergeCell ref="A18:A24"/>
    <mergeCell ref="B18:B24"/>
    <mergeCell ref="C18:C24"/>
    <mergeCell ref="A25:A31"/>
    <mergeCell ref="B25:B31"/>
    <mergeCell ref="C25:C31"/>
    <mergeCell ref="P14:Q14"/>
    <mergeCell ref="A15:A16"/>
    <mergeCell ref="B15:B16"/>
    <mergeCell ref="C15:C16"/>
    <mergeCell ref="D15:D16"/>
    <mergeCell ref="E15:E16"/>
    <mergeCell ref="F15:Q15"/>
    <mergeCell ref="A13:Q13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1:Q11"/>
    <mergeCell ref="A12:Q12"/>
  </mergeCells>
  <pageMargins left="0" right="0" top="0.39370078740157483" bottom="0" header="0" footer="0"/>
  <pageSetup paperSize="8" scale="63" fitToHeight="0" orientation="landscape" r:id="rId1"/>
  <rowBreaks count="3" manualBreakCount="3">
    <brk id="52" max="16" man="1"/>
    <brk id="101" max="16" man="1"/>
    <brk id="144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9"/>
  <sheetViews>
    <sheetView view="pageBreakPreview" zoomScale="85" zoomScaleNormal="100" zoomScaleSheetLayoutView="85" workbookViewId="0">
      <pane xSplit="5" ySplit="17" topLeftCell="F45" activePane="bottomRight" state="frozen"/>
      <selection pane="topRight" activeCell="F1" sqref="F1"/>
      <selection pane="bottomLeft" activeCell="A15" sqref="A15"/>
      <selection pane="bottomRight" activeCell="M112" sqref="M112"/>
    </sheetView>
  </sheetViews>
  <sheetFormatPr defaultRowHeight="15" x14ac:dyDescent="0.25"/>
  <cols>
    <col min="1" max="1" width="7" style="63" customWidth="1"/>
    <col min="2" max="2" width="38" style="1" customWidth="1"/>
    <col min="3" max="3" width="28.5703125" style="1" customWidth="1"/>
    <col min="4" max="4" width="20.28515625" style="1" customWidth="1"/>
    <col min="5" max="5" width="20.140625" style="1" customWidth="1"/>
    <col min="6" max="7" width="14.5703125" style="1" customWidth="1"/>
    <col min="8" max="9" width="14.85546875" style="1" customWidth="1"/>
    <col min="10" max="10" width="12.7109375" style="1" customWidth="1"/>
    <col min="11" max="11" width="13.7109375" style="1" customWidth="1"/>
    <col min="12" max="12" width="12.28515625" style="1" customWidth="1"/>
    <col min="13" max="13" width="13.140625" style="1" customWidth="1"/>
    <col min="14" max="14" width="13.7109375" style="1" customWidth="1"/>
    <col min="15" max="15" width="13.140625" style="1" customWidth="1"/>
    <col min="16" max="16" width="13.85546875" style="1" customWidth="1"/>
    <col min="17" max="17" width="12.5703125" style="1" customWidth="1"/>
    <col min="18" max="16384" width="9.140625" style="1"/>
  </cols>
  <sheetData>
    <row r="1" spans="1:17" ht="16.5" x14ac:dyDescent="0.25">
      <c r="G1" s="3"/>
      <c r="M1" s="100" t="s">
        <v>29</v>
      </c>
      <c r="N1" s="100"/>
      <c r="O1" s="100"/>
      <c r="P1" s="100"/>
      <c r="Q1" s="100"/>
    </row>
    <row r="2" spans="1:17" ht="16.5" x14ac:dyDescent="0.25">
      <c r="G2" s="3"/>
      <c r="M2" s="101" t="s">
        <v>57</v>
      </c>
      <c r="N2" s="101"/>
      <c r="O2" s="101"/>
      <c r="P2" s="101"/>
      <c r="Q2" s="101"/>
    </row>
    <row r="3" spans="1:17" ht="16.5" x14ac:dyDescent="0.25">
      <c r="G3" s="3"/>
      <c r="M3" s="102" t="s">
        <v>43</v>
      </c>
      <c r="N3" s="102"/>
      <c r="O3" s="102"/>
      <c r="P3" s="102"/>
      <c r="Q3" s="102"/>
    </row>
    <row r="4" spans="1:17" ht="16.5" x14ac:dyDescent="0.25">
      <c r="G4" s="3"/>
      <c r="M4" s="103"/>
      <c r="N4" s="103"/>
      <c r="O4" s="103"/>
      <c r="P4" s="103"/>
      <c r="Q4" s="103"/>
    </row>
    <row r="5" spans="1:17" ht="16.5" x14ac:dyDescent="0.25">
      <c r="G5" s="3"/>
      <c r="M5" s="102" t="s">
        <v>44</v>
      </c>
      <c r="N5" s="102"/>
      <c r="O5" s="102"/>
      <c r="P5" s="102"/>
      <c r="Q5" s="102"/>
    </row>
    <row r="6" spans="1:17" ht="16.5" x14ac:dyDescent="0.25">
      <c r="G6" s="3"/>
      <c r="M6" s="103"/>
      <c r="N6" s="103"/>
      <c r="O6" s="103"/>
      <c r="P6" s="103"/>
      <c r="Q6" s="103"/>
    </row>
    <row r="7" spans="1:17" ht="16.5" x14ac:dyDescent="0.25">
      <c r="G7" s="3"/>
      <c r="M7" s="102" t="s">
        <v>44</v>
      </c>
      <c r="N7" s="102"/>
      <c r="O7" s="102"/>
      <c r="P7" s="102"/>
      <c r="Q7" s="102"/>
    </row>
    <row r="8" spans="1:17" ht="16.5" x14ac:dyDescent="0.25">
      <c r="G8" s="3"/>
      <c r="M8" s="101"/>
      <c r="N8" s="101"/>
      <c r="O8" s="101"/>
      <c r="P8" s="101"/>
      <c r="Q8" s="101"/>
    </row>
    <row r="9" spans="1:17" ht="16.5" x14ac:dyDescent="0.25">
      <c r="G9" s="3"/>
      <c r="M9" s="104" t="s">
        <v>85</v>
      </c>
      <c r="N9" s="104"/>
      <c r="O9" s="104"/>
      <c r="P9" s="104"/>
      <c r="Q9" s="104"/>
    </row>
    <row r="10" spans="1:17" ht="16.5" x14ac:dyDescent="0.25">
      <c r="G10" s="3"/>
      <c r="N10" s="57"/>
      <c r="O10" s="57"/>
      <c r="P10" s="57"/>
      <c r="Q10" s="57"/>
    </row>
    <row r="11" spans="1:17" ht="17.25" customHeight="1" x14ac:dyDescent="0.25">
      <c r="A11" s="105" t="s">
        <v>26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</row>
    <row r="12" spans="1:17" ht="34.5" customHeight="1" x14ac:dyDescent="0.25">
      <c r="A12" s="106" t="s">
        <v>64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7" ht="18.75" customHeight="1" x14ac:dyDescent="0.25">
      <c r="A13" s="99" t="s">
        <v>33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</row>
    <row r="14" spans="1:17" ht="12" customHeight="1" x14ac:dyDescent="0.25">
      <c r="P14" s="107" t="s">
        <v>27</v>
      </c>
      <c r="Q14" s="107"/>
    </row>
    <row r="15" spans="1:17" ht="69" customHeight="1" x14ac:dyDescent="0.25">
      <c r="A15" s="108" t="s">
        <v>0</v>
      </c>
      <c r="B15" s="109" t="s">
        <v>63</v>
      </c>
      <c r="C15" s="109" t="s">
        <v>65</v>
      </c>
      <c r="D15" s="108" t="s">
        <v>22</v>
      </c>
      <c r="E15" s="108" t="s">
        <v>24</v>
      </c>
      <c r="F15" s="108" t="s">
        <v>28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</row>
    <row r="16" spans="1:17" ht="57" customHeight="1" x14ac:dyDescent="0.25">
      <c r="A16" s="108"/>
      <c r="B16" s="109"/>
      <c r="C16" s="109"/>
      <c r="D16" s="108"/>
      <c r="E16" s="108"/>
      <c r="F16" s="60" t="s">
        <v>10</v>
      </c>
      <c r="G16" s="60" t="s">
        <v>11</v>
      </c>
      <c r="H16" s="60" t="s">
        <v>12</v>
      </c>
      <c r="I16" s="60" t="s">
        <v>13</v>
      </c>
      <c r="J16" s="60" t="s">
        <v>14</v>
      </c>
      <c r="K16" s="60" t="s">
        <v>15</v>
      </c>
      <c r="L16" s="60" t="s">
        <v>16</v>
      </c>
      <c r="M16" s="60" t="s">
        <v>17</v>
      </c>
      <c r="N16" s="60" t="s">
        <v>18</v>
      </c>
      <c r="O16" s="60" t="s">
        <v>19</v>
      </c>
      <c r="P16" s="60" t="s">
        <v>20</v>
      </c>
      <c r="Q16" s="60" t="s">
        <v>21</v>
      </c>
    </row>
    <row r="17" spans="1:17" s="2" customFormat="1" ht="15" customHeigh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</row>
    <row r="18" spans="1:17" x14ac:dyDescent="0.25">
      <c r="A18" s="108" t="s">
        <v>1</v>
      </c>
      <c r="B18" s="111" t="s">
        <v>75</v>
      </c>
      <c r="C18" s="108"/>
      <c r="D18" s="62" t="s">
        <v>23</v>
      </c>
      <c r="E18" s="19">
        <f>E19+E20+E21+E22+E23+E24</f>
        <v>573.9</v>
      </c>
      <c r="F18" s="20">
        <f>F19+F20+F21+F22+F23+F24</f>
        <v>0</v>
      </c>
      <c r="G18" s="20">
        <f>G19+G20+G21+G22+G23+G24</f>
        <v>0</v>
      </c>
      <c r="H18" s="20">
        <f t="shared" ref="H18:Q18" si="0">H19+H20+H21+H22+H23+H24</f>
        <v>0</v>
      </c>
      <c r="I18" s="20">
        <f t="shared" si="0"/>
        <v>0</v>
      </c>
      <c r="J18" s="20">
        <f t="shared" si="0"/>
        <v>0</v>
      </c>
      <c r="K18" s="20">
        <f t="shared" si="0"/>
        <v>0</v>
      </c>
      <c r="L18" s="20">
        <f t="shared" si="0"/>
        <v>207.2</v>
      </c>
      <c r="M18" s="20">
        <f t="shared" si="0"/>
        <v>0</v>
      </c>
      <c r="N18" s="20">
        <f t="shared" si="0"/>
        <v>115</v>
      </c>
      <c r="O18" s="20">
        <f t="shared" si="0"/>
        <v>100</v>
      </c>
      <c r="P18" s="20">
        <f t="shared" si="0"/>
        <v>151.69999999999999</v>
      </c>
      <c r="Q18" s="20">
        <f t="shared" si="0"/>
        <v>0</v>
      </c>
    </row>
    <row r="19" spans="1:17" x14ac:dyDescent="0.25">
      <c r="A19" s="108"/>
      <c r="B19" s="111"/>
      <c r="C19" s="108"/>
      <c r="D19" s="61" t="s">
        <v>7</v>
      </c>
      <c r="E19" s="21">
        <f t="shared" ref="E19:Q24" si="1">E26+E33+E40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  <c r="K19" s="22">
        <f t="shared" si="1"/>
        <v>0</v>
      </c>
      <c r="L19" s="22">
        <f t="shared" si="1"/>
        <v>0</v>
      </c>
      <c r="M19" s="22">
        <f t="shared" si="1"/>
        <v>0</v>
      </c>
      <c r="N19" s="22">
        <f t="shared" si="1"/>
        <v>0</v>
      </c>
      <c r="O19" s="22">
        <f t="shared" si="1"/>
        <v>0</v>
      </c>
      <c r="P19" s="22">
        <f t="shared" si="1"/>
        <v>0</v>
      </c>
      <c r="Q19" s="22">
        <f t="shared" si="1"/>
        <v>0</v>
      </c>
    </row>
    <row r="20" spans="1:17" x14ac:dyDescent="0.25">
      <c r="A20" s="108"/>
      <c r="B20" s="111"/>
      <c r="C20" s="108"/>
      <c r="D20" s="61" t="s">
        <v>8</v>
      </c>
      <c r="E20" s="21">
        <f t="shared" si="1"/>
        <v>573.9</v>
      </c>
      <c r="F20" s="23">
        <f t="shared" si="1"/>
        <v>0</v>
      </c>
      <c r="G20" s="23">
        <f t="shared" si="1"/>
        <v>0</v>
      </c>
      <c r="H20" s="23">
        <f t="shared" si="1"/>
        <v>0</v>
      </c>
      <c r="I20" s="23">
        <f t="shared" si="1"/>
        <v>0</v>
      </c>
      <c r="J20" s="23">
        <f t="shared" si="1"/>
        <v>0</v>
      </c>
      <c r="K20" s="23">
        <f t="shared" si="1"/>
        <v>0</v>
      </c>
      <c r="L20" s="23">
        <f t="shared" si="1"/>
        <v>207.2</v>
      </c>
      <c r="M20" s="23">
        <f t="shared" si="1"/>
        <v>0</v>
      </c>
      <c r="N20" s="23">
        <f t="shared" si="1"/>
        <v>115</v>
      </c>
      <c r="O20" s="23">
        <f t="shared" si="1"/>
        <v>100</v>
      </c>
      <c r="P20" s="23">
        <f t="shared" si="1"/>
        <v>151.69999999999999</v>
      </c>
      <c r="Q20" s="23">
        <f t="shared" si="1"/>
        <v>0</v>
      </c>
    </row>
    <row r="21" spans="1:17" x14ac:dyDescent="0.25">
      <c r="A21" s="108"/>
      <c r="B21" s="111"/>
      <c r="C21" s="108"/>
      <c r="D21" s="61" t="s">
        <v>9</v>
      </c>
      <c r="E21" s="21">
        <f t="shared" si="1"/>
        <v>0</v>
      </c>
      <c r="F21" s="22">
        <f t="shared" si="1"/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2">
        <f t="shared" si="1"/>
        <v>0</v>
      </c>
      <c r="K21" s="22">
        <f t="shared" si="1"/>
        <v>0</v>
      </c>
      <c r="L21" s="22">
        <f t="shared" si="1"/>
        <v>0</v>
      </c>
      <c r="M21" s="22">
        <f t="shared" si="1"/>
        <v>0</v>
      </c>
      <c r="N21" s="22">
        <f t="shared" si="1"/>
        <v>0</v>
      </c>
      <c r="O21" s="22">
        <f t="shared" si="1"/>
        <v>0</v>
      </c>
      <c r="P21" s="22">
        <f t="shared" si="1"/>
        <v>0</v>
      </c>
      <c r="Q21" s="22">
        <f t="shared" si="1"/>
        <v>0</v>
      </c>
    </row>
    <row r="22" spans="1:17" ht="60" x14ac:dyDescent="0.25">
      <c r="A22" s="108"/>
      <c r="B22" s="111"/>
      <c r="C22" s="108"/>
      <c r="D22" s="5" t="s">
        <v>30</v>
      </c>
      <c r="E22" s="21">
        <f t="shared" si="1"/>
        <v>0</v>
      </c>
      <c r="F22" s="22">
        <f t="shared" si="1"/>
        <v>0</v>
      </c>
      <c r="G22" s="22">
        <f t="shared" si="1"/>
        <v>0</v>
      </c>
      <c r="H22" s="22">
        <f t="shared" si="1"/>
        <v>0</v>
      </c>
      <c r="I22" s="22">
        <f t="shared" si="1"/>
        <v>0</v>
      </c>
      <c r="J22" s="22">
        <f t="shared" si="1"/>
        <v>0</v>
      </c>
      <c r="K22" s="22">
        <f t="shared" si="1"/>
        <v>0</v>
      </c>
      <c r="L22" s="22">
        <f t="shared" si="1"/>
        <v>0</v>
      </c>
      <c r="M22" s="22">
        <f t="shared" si="1"/>
        <v>0</v>
      </c>
      <c r="N22" s="22">
        <f t="shared" si="1"/>
        <v>0</v>
      </c>
      <c r="O22" s="22">
        <f t="shared" si="1"/>
        <v>0</v>
      </c>
      <c r="P22" s="22">
        <f t="shared" si="1"/>
        <v>0</v>
      </c>
      <c r="Q22" s="22">
        <f t="shared" si="1"/>
        <v>0</v>
      </c>
    </row>
    <row r="23" spans="1:17" ht="30" x14ac:dyDescent="0.25">
      <c r="A23" s="108"/>
      <c r="B23" s="111"/>
      <c r="C23" s="108"/>
      <c r="D23" s="5" t="s">
        <v>82</v>
      </c>
      <c r="E23" s="21">
        <f t="shared" si="1"/>
        <v>0</v>
      </c>
      <c r="F23" s="22">
        <f t="shared" si="1"/>
        <v>0</v>
      </c>
      <c r="G23" s="22">
        <f t="shared" si="1"/>
        <v>0</v>
      </c>
      <c r="H23" s="22">
        <f t="shared" si="1"/>
        <v>0</v>
      </c>
      <c r="I23" s="22">
        <f t="shared" si="1"/>
        <v>0</v>
      </c>
      <c r="J23" s="22">
        <f t="shared" si="1"/>
        <v>0</v>
      </c>
      <c r="K23" s="22">
        <f t="shared" si="1"/>
        <v>0</v>
      </c>
      <c r="L23" s="22">
        <f t="shared" si="1"/>
        <v>0</v>
      </c>
      <c r="M23" s="22">
        <f t="shared" si="1"/>
        <v>0</v>
      </c>
      <c r="N23" s="22">
        <f t="shared" si="1"/>
        <v>0</v>
      </c>
      <c r="O23" s="22">
        <f t="shared" si="1"/>
        <v>0</v>
      </c>
      <c r="P23" s="22">
        <f t="shared" si="1"/>
        <v>0</v>
      </c>
      <c r="Q23" s="22">
        <f t="shared" si="1"/>
        <v>0</v>
      </c>
    </row>
    <row r="24" spans="1:17" x14ac:dyDescent="0.25">
      <c r="A24" s="108"/>
      <c r="B24" s="111"/>
      <c r="C24" s="108"/>
      <c r="D24" s="5" t="s">
        <v>83</v>
      </c>
      <c r="E24" s="21">
        <f>E31+E38+E45</f>
        <v>0</v>
      </c>
      <c r="F24" s="22">
        <f t="shared" si="1"/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 t="shared" si="1"/>
        <v>0</v>
      </c>
      <c r="O24" s="22">
        <f t="shared" si="1"/>
        <v>0</v>
      </c>
      <c r="P24" s="22">
        <f t="shared" si="1"/>
        <v>0</v>
      </c>
      <c r="Q24" s="22">
        <f t="shared" si="1"/>
        <v>0</v>
      </c>
    </row>
    <row r="25" spans="1:17" x14ac:dyDescent="0.25">
      <c r="A25" s="108" t="s">
        <v>2</v>
      </c>
      <c r="B25" s="112" t="s">
        <v>67</v>
      </c>
      <c r="C25" s="108" t="s">
        <v>45</v>
      </c>
      <c r="D25" s="62" t="s">
        <v>23</v>
      </c>
      <c r="E25" s="19">
        <f>E26+E27+E28+E29+E30+E31</f>
        <v>458.9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x14ac:dyDescent="0.25">
      <c r="A26" s="108"/>
      <c r="B26" s="112"/>
      <c r="C26" s="108"/>
      <c r="D26" s="61" t="s">
        <v>7</v>
      </c>
      <c r="E26" s="21">
        <f>F26+G26+H26+I26+J26+K26+L26+M26+N26+O26+P26+Q26</f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</row>
    <row r="27" spans="1:17" x14ac:dyDescent="0.25">
      <c r="A27" s="108"/>
      <c r="B27" s="112"/>
      <c r="C27" s="108"/>
      <c r="D27" s="61" t="s">
        <v>8</v>
      </c>
      <c r="E27" s="21">
        <f t="shared" ref="E27:E31" si="2">F27+G27+H27+I27+J27+K27+L27+M27+N27+O27+P27+Q27</f>
        <v>458.9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107.2</v>
      </c>
      <c r="M27" s="23">
        <v>0</v>
      </c>
      <c r="N27" s="24">
        <v>100</v>
      </c>
      <c r="O27" s="23">
        <v>100</v>
      </c>
      <c r="P27" s="23">
        <v>151.69999999999999</v>
      </c>
      <c r="Q27" s="23">
        <v>0</v>
      </c>
    </row>
    <row r="28" spans="1:17" x14ac:dyDescent="0.25">
      <c r="A28" s="108"/>
      <c r="B28" s="112"/>
      <c r="C28" s="108"/>
      <c r="D28" s="61" t="s">
        <v>9</v>
      </c>
      <c r="E28" s="21">
        <f t="shared" si="2"/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v>0</v>
      </c>
      <c r="O28" s="23">
        <v>0</v>
      </c>
      <c r="P28" s="23">
        <v>0</v>
      </c>
      <c r="Q28" s="23">
        <v>0</v>
      </c>
    </row>
    <row r="29" spans="1:17" ht="60" x14ac:dyDescent="0.25">
      <c r="A29" s="108"/>
      <c r="B29" s="112"/>
      <c r="C29" s="108"/>
      <c r="D29" s="5" t="s">
        <v>30</v>
      </c>
      <c r="E29" s="21">
        <f t="shared" si="2"/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</row>
    <row r="30" spans="1:17" ht="30" x14ac:dyDescent="0.25">
      <c r="A30" s="108"/>
      <c r="B30" s="112"/>
      <c r="C30" s="108"/>
      <c r="D30" s="5" t="s">
        <v>82</v>
      </c>
      <c r="E30" s="21">
        <f t="shared" si="2"/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</row>
    <row r="31" spans="1:17" ht="61.5" customHeight="1" x14ac:dyDescent="0.25">
      <c r="A31" s="108"/>
      <c r="B31" s="112"/>
      <c r="C31" s="108"/>
      <c r="D31" s="5" t="s">
        <v>83</v>
      </c>
      <c r="E31" s="21">
        <f t="shared" si="2"/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</row>
    <row r="32" spans="1:17" x14ac:dyDescent="0.25">
      <c r="A32" s="108" t="s">
        <v>3</v>
      </c>
      <c r="B32" s="112" t="s">
        <v>66</v>
      </c>
      <c r="C32" s="108" t="s">
        <v>46</v>
      </c>
      <c r="D32" s="62" t="s">
        <v>23</v>
      </c>
      <c r="E32" s="19">
        <f>E33+E34+E35+E36+E37+E38</f>
        <v>100</v>
      </c>
      <c r="F32" s="20">
        <f>F33+F34+F35+F36+F37+F38</f>
        <v>0</v>
      </c>
      <c r="G32" s="20">
        <f t="shared" ref="G32:Q32" si="3">G33+G34+G35+G36+G37+G38</f>
        <v>0</v>
      </c>
      <c r="H32" s="20">
        <f t="shared" si="3"/>
        <v>0</v>
      </c>
      <c r="I32" s="20">
        <f t="shared" si="3"/>
        <v>0</v>
      </c>
      <c r="J32" s="20">
        <f t="shared" si="3"/>
        <v>0</v>
      </c>
      <c r="K32" s="20">
        <f t="shared" si="3"/>
        <v>0</v>
      </c>
      <c r="L32" s="20">
        <f t="shared" si="3"/>
        <v>100</v>
      </c>
      <c r="M32" s="20">
        <f t="shared" si="3"/>
        <v>0</v>
      </c>
      <c r="N32" s="20">
        <f t="shared" si="3"/>
        <v>0</v>
      </c>
      <c r="O32" s="20">
        <f t="shared" si="3"/>
        <v>0</v>
      </c>
      <c r="P32" s="20">
        <f t="shared" si="3"/>
        <v>0</v>
      </c>
      <c r="Q32" s="20">
        <f t="shared" si="3"/>
        <v>0</v>
      </c>
    </row>
    <row r="33" spans="1:17" x14ac:dyDescent="0.25">
      <c r="A33" s="108"/>
      <c r="B33" s="112"/>
      <c r="C33" s="108"/>
      <c r="D33" s="61" t="s">
        <v>7</v>
      </c>
      <c r="E33" s="21">
        <f>F33+G33+H33+I33+J33+K33+L33+M33+N33+O33+P33+Q33</f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</row>
    <row r="34" spans="1:17" x14ac:dyDescent="0.25">
      <c r="A34" s="108"/>
      <c r="B34" s="112"/>
      <c r="C34" s="108"/>
      <c r="D34" s="61" t="s">
        <v>8</v>
      </c>
      <c r="E34" s="21">
        <f t="shared" ref="E34:E38" si="4">F34+G34+H34+I34+J34+K34+L34+M34+N34+O34+P34+Q34</f>
        <v>100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100</v>
      </c>
      <c r="M34" s="23">
        <v>0</v>
      </c>
      <c r="N34" s="24">
        <v>0</v>
      </c>
      <c r="O34" s="23">
        <v>0</v>
      </c>
      <c r="P34" s="23">
        <v>0</v>
      </c>
      <c r="Q34" s="23">
        <v>0</v>
      </c>
    </row>
    <row r="35" spans="1:17" x14ac:dyDescent="0.25">
      <c r="A35" s="108"/>
      <c r="B35" s="112"/>
      <c r="C35" s="108"/>
      <c r="D35" s="61" t="s">
        <v>9</v>
      </c>
      <c r="E35" s="21">
        <f t="shared" si="4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</row>
    <row r="36" spans="1:17" ht="60" x14ac:dyDescent="0.25">
      <c r="A36" s="108"/>
      <c r="B36" s="112"/>
      <c r="C36" s="108"/>
      <c r="D36" s="5" t="s">
        <v>30</v>
      </c>
      <c r="E36" s="21">
        <f t="shared" si="4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</row>
    <row r="37" spans="1:17" ht="30" x14ac:dyDescent="0.25">
      <c r="A37" s="108"/>
      <c r="B37" s="112"/>
      <c r="C37" s="108"/>
      <c r="D37" s="5" t="s">
        <v>82</v>
      </c>
      <c r="E37" s="21">
        <f t="shared" si="4"/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</row>
    <row r="38" spans="1:17" x14ac:dyDescent="0.25">
      <c r="A38" s="108"/>
      <c r="B38" s="112"/>
      <c r="C38" s="108"/>
      <c r="D38" s="5" t="s">
        <v>83</v>
      </c>
      <c r="E38" s="21">
        <f t="shared" si="4"/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</row>
    <row r="39" spans="1:17" x14ac:dyDescent="0.25">
      <c r="A39" s="108" t="s">
        <v>31</v>
      </c>
      <c r="B39" s="112" t="s">
        <v>68</v>
      </c>
      <c r="C39" s="108" t="s">
        <v>46</v>
      </c>
      <c r="D39" s="62" t="s">
        <v>23</v>
      </c>
      <c r="E39" s="19">
        <f>E40+E41+E42+E43+E44+E45</f>
        <v>15</v>
      </c>
      <c r="F39" s="20">
        <f>F40+F41+F42+F43+F44+F45</f>
        <v>0</v>
      </c>
      <c r="G39" s="20">
        <f t="shared" ref="G39:Q39" si="5">G40+G41+G42+G43+G44+G45</f>
        <v>0</v>
      </c>
      <c r="H39" s="20">
        <f t="shared" si="5"/>
        <v>0</v>
      </c>
      <c r="I39" s="20">
        <f t="shared" si="5"/>
        <v>0</v>
      </c>
      <c r="J39" s="20">
        <f t="shared" si="5"/>
        <v>0</v>
      </c>
      <c r="K39" s="20">
        <f t="shared" si="5"/>
        <v>0</v>
      </c>
      <c r="L39" s="20">
        <f t="shared" si="5"/>
        <v>0</v>
      </c>
      <c r="M39" s="20">
        <f t="shared" si="5"/>
        <v>0</v>
      </c>
      <c r="N39" s="20">
        <f t="shared" si="5"/>
        <v>15</v>
      </c>
      <c r="O39" s="20">
        <f t="shared" si="5"/>
        <v>0</v>
      </c>
      <c r="P39" s="20">
        <f t="shared" si="5"/>
        <v>0</v>
      </c>
      <c r="Q39" s="20">
        <f t="shared" si="5"/>
        <v>0</v>
      </c>
    </row>
    <row r="40" spans="1:17" x14ac:dyDescent="0.25">
      <c r="A40" s="108"/>
      <c r="B40" s="112"/>
      <c r="C40" s="108"/>
      <c r="D40" s="61" t="s">
        <v>7</v>
      </c>
      <c r="E40" s="21">
        <f>F40+G40+H40+I40+J40+K40+L40+M40+N40+O40+P40+Q40</f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</row>
    <row r="41" spans="1:17" x14ac:dyDescent="0.25">
      <c r="A41" s="108"/>
      <c r="B41" s="112"/>
      <c r="C41" s="108"/>
      <c r="D41" s="61" t="s">
        <v>8</v>
      </c>
      <c r="E41" s="21">
        <f t="shared" ref="E41:E45" si="6">F41+G41+H41+I41+J41+K41+L41+M41+N41+O41+P41+Q41</f>
        <v>15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4">
        <v>15</v>
      </c>
      <c r="O41" s="23">
        <v>0</v>
      </c>
      <c r="P41" s="23">
        <v>0</v>
      </c>
      <c r="Q41" s="23">
        <v>0</v>
      </c>
    </row>
    <row r="42" spans="1:17" x14ac:dyDescent="0.25">
      <c r="A42" s="108"/>
      <c r="B42" s="112"/>
      <c r="C42" s="108"/>
      <c r="D42" s="61" t="s">
        <v>9</v>
      </c>
      <c r="E42" s="21">
        <f t="shared" si="6"/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</row>
    <row r="43" spans="1:17" ht="60" x14ac:dyDescent="0.25">
      <c r="A43" s="108"/>
      <c r="B43" s="112"/>
      <c r="C43" s="108"/>
      <c r="D43" s="5" t="s">
        <v>30</v>
      </c>
      <c r="E43" s="21">
        <f t="shared" si="6"/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</row>
    <row r="44" spans="1:17" ht="30" x14ac:dyDescent="0.25">
      <c r="A44" s="108"/>
      <c r="B44" s="112"/>
      <c r="C44" s="108"/>
      <c r="D44" s="5" t="s">
        <v>82</v>
      </c>
      <c r="E44" s="21">
        <f t="shared" si="6"/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</row>
    <row r="45" spans="1:17" x14ac:dyDescent="0.25">
      <c r="A45" s="108"/>
      <c r="B45" s="112"/>
      <c r="C45" s="108"/>
      <c r="D45" s="5" t="s">
        <v>83</v>
      </c>
      <c r="E45" s="21">
        <f t="shared" si="6"/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</row>
    <row r="46" spans="1:17" x14ac:dyDescent="0.25">
      <c r="A46" s="108" t="s">
        <v>4</v>
      </c>
      <c r="B46" s="111" t="s">
        <v>76</v>
      </c>
      <c r="C46" s="108"/>
      <c r="D46" s="62" t="s">
        <v>23</v>
      </c>
      <c r="E46" s="19">
        <f>E47+E48+E49+E50+E51+E52</f>
        <v>3141.9029999999998</v>
      </c>
      <c r="F46" s="20">
        <f>F47+F48+F49+F50+F51+F52</f>
        <v>0</v>
      </c>
      <c r="G46" s="20">
        <f t="shared" ref="G46:Q46" si="7">G47+G48+G49+G50+G51+G52</f>
        <v>510</v>
      </c>
      <c r="H46" s="20">
        <f t="shared" si="7"/>
        <v>5</v>
      </c>
      <c r="I46" s="20">
        <f t="shared" si="7"/>
        <v>750</v>
      </c>
      <c r="J46" s="20">
        <f t="shared" si="7"/>
        <v>0</v>
      </c>
      <c r="K46" s="20">
        <f t="shared" si="7"/>
        <v>279.33800000000002</v>
      </c>
      <c r="L46" s="20">
        <f t="shared" si="7"/>
        <v>55</v>
      </c>
      <c r="M46" s="20">
        <f t="shared" si="7"/>
        <v>500</v>
      </c>
      <c r="N46" s="20">
        <f t="shared" si="7"/>
        <v>542.56500000000005</v>
      </c>
      <c r="O46" s="20">
        <f t="shared" si="7"/>
        <v>500</v>
      </c>
      <c r="P46" s="20">
        <f t="shared" si="7"/>
        <v>0</v>
      </c>
      <c r="Q46" s="20">
        <f t="shared" si="7"/>
        <v>0</v>
      </c>
    </row>
    <row r="47" spans="1:17" x14ac:dyDescent="0.25">
      <c r="A47" s="108"/>
      <c r="B47" s="111"/>
      <c r="C47" s="108"/>
      <c r="D47" s="61" t="s">
        <v>7</v>
      </c>
      <c r="E47" s="21">
        <f>E54+E61</f>
        <v>0</v>
      </c>
      <c r="F47" s="22">
        <f>F54+F61+F68</f>
        <v>0</v>
      </c>
      <c r="G47" s="22">
        <f t="shared" ref="G47:Q47" si="8">G54+G61+G68</f>
        <v>0</v>
      </c>
      <c r="H47" s="22">
        <f t="shared" si="8"/>
        <v>0</v>
      </c>
      <c r="I47" s="22">
        <f t="shared" si="8"/>
        <v>0</v>
      </c>
      <c r="J47" s="22">
        <f t="shared" si="8"/>
        <v>0</v>
      </c>
      <c r="K47" s="22">
        <f t="shared" si="8"/>
        <v>0</v>
      </c>
      <c r="L47" s="22">
        <f t="shared" si="8"/>
        <v>0</v>
      </c>
      <c r="M47" s="22">
        <f t="shared" si="8"/>
        <v>0</v>
      </c>
      <c r="N47" s="22">
        <f t="shared" si="8"/>
        <v>0</v>
      </c>
      <c r="O47" s="22">
        <f t="shared" si="8"/>
        <v>0</v>
      </c>
      <c r="P47" s="22">
        <f t="shared" si="8"/>
        <v>0</v>
      </c>
      <c r="Q47" s="22">
        <f t="shared" si="8"/>
        <v>0</v>
      </c>
    </row>
    <row r="48" spans="1:17" x14ac:dyDescent="0.25">
      <c r="A48" s="108"/>
      <c r="B48" s="111"/>
      <c r="C48" s="108"/>
      <c r="D48" s="61" t="s">
        <v>8</v>
      </c>
      <c r="E48" s="21">
        <f>E55+E62</f>
        <v>0</v>
      </c>
      <c r="F48" s="22">
        <f t="shared" ref="F48:Q52" si="9">F55+F62+F69</f>
        <v>0</v>
      </c>
      <c r="G48" s="22">
        <f t="shared" si="9"/>
        <v>0</v>
      </c>
      <c r="H48" s="22">
        <f t="shared" si="9"/>
        <v>0</v>
      </c>
      <c r="I48" s="22">
        <f t="shared" si="9"/>
        <v>0</v>
      </c>
      <c r="J48" s="22">
        <f t="shared" si="9"/>
        <v>0</v>
      </c>
      <c r="K48" s="22">
        <f t="shared" si="9"/>
        <v>0</v>
      </c>
      <c r="L48" s="22">
        <f t="shared" si="9"/>
        <v>0</v>
      </c>
      <c r="M48" s="22">
        <f t="shared" si="9"/>
        <v>0</v>
      </c>
      <c r="N48" s="22">
        <f t="shared" si="9"/>
        <v>0</v>
      </c>
      <c r="O48" s="22">
        <f t="shared" si="9"/>
        <v>0</v>
      </c>
      <c r="P48" s="22">
        <f t="shared" si="9"/>
        <v>0</v>
      </c>
      <c r="Q48" s="22">
        <f t="shared" si="9"/>
        <v>0</v>
      </c>
    </row>
    <row r="49" spans="1:17" x14ac:dyDescent="0.25">
      <c r="A49" s="108"/>
      <c r="B49" s="111"/>
      <c r="C49" s="108"/>
      <c r="D49" s="61" t="s">
        <v>9</v>
      </c>
      <c r="E49" s="21">
        <f>F49+G49+H49+I49+J49+K49+L49+M49+N49+O49+P49+Q49</f>
        <v>3141.9029999999998</v>
      </c>
      <c r="F49" s="22">
        <f t="shared" si="9"/>
        <v>0</v>
      </c>
      <c r="G49" s="22">
        <f t="shared" si="9"/>
        <v>510</v>
      </c>
      <c r="H49" s="22">
        <f t="shared" si="9"/>
        <v>5</v>
      </c>
      <c r="I49" s="22">
        <f t="shared" si="9"/>
        <v>750</v>
      </c>
      <c r="J49" s="22">
        <f t="shared" si="9"/>
        <v>0</v>
      </c>
      <c r="K49" s="22">
        <f t="shared" si="9"/>
        <v>279.33800000000002</v>
      </c>
      <c r="L49" s="22">
        <f t="shared" si="9"/>
        <v>55</v>
      </c>
      <c r="M49" s="22">
        <f t="shared" si="9"/>
        <v>500</v>
      </c>
      <c r="N49" s="22">
        <f t="shared" si="9"/>
        <v>542.56500000000005</v>
      </c>
      <c r="O49" s="22">
        <f t="shared" si="9"/>
        <v>500</v>
      </c>
      <c r="P49" s="22">
        <f t="shared" si="9"/>
        <v>0</v>
      </c>
      <c r="Q49" s="22">
        <f t="shared" si="9"/>
        <v>0</v>
      </c>
    </row>
    <row r="50" spans="1:17" ht="60" x14ac:dyDescent="0.25">
      <c r="A50" s="108"/>
      <c r="B50" s="111"/>
      <c r="C50" s="108"/>
      <c r="D50" s="5" t="s">
        <v>30</v>
      </c>
      <c r="E50" s="21">
        <f t="shared" ref="E50:E52" si="10">F50+G50+H50+I50+J50+K50+L50+M50+N50+O50+P50+Q50</f>
        <v>0</v>
      </c>
      <c r="F50" s="22">
        <f t="shared" si="9"/>
        <v>0</v>
      </c>
      <c r="G50" s="22">
        <f t="shared" si="9"/>
        <v>0</v>
      </c>
      <c r="H50" s="22">
        <f t="shared" si="9"/>
        <v>0</v>
      </c>
      <c r="I50" s="22">
        <f t="shared" si="9"/>
        <v>0</v>
      </c>
      <c r="J50" s="22">
        <f t="shared" si="9"/>
        <v>0</v>
      </c>
      <c r="K50" s="22">
        <f t="shared" si="9"/>
        <v>0</v>
      </c>
      <c r="L50" s="22">
        <f t="shared" si="9"/>
        <v>0</v>
      </c>
      <c r="M50" s="22">
        <f t="shared" si="9"/>
        <v>0</v>
      </c>
      <c r="N50" s="22">
        <f t="shared" si="9"/>
        <v>0</v>
      </c>
      <c r="O50" s="22">
        <f t="shared" si="9"/>
        <v>0</v>
      </c>
      <c r="P50" s="22">
        <f t="shared" si="9"/>
        <v>0</v>
      </c>
      <c r="Q50" s="22">
        <f t="shared" si="9"/>
        <v>0</v>
      </c>
    </row>
    <row r="51" spans="1:17" ht="30" x14ac:dyDescent="0.25">
      <c r="A51" s="108"/>
      <c r="B51" s="111"/>
      <c r="C51" s="108"/>
      <c r="D51" s="5" t="s">
        <v>82</v>
      </c>
      <c r="E51" s="21">
        <f t="shared" si="10"/>
        <v>0</v>
      </c>
      <c r="F51" s="22">
        <f t="shared" si="9"/>
        <v>0</v>
      </c>
      <c r="G51" s="22">
        <f t="shared" si="9"/>
        <v>0</v>
      </c>
      <c r="H51" s="22">
        <f t="shared" si="9"/>
        <v>0</v>
      </c>
      <c r="I51" s="22">
        <f t="shared" si="9"/>
        <v>0</v>
      </c>
      <c r="J51" s="22">
        <f t="shared" si="9"/>
        <v>0</v>
      </c>
      <c r="K51" s="22">
        <f t="shared" si="9"/>
        <v>0</v>
      </c>
      <c r="L51" s="22">
        <f t="shared" si="9"/>
        <v>0</v>
      </c>
      <c r="M51" s="22">
        <f t="shared" si="9"/>
        <v>0</v>
      </c>
      <c r="N51" s="22">
        <f t="shared" si="9"/>
        <v>0</v>
      </c>
      <c r="O51" s="22">
        <f t="shared" si="9"/>
        <v>0</v>
      </c>
      <c r="P51" s="22">
        <f t="shared" si="9"/>
        <v>0</v>
      </c>
      <c r="Q51" s="22">
        <f t="shared" si="9"/>
        <v>0</v>
      </c>
    </row>
    <row r="52" spans="1:17" x14ac:dyDescent="0.25">
      <c r="A52" s="108"/>
      <c r="B52" s="111"/>
      <c r="C52" s="108"/>
      <c r="D52" s="5" t="s">
        <v>83</v>
      </c>
      <c r="E52" s="21">
        <f t="shared" si="10"/>
        <v>0</v>
      </c>
      <c r="F52" s="22">
        <f t="shared" si="9"/>
        <v>0</v>
      </c>
      <c r="G52" s="22">
        <f t="shared" si="9"/>
        <v>0</v>
      </c>
      <c r="H52" s="22">
        <f t="shared" si="9"/>
        <v>0</v>
      </c>
      <c r="I52" s="22">
        <f t="shared" si="9"/>
        <v>0</v>
      </c>
      <c r="J52" s="22">
        <f t="shared" si="9"/>
        <v>0</v>
      </c>
      <c r="K52" s="22">
        <f t="shared" si="9"/>
        <v>0</v>
      </c>
      <c r="L52" s="22">
        <f t="shared" si="9"/>
        <v>0</v>
      </c>
      <c r="M52" s="22">
        <f t="shared" si="9"/>
        <v>0</v>
      </c>
      <c r="N52" s="22">
        <f t="shared" si="9"/>
        <v>0</v>
      </c>
      <c r="O52" s="22">
        <f t="shared" si="9"/>
        <v>0</v>
      </c>
      <c r="P52" s="22">
        <f t="shared" si="9"/>
        <v>0</v>
      </c>
      <c r="Q52" s="22">
        <f t="shared" si="9"/>
        <v>0</v>
      </c>
    </row>
    <row r="53" spans="1:17" x14ac:dyDescent="0.25">
      <c r="A53" s="108" t="s">
        <v>5</v>
      </c>
      <c r="B53" s="113" t="s">
        <v>34</v>
      </c>
      <c r="C53" s="108" t="s">
        <v>46</v>
      </c>
      <c r="D53" s="62" t="s">
        <v>23</v>
      </c>
      <c r="E53" s="19">
        <f>E54+E55+E56+E57+E58+E59</f>
        <v>3029.3379999999997</v>
      </c>
      <c r="F53" s="20">
        <f>F54+F55+F56+F59</f>
        <v>0</v>
      </c>
      <c r="G53" s="20">
        <f t="shared" ref="G53:Q53" si="11">G54+G55+G56+G59</f>
        <v>500</v>
      </c>
      <c r="H53" s="20">
        <f t="shared" si="11"/>
        <v>0</v>
      </c>
      <c r="I53" s="20">
        <f t="shared" si="11"/>
        <v>750</v>
      </c>
      <c r="J53" s="20">
        <f t="shared" si="11"/>
        <v>0</v>
      </c>
      <c r="K53" s="20">
        <f t="shared" si="11"/>
        <v>279.33800000000002</v>
      </c>
      <c r="L53" s="20">
        <f t="shared" si="11"/>
        <v>0</v>
      </c>
      <c r="M53" s="20">
        <f t="shared" si="11"/>
        <v>500</v>
      </c>
      <c r="N53" s="20">
        <f t="shared" si="11"/>
        <v>500</v>
      </c>
      <c r="O53" s="20">
        <f t="shared" si="11"/>
        <v>500</v>
      </c>
      <c r="P53" s="20">
        <f t="shared" si="11"/>
        <v>0</v>
      </c>
      <c r="Q53" s="20">
        <f t="shared" si="11"/>
        <v>0</v>
      </c>
    </row>
    <row r="54" spans="1:17" x14ac:dyDescent="0.25">
      <c r="A54" s="108"/>
      <c r="B54" s="113"/>
      <c r="C54" s="108"/>
      <c r="D54" s="61" t="s">
        <v>7</v>
      </c>
      <c r="E54" s="21">
        <f>F54+G54+H54+I54+J54+K54+L54+M54+N54+O54+P54+Q54</f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</row>
    <row r="55" spans="1:17" x14ac:dyDescent="0.25">
      <c r="A55" s="108"/>
      <c r="B55" s="113"/>
      <c r="C55" s="108"/>
      <c r="D55" s="61" t="s">
        <v>8</v>
      </c>
      <c r="E55" s="21">
        <f t="shared" ref="E55:E59" si="12">F55+G55+H55+I55+J55+K55+L55+M55+N55+O55+P55+Q55</f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1">
        <v>0</v>
      </c>
      <c r="O55" s="22">
        <v>0</v>
      </c>
      <c r="P55" s="22">
        <v>0</v>
      </c>
      <c r="Q55" s="22">
        <v>0</v>
      </c>
    </row>
    <row r="56" spans="1:17" x14ac:dyDescent="0.25">
      <c r="A56" s="108"/>
      <c r="B56" s="113"/>
      <c r="C56" s="108"/>
      <c r="D56" s="61" t="s">
        <v>9</v>
      </c>
      <c r="E56" s="21">
        <f t="shared" si="12"/>
        <v>3029.3379999999997</v>
      </c>
      <c r="F56" s="25">
        <v>0</v>
      </c>
      <c r="G56" s="25">
        <v>500</v>
      </c>
      <c r="H56" s="25">
        <v>0</v>
      </c>
      <c r="I56" s="25">
        <v>750</v>
      </c>
      <c r="J56" s="25">
        <v>0</v>
      </c>
      <c r="K56" s="25">
        <v>279.33800000000002</v>
      </c>
      <c r="L56" s="25">
        <v>0</v>
      </c>
      <c r="M56" s="25">
        <v>500</v>
      </c>
      <c r="N56" s="25">
        <v>500</v>
      </c>
      <c r="O56" s="25">
        <v>500</v>
      </c>
      <c r="P56" s="25">
        <v>0</v>
      </c>
      <c r="Q56" s="25">
        <v>0</v>
      </c>
    </row>
    <row r="57" spans="1:17" ht="60" x14ac:dyDescent="0.25">
      <c r="A57" s="108"/>
      <c r="B57" s="113"/>
      <c r="C57" s="108"/>
      <c r="D57" s="5" t="s">
        <v>30</v>
      </c>
      <c r="E57" s="21">
        <f t="shared" si="12"/>
        <v>0</v>
      </c>
      <c r="F57" s="22">
        <v>0</v>
      </c>
      <c r="G57" s="22">
        <v>0</v>
      </c>
      <c r="H57" s="22">
        <v>0</v>
      </c>
      <c r="I57" s="22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</row>
    <row r="58" spans="1:17" ht="30" x14ac:dyDescent="0.25">
      <c r="A58" s="108"/>
      <c r="B58" s="113"/>
      <c r="C58" s="108"/>
      <c r="D58" s="5" t="s">
        <v>82</v>
      </c>
      <c r="E58" s="21">
        <f t="shared" si="12"/>
        <v>0</v>
      </c>
      <c r="F58" s="22">
        <v>0</v>
      </c>
      <c r="G58" s="22">
        <v>0</v>
      </c>
      <c r="H58" s="22">
        <v>0</v>
      </c>
      <c r="I58" s="22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</row>
    <row r="59" spans="1:17" x14ac:dyDescent="0.25">
      <c r="A59" s="108"/>
      <c r="B59" s="113"/>
      <c r="C59" s="108"/>
      <c r="D59" s="5" t="s">
        <v>83</v>
      </c>
      <c r="E59" s="21">
        <f t="shared" si="12"/>
        <v>0</v>
      </c>
      <c r="F59" s="22">
        <v>0</v>
      </c>
      <c r="G59" s="22">
        <v>0</v>
      </c>
      <c r="H59" s="22">
        <v>0</v>
      </c>
      <c r="I59" s="22">
        <v>0</v>
      </c>
      <c r="J59" s="26">
        <v>0</v>
      </c>
      <c r="K59" s="26">
        <v>0</v>
      </c>
      <c r="L59" s="26">
        <f>500-500</f>
        <v>0</v>
      </c>
      <c r="M59" s="26">
        <v>0</v>
      </c>
      <c r="N59" s="26">
        <v>0</v>
      </c>
      <c r="O59" s="26">
        <v>0</v>
      </c>
      <c r="P59" s="26">
        <f>500-500</f>
        <v>0</v>
      </c>
      <c r="Q59" s="26">
        <v>0</v>
      </c>
    </row>
    <row r="60" spans="1:17" x14ac:dyDescent="0.25">
      <c r="A60" s="108" t="s">
        <v>6</v>
      </c>
      <c r="B60" s="113" t="s">
        <v>35</v>
      </c>
      <c r="C60" s="108" t="s">
        <v>46</v>
      </c>
      <c r="D60" s="62" t="s">
        <v>23</v>
      </c>
      <c r="E60" s="19">
        <f>E61+E62+E63+E64+E65+E66</f>
        <v>30</v>
      </c>
      <c r="F60" s="22">
        <f>F61+F62+F63+F64+F65+F66</f>
        <v>0</v>
      </c>
      <c r="G60" s="22">
        <f t="shared" ref="G60:M60" si="13">G61+G62+G63+G64+G65+G66</f>
        <v>10</v>
      </c>
      <c r="H60" s="22">
        <f t="shared" si="13"/>
        <v>5</v>
      </c>
      <c r="I60" s="22">
        <f t="shared" si="13"/>
        <v>0</v>
      </c>
      <c r="J60" s="22">
        <f t="shared" si="13"/>
        <v>0</v>
      </c>
      <c r="K60" s="22">
        <f t="shared" si="13"/>
        <v>0</v>
      </c>
      <c r="L60" s="22">
        <f t="shared" si="13"/>
        <v>15</v>
      </c>
      <c r="M60" s="22">
        <f t="shared" si="13"/>
        <v>0</v>
      </c>
      <c r="N60" s="27">
        <f>N63</f>
        <v>0</v>
      </c>
      <c r="O60" s="22">
        <f>O61+O62+O63+O64+O65+O66</f>
        <v>0</v>
      </c>
      <c r="P60" s="22">
        <f t="shared" ref="P60:Q60" si="14">P61+P62+P63+P64+P65+P66</f>
        <v>0</v>
      </c>
      <c r="Q60" s="22">
        <f t="shared" si="14"/>
        <v>0</v>
      </c>
    </row>
    <row r="61" spans="1:17" x14ac:dyDescent="0.25">
      <c r="A61" s="108"/>
      <c r="B61" s="113"/>
      <c r="C61" s="108"/>
      <c r="D61" s="61" t="s">
        <v>7</v>
      </c>
      <c r="E61" s="21">
        <f>F61+G61+H61+I61+J61+K61+L61+M61+N61+O61+P61+Q61</f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</row>
    <row r="62" spans="1:17" x14ac:dyDescent="0.25">
      <c r="A62" s="108"/>
      <c r="B62" s="113"/>
      <c r="C62" s="108"/>
      <c r="D62" s="61" t="s">
        <v>8</v>
      </c>
      <c r="E62" s="21">
        <f t="shared" ref="E62:E66" si="15">F62+G62+H62+I62+J62+K62+L62+M62+N62+O62+P62+Q62</f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</row>
    <row r="63" spans="1:17" x14ac:dyDescent="0.25">
      <c r="A63" s="108"/>
      <c r="B63" s="113"/>
      <c r="C63" s="108"/>
      <c r="D63" s="61" t="s">
        <v>9</v>
      </c>
      <c r="E63" s="21">
        <f t="shared" si="15"/>
        <v>30</v>
      </c>
      <c r="F63" s="22">
        <v>0</v>
      </c>
      <c r="G63" s="25">
        <v>10</v>
      </c>
      <c r="H63" s="25">
        <v>5</v>
      </c>
      <c r="I63" s="22">
        <v>0</v>
      </c>
      <c r="J63" s="22">
        <v>0</v>
      </c>
      <c r="K63" s="25">
        <f>10-10</f>
        <v>0</v>
      </c>
      <c r="L63" s="25">
        <f>5+10</f>
        <v>15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</row>
    <row r="64" spans="1:17" ht="60" x14ac:dyDescent="0.25">
      <c r="A64" s="108"/>
      <c r="B64" s="113"/>
      <c r="C64" s="108"/>
      <c r="D64" s="5" t="s">
        <v>30</v>
      </c>
      <c r="E64" s="21">
        <f t="shared" si="15"/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</row>
    <row r="65" spans="1:17" ht="30" x14ac:dyDescent="0.25">
      <c r="A65" s="108"/>
      <c r="B65" s="113"/>
      <c r="C65" s="108"/>
      <c r="D65" s="5" t="s">
        <v>82</v>
      </c>
      <c r="E65" s="21">
        <f t="shared" si="15"/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</row>
    <row r="66" spans="1:17" x14ac:dyDescent="0.25">
      <c r="A66" s="108"/>
      <c r="B66" s="113"/>
      <c r="C66" s="108"/>
      <c r="D66" s="5" t="s">
        <v>83</v>
      </c>
      <c r="E66" s="21">
        <f t="shared" si="15"/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</row>
    <row r="67" spans="1:17" x14ac:dyDescent="0.25">
      <c r="A67" s="114" t="s">
        <v>69</v>
      </c>
      <c r="B67" s="117" t="s">
        <v>70</v>
      </c>
      <c r="C67" s="108" t="s">
        <v>72</v>
      </c>
      <c r="D67" s="62" t="s">
        <v>23</v>
      </c>
      <c r="E67" s="19">
        <f>E68+E69+E70+E71+E72+E73</f>
        <v>82.564999999999998</v>
      </c>
      <c r="F67" s="22">
        <f>F68+F69+F70+F71+F72+F73</f>
        <v>0</v>
      </c>
      <c r="G67" s="22">
        <f t="shared" ref="G67:M67" si="16">G68+G69+G70+G71+G72+G73</f>
        <v>0</v>
      </c>
      <c r="H67" s="22">
        <f t="shared" si="16"/>
        <v>0</v>
      </c>
      <c r="I67" s="22">
        <f t="shared" si="16"/>
        <v>0</v>
      </c>
      <c r="J67" s="22">
        <f t="shared" si="16"/>
        <v>0</v>
      </c>
      <c r="K67" s="22">
        <f t="shared" si="16"/>
        <v>0</v>
      </c>
      <c r="L67" s="22">
        <f t="shared" si="16"/>
        <v>40</v>
      </c>
      <c r="M67" s="22">
        <f t="shared" si="16"/>
        <v>0</v>
      </c>
      <c r="N67" s="27">
        <f>N70</f>
        <v>42.564999999999998</v>
      </c>
      <c r="O67" s="22">
        <f>O68+O69+O70+O71+O72+O73</f>
        <v>0</v>
      </c>
      <c r="P67" s="22">
        <f t="shared" ref="P67:Q67" si="17">P68+P69+P70+P71+P72+P73</f>
        <v>0</v>
      </c>
      <c r="Q67" s="22">
        <f t="shared" si="17"/>
        <v>0</v>
      </c>
    </row>
    <row r="68" spans="1:17" x14ac:dyDescent="0.25">
      <c r="A68" s="115"/>
      <c r="B68" s="118"/>
      <c r="C68" s="108"/>
      <c r="D68" s="61" t="s">
        <v>7</v>
      </c>
      <c r="E68" s="21">
        <f>F68+G68+H68+I68+J68+K68+L68+M68+N68+O68+P68+Q68</f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</row>
    <row r="69" spans="1:17" x14ac:dyDescent="0.25">
      <c r="A69" s="115"/>
      <c r="B69" s="118"/>
      <c r="C69" s="108"/>
      <c r="D69" s="61" t="s">
        <v>8</v>
      </c>
      <c r="E69" s="21">
        <f t="shared" ref="E69:E73" si="18">F69+G69+H69+I69+J69+K69+L69+M69+N69+O69+P69+Q69</f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</row>
    <row r="70" spans="1:17" x14ac:dyDescent="0.25">
      <c r="A70" s="115"/>
      <c r="B70" s="118"/>
      <c r="C70" s="108"/>
      <c r="D70" s="61" t="s">
        <v>9</v>
      </c>
      <c r="E70" s="21">
        <f t="shared" si="18"/>
        <v>82.564999999999998</v>
      </c>
      <c r="F70" s="22">
        <v>0</v>
      </c>
      <c r="G70" s="25">
        <v>0</v>
      </c>
      <c r="H70" s="25">
        <v>0</v>
      </c>
      <c r="I70" s="22">
        <v>0</v>
      </c>
      <c r="J70" s="22">
        <v>0</v>
      </c>
      <c r="K70" s="25">
        <v>0</v>
      </c>
      <c r="L70" s="25">
        <v>40</v>
      </c>
      <c r="M70" s="22">
        <v>0</v>
      </c>
      <c r="N70" s="22">
        <v>42.564999999999998</v>
      </c>
      <c r="O70" s="22">
        <v>0</v>
      </c>
      <c r="P70" s="22">
        <v>0</v>
      </c>
      <c r="Q70" s="22">
        <v>0</v>
      </c>
    </row>
    <row r="71" spans="1:17" ht="60" x14ac:dyDescent="0.25">
      <c r="A71" s="115"/>
      <c r="B71" s="118"/>
      <c r="C71" s="108"/>
      <c r="D71" s="5" t="s">
        <v>30</v>
      </c>
      <c r="E71" s="21">
        <f t="shared" si="18"/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</row>
    <row r="72" spans="1:17" ht="30" x14ac:dyDescent="0.25">
      <c r="A72" s="115"/>
      <c r="B72" s="118"/>
      <c r="C72" s="108"/>
      <c r="D72" s="5" t="s">
        <v>82</v>
      </c>
      <c r="E72" s="21">
        <f t="shared" si="18"/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</row>
    <row r="73" spans="1:17" x14ac:dyDescent="0.25">
      <c r="A73" s="116"/>
      <c r="B73" s="119"/>
      <c r="C73" s="108"/>
      <c r="D73" s="5" t="s">
        <v>83</v>
      </c>
      <c r="E73" s="21">
        <f t="shared" si="18"/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</row>
    <row r="74" spans="1:17" x14ac:dyDescent="0.25">
      <c r="A74" s="108" t="s">
        <v>32</v>
      </c>
      <c r="B74" s="111" t="s">
        <v>77</v>
      </c>
      <c r="C74" s="108"/>
      <c r="D74" s="62" t="s">
        <v>23</v>
      </c>
      <c r="E74" s="19">
        <f>E75+E76+E77+E78+E79+E80</f>
        <v>1183.1584</v>
      </c>
      <c r="F74" s="20">
        <f>F75+F76+F77+F78+F79+F80</f>
        <v>0</v>
      </c>
      <c r="G74" s="20">
        <f t="shared" ref="G74:Q74" si="19">G75+G76+G77+G78+G79+G80</f>
        <v>0</v>
      </c>
      <c r="H74" s="20">
        <f t="shared" si="19"/>
        <v>173</v>
      </c>
      <c r="I74" s="20">
        <f t="shared" si="19"/>
        <v>0</v>
      </c>
      <c r="J74" s="20">
        <f t="shared" si="19"/>
        <v>175</v>
      </c>
      <c r="K74" s="20">
        <f t="shared" si="19"/>
        <v>0</v>
      </c>
      <c r="L74" s="20">
        <f t="shared" si="19"/>
        <v>534.15840000000003</v>
      </c>
      <c r="M74" s="20">
        <f t="shared" si="19"/>
        <v>301</v>
      </c>
      <c r="N74" s="20">
        <f t="shared" si="19"/>
        <v>0</v>
      </c>
      <c r="O74" s="20">
        <f t="shared" si="19"/>
        <v>0</v>
      </c>
      <c r="P74" s="20">
        <f t="shared" si="19"/>
        <v>0</v>
      </c>
      <c r="Q74" s="20">
        <f t="shared" si="19"/>
        <v>0</v>
      </c>
    </row>
    <row r="75" spans="1:17" x14ac:dyDescent="0.25">
      <c r="A75" s="108"/>
      <c r="B75" s="111"/>
      <c r="C75" s="108"/>
      <c r="D75" s="61" t="s">
        <v>7</v>
      </c>
      <c r="E75" s="21">
        <f>F75+G75+H75+I75+J75+K75+L75+M75+N75+O75+P75+Q75</f>
        <v>0</v>
      </c>
      <c r="F75" s="22">
        <f>F82+F89+F96+F118+F103+F110+F125</f>
        <v>0</v>
      </c>
      <c r="G75" s="22">
        <f t="shared" ref="G75:Q75" si="20">G82+G89+G96+G118+G103+G110+G125</f>
        <v>0</v>
      </c>
      <c r="H75" s="22">
        <f t="shared" si="20"/>
        <v>0</v>
      </c>
      <c r="I75" s="22">
        <f t="shared" si="20"/>
        <v>0</v>
      </c>
      <c r="J75" s="22">
        <f t="shared" si="20"/>
        <v>0</v>
      </c>
      <c r="K75" s="22">
        <f t="shared" si="20"/>
        <v>0</v>
      </c>
      <c r="L75" s="22">
        <f t="shared" si="20"/>
        <v>0</v>
      </c>
      <c r="M75" s="22">
        <f t="shared" si="20"/>
        <v>0</v>
      </c>
      <c r="N75" s="22">
        <f t="shared" si="20"/>
        <v>0</v>
      </c>
      <c r="O75" s="22">
        <f t="shared" si="20"/>
        <v>0</v>
      </c>
      <c r="P75" s="22">
        <f t="shared" si="20"/>
        <v>0</v>
      </c>
      <c r="Q75" s="22">
        <f t="shared" si="20"/>
        <v>0</v>
      </c>
    </row>
    <row r="76" spans="1:17" x14ac:dyDescent="0.25">
      <c r="A76" s="108"/>
      <c r="B76" s="111"/>
      <c r="C76" s="108"/>
      <c r="D76" s="61" t="s">
        <v>8</v>
      </c>
      <c r="E76" s="28">
        <f t="shared" ref="E76:E79" si="21">F76+G76+H76+I76+J76+K76+L76+M76+N76+O76+P76+Q76</f>
        <v>0</v>
      </c>
      <c r="F76" s="22">
        <f t="shared" ref="F76:Q80" si="22">F83+F90+F97+F119+F104+F111+F126</f>
        <v>0</v>
      </c>
      <c r="G76" s="22">
        <f t="shared" si="22"/>
        <v>0</v>
      </c>
      <c r="H76" s="22">
        <f t="shared" si="22"/>
        <v>0</v>
      </c>
      <c r="I76" s="22">
        <f t="shared" si="22"/>
        <v>0</v>
      </c>
      <c r="J76" s="22">
        <f t="shared" si="22"/>
        <v>0</v>
      </c>
      <c r="K76" s="22">
        <f t="shared" si="22"/>
        <v>0</v>
      </c>
      <c r="L76" s="22">
        <f t="shared" si="22"/>
        <v>0</v>
      </c>
      <c r="M76" s="22">
        <f t="shared" si="22"/>
        <v>0</v>
      </c>
      <c r="N76" s="22">
        <f t="shared" si="22"/>
        <v>0</v>
      </c>
      <c r="O76" s="22">
        <f t="shared" si="22"/>
        <v>0</v>
      </c>
      <c r="P76" s="22">
        <f t="shared" si="22"/>
        <v>0</v>
      </c>
      <c r="Q76" s="22">
        <f t="shared" si="22"/>
        <v>0</v>
      </c>
    </row>
    <row r="77" spans="1:17" x14ac:dyDescent="0.25">
      <c r="A77" s="108"/>
      <c r="B77" s="111"/>
      <c r="C77" s="108"/>
      <c r="D77" s="61" t="s">
        <v>9</v>
      </c>
      <c r="E77" s="21">
        <f t="shared" si="21"/>
        <v>1183.1584</v>
      </c>
      <c r="F77" s="22">
        <f t="shared" si="22"/>
        <v>0</v>
      </c>
      <c r="G77" s="22">
        <f t="shared" si="22"/>
        <v>0</v>
      </c>
      <c r="H77" s="22">
        <f t="shared" si="22"/>
        <v>173</v>
      </c>
      <c r="I77" s="22">
        <f t="shared" si="22"/>
        <v>0</v>
      </c>
      <c r="J77" s="22">
        <f t="shared" si="22"/>
        <v>175</v>
      </c>
      <c r="K77" s="22">
        <f t="shared" si="22"/>
        <v>0</v>
      </c>
      <c r="L77" s="22">
        <f t="shared" si="22"/>
        <v>534.15840000000003</v>
      </c>
      <c r="M77" s="22">
        <f t="shared" si="22"/>
        <v>301</v>
      </c>
      <c r="N77" s="22">
        <f t="shared" si="22"/>
        <v>0</v>
      </c>
      <c r="O77" s="22">
        <f t="shared" si="22"/>
        <v>0</v>
      </c>
      <c r="P77" s="22">
        <f t="shared" si="22"/>
        <v>0</v>
      </c>
      <c r="Q77" s="22">
        <f t="shared" si="22"/>
        <v>0</v>
      </c>
    </row>
    <row r="78" spans="1:17" ht="60" x14ac:dyDescent="0.25">
      <c r="A78" s="108"/>
      <c r="B78" s="111"/>
      <c r="C78" s="108"/>
      <c r="D78" s="5" t="s">
        <v>30</v>
      </c>
      <c r="E78" s="21">
        <f t="shared" si="21"/>
        <v>0</v>
      </c>
      <c r="F78" s="22">
        <f t="shared" si="22"/>
        <v>0</v>
      </c>
      <c r="G78" s="22">
        <f t="shared" si="22"/>
        <v>0</v>
      </c>
      <c r="H78" s="22">
        <f t="shared" si="22"/>
        <v>0</v>
      </c>
      <c r="I78" s="22">
        <f t="shared" si="22"/>
        <v>0</v>
      </c>
      <c r="J78" s="22">
        <f t="shared" si="22"/>
        <v>0</v>
      </c>
      <c r="K78" s="22">
        <f t="shared" si="22"/>
        <v>0</v>
      </c>
      <c r="L78" s="22">
        <f t="shared" si="22"/>
        <v>0</v>
      </c>
      <c r="M78" s="22">
        <f t="shared" si="22"/>
        <v>0</v>
      </c>
      <c r="N78" s="22">
        <f t="shared" si="22"/>
        <v>0</v>
      </c>
      <c r="O78" s="22">
        <f t="shared" si="22"/>
        <v>0</v>
      </c>
      <c r="P78" s="22">
        <f t="shared" si="22"/>
        <v>0</v>
      </c>
      <c r="Q78" s="22">
        <f t="shared" si="22"/>
        <v>0</v>
      </c>
    </row>
    <row r="79" spans="1:17" ht="30" x14ac:dyDescent="0.25">
      <c r="A79" s="108"/>
      <c r="B79" s="111"/>
      <c r="C79" s="108"/>
      <c r="D79" s="5" t="s">
        <v>82</v>
      </c>
      <c r="E79" s="21">
        <f t="shared" si="21"/>
        <v>0</v>
      </c>
      <c r="F79" s="22">
        <f t="shared" si="22"/>
        <v>0</v>
      </c>
      <c r="G79" s="22">
        <f t="shared" si="22"/>
        <v>0</v>
      </c>
      <c r="H79" s="22">
        <f t="shared" si="22"/>
        <v>0</v>
      </c>
      <c r="I79" s="22">
        <f t="shared" si="22"/>
        <v>0</v>
      </c>
      <c r="J79" s="22">
        <f t="shared" si="22"/>
        <v>0</v>
      </c>
      <c r="K79" s="22">
        <f t="shared" si="22"/>
        <v>0</v>
      </c>
      <c r="L79" s="22">
        <f t="shared" si="22"/>
        <v>0</v>
      </c>
      <c r="M79" s="22">
        <f t="shared" si="22"/>
        <v>0</v>
      </c>
      <c r="N79" s="22">
        <f t="shared" si="22"/>
        <v>0</v>
      </c>
      <c r="O79" s="22">
        <f t="shared" si="22"/>
        <v>0</v>
      </c>
      <c r="P79" s="22">
        <f t="shared" si="22"/>
        <v>0</v>
      </c>
      <c r="Q79" s="22">
        <f t="shared" si="22"/>
        <v>0</v>
      </c>
    </row>
    <row r="80" spans="1:17" x14ac:dyDescent="0.25">
      <c r="A80" s="108"/>
      <c r="B80" s="111"/>
      <c r="C80" s="108"/>
      <c r="D80" s="5" t="s">
        <v>83</v>
      </c>
      <c r="E80" s="21">
        <f>F80+G80+H80+I80+J80+K80+L80+M80+N80+O80+P80+Q80</f>
        <v>0</v>
      </c>
      <c r="F80" s="22">
        <f t="shared" si="22"/>
        <v>0</v>
      </c>
      <c r="G80" s="22">
        <f t="shared" si="22"/>
        <v>0</v>
      </c>
      <c r="H80" s="22">
        <f t="shared" si="22"/>
        <v>0</v>
      </c>
      <c r="I80" s="22">
        <f t="shared" si="22"/>
        <v>0</v>
      </c>
      <c r="J80" s="22">
        <f t="shared" si="22"/>
        <v>0</v>
      </c>
      <c r="K80" s="22">
        <f t="shared" si="22"/>
        <v>0</v>
      </c>
      <c r="L80" s="22">
        <f t="shared" si="22"/>
        <v>0</v>
      </c>
      <c r="M80" s="22">
        <f t="shared" si="22"/>
        <v>0</v>
      </c>
      <c r="N80" s="22">
        <f t="shared" si="22"/>
        <v>0</v>
      </c>
      <c r="O80" s="22">
        <f t="shared" si="22"/>
        <v>0</v>
      </c>
      <c r="P80" s="22">
        <f t="shared" si="22"/>
        <v>0</v>
      </c>
      <c r="Q80" s="22">
        <f t="shared" si="22"/>
        <v>0</v>
      </c>
    </row>
    <row r="81" spans="1:17" ht="15" customHeight="1" x14ac:dyDescent="0.25">
      <c r="A81" s="108" t="s">
        <v>36</v>
      </c>
      <c r="B81" s="113" t="s">
        <v>39</v>
      </c>
      <c r="C81" s="108" t="s">
        <v>46</v>
      </c>
      <c r="D81" s="62" t="s">
        <v>23</v>
      </c>
      <c r="E81" s="19">
        <f>E82+E83+E84+E85+E86+E87</f>
        <v>25</v>
      </c>
      <c r="F81" s="20">
        <f>F82+F83+F84+F85+F86+F87</f>
        <v>0</v>
      </c>
      <c r="G81" s="20">
        <f t="shared" ref="G81:Q81" si="23">G82+G83+G84+G85+G86+G87</f>
        <v>0</v>
      </c>
      <c r="H81" s="20">
        <f t="shared" si="23"/>
        <v>25</v>
      </c>
      <c r="I81" s="20">
        <f t="shared" si="23"/>
        <v>0</v>
      </c>
      <c r="J81" s="20">
        <f t="shared" si="23"/>
        <v>0</v>
      </c>
      <c r="K81" s="20">
        <f t="shared" si="23"/>
        <v>0</v>
      </c>
      <c r="L81" s="20">
        <f t="shared" si="23"/>
        <v>0</v>
      </c>
      <c r="M81" s="20">
        <f t="shared" si="23"/>
        <v>0</v>
      </c>
      <c r="N81" s="20">
        <f t="shared" si="23"/>
        <v>0</v>
      </c>
      <c r="O81" s="20">
        <f t="shared" si="23"/>
        <v>0</v>
      </c>
      <c r="P81" s="20">
        <f t="shared" si="23"/>
        <v>0</v>
      </c>
      <c r="Q81" s="20">
        <f t="shared" si="23"/>
        <v>0</v>
      </c>
    </row>
    <row r="82" spans="1:17" x14ac:dyDescent="0.25">
      <c r="A82" s="108"/>
      <c r="B82" s="113"/>
      <c r="C82" s="108"/>
      <c r="D82" s="61" t="s">
        <v>7</v>
      </c>
      <c r="E82" s="21">
        <f>F82+G82+H82+I82+J82+K82+L82+M82+N82+O82+P82+Q82</f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</row>
    <row r="83" spans="1:17" x14ac:dyDescent="0.25">
      <c r="A83" s="108"/>
      <c r="B83" s="113"/>
      <c r="C83" s="108"/>
      <c r="D83" s="61" t="s">
        <v>8</v>
      </c>
      <c r="E83" s="21">
        <f t="shared" ref="E83:E87" si="24">F83+G83+H83+I83+J83+K83+L83+M83+N83+O83+P83+Q83</f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</row>
    <row r="84" spans="1:17" x14ac:dyDescent="0.25">
      <c r="A84" s="108"/>
      <c r="B84" s="113"/>
      <c r="C84" s="108"/>
      <c r="D84" s="61" t="s">
        <v>9</v>
      </c>
      <c r="E84" s="21">
        <f t="shared" si="24"/>
        <v>25</v>
      </c>
      <c r="F84" s="22">
        <v>0</v>
      </c>
      <c r="G84" s="22">
        <v>0</v>
      </c>
      <c r="H84" s="22">
        <v>25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</row>
    <row r="85" spans="1:17" ht="60" x14ac:dyDescent="0.25">
      <c r="A85" s="108"/>
      <c r="B85" s="113"/>
      <c r="C85" s="108"/>
      <c r="D85" s="5" t="s">
        <v>30</v>
      </c>
      <c r="E85" s="21">
        <f t="shared" si="24"/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</row>
    <row r="86" spans="1:17" ht="30" x14ac:dyDescent="0.25">
      <c r="A86" s="108"/>
      <c r="B86" s="113"/>
      <c r="C86" s="108"/>
      <c r="D86" s="5" t="s">
        <v>82</v>
      </c>
      <c r="E86" s="21">
        <f t="shared" si="24"/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</row>
    <row r="87" spans="1:17" x14ac:dyDescent="0.25">
      <c r="A87" s="108"/>
      <c r="B87" s="113"/>
      <c r="C87" s="108"/>
      <c r="D87" s="5" t="s">
        <v>83</v>
      </c>
      <c r="E87" s="21">
        <f t="shared" si="24"/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</row>
    <row r="88" spans="1:17" ht="15" customHeight="1" x14ac:dyDescent="0.25">
      <c r="A88" s="108" t="s">
        <v>37</v>
      </c>
      <c r="B88" s="113" t="s">
        <v>40</v>
      </c>
      <c r="C88" s="108" t="s">
        <v>73</v>
      </c>
      <c r="D88" s="62" t="s">
        <v>23</v>
      </c>
      <c r="E88" s="19">
        <f>E89+E90+E91+E92+E93+E94</f>
        <v>25.8704</v>
      </c>
      <c r="F88" s="20">
        <f>F89+F90+F91+F92+F93+F94</f>
        <v>0</v>
      </c>
      <c r="G88" s="20">
        <f t="shared" ref="G88:Q88" si="25">G89+G90+G91+G92+G93+G94</f>
        <v>0</v>
      </c>
      <c r="H88" s="20">
        <f t="shared" si="25"/>
        <v>0</v>
      </c>
      <c r="I88" s="20">
        <f t="shared" si="25"/>
        <v>0</v>
      </c>
      <c r="J88" s="20">
        <f t="shared" si="25"/>
        <v>0</v>
      </c>
      <c r="K88" s="20">
        <f t="shared" si="25"/>
        <v>0</v>
      </c>
      <c r="L88" s="20">
        <f t="shared" si="25"/>
        <v>25.8704</v>
      </c>
      <c r="M88" s="20">
        <f t="shared" si="25"/>
        <v>0</v>
      </c>
      <c r="N88" s="20">
        <f t="shared" si="25"/>
        <v>0</v>
      </c>
      <c r="O88" s="20">
        <f t="shared" si="25"/>
        <v>0</v>
      </c>
      <c r="P88" s="20">
        <f t="shared" si="25"/>
        <v>0</v>
      </c>
      <c r="Q88" s="20">
        <f t="shared" si="25"/>
        <v>0</v>
      </c>
    </row>
    <row r="89" spans="1:17" x14ac:dyDescent="0.25">
      <c r="A89" s="108"/>
      <c r="B89" s="113"/>
      <c r="C89" s="108"/>
      <c r="D89" s="61" t="s">
        <v>7</v>
      </c>
      <c r="E89" s="21">
        <f>F89+G89+H89+I89+J89+K89+L89+M89+N89+O89+P89+Q89</f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</row>
    <row r="90" spans="1:17" x14ac:dyDescent="0.25">
      <c r="A90" s="108"/>
      <c r="B90" s="113"/>
      <c r="C90" s="108"/>
      <c r="D90" s="61" t="s">
        <v>8</v>
      </c>
      <c r="E90" s="21">
        <f t="shared" ref="E90:E94" si="26">F90+G90+H90+I90+J90+K90+L90+M90+N90+O90+P90+Q90</f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</row>
    <row r="91" spans="1:17" x14ac:dyDescent="0.25">
      <c r="A91" s="108"/>
      <c r="B91" s="113"/>
      <c r="C91" s="108"/>
      <c r="D91" s="61" t="s">
        <v>9</v>
      </c>
      <c r="E91" s="21">
        <f t="shared" si="26"/>
        <v>25.8704</v>
      </c>
      <c r="F91" s="22">
        <v>0</v>
      </c>
      <c r="G91" s="22">
        <v>0</v>
      </c>
      <c r="H91" s="22">
        <v>0</v>
      </c>
      <c r="I91" s="22">
        <v>0</v>
      </c>
      <c r="J91" s="26">
        <v>0</v>
      </c>
      <c r="K91" s="22">
        <v>0</v>
      </c>
      <c r="L91" s="22">
        <v>25.8704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</row>
    <row r="92" spans="1:17" ht="60" x14ac:dyDescent="0.25">
      <c r="A92" s="108"/>
      <c r="B92" s="113"/>
      <c r="C92" s="108"/>
      <c r="D92" s="5" t="s">
        <v>30</v>
      </c>
      <c r="E92" s="21">
        <f t="shared" si="26"/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</row>
    <row r="93" spans="1:17" ht="30" x14ac:dyDescent="0.25">
      <c r="A93" s="108"/>
      <c r="B93" s="113"/>
      <c r="C93" s="108"/>
      <c r="D93" s="5" t="s">
        <v>82</v>
      </c>
      <c r="E93" s="21">
        <f t="shared" si="26"/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</row>
    <row r="94" spans="1:17" x14ac:dyDescent="0.25">
      <c r="A94" s="108"/>
      <c r="B94" s="113"/>
      <c r="C94" s="108"/>
      <c r="D94" s="5" t="s">
        <v>83</v>
      </c>
      <c r="E94" s="21">
        <f t="shared" si="26"/>
        <v>0</v>
      </c>
      <c r="F94" s="22">
        <v>0</v>
      </c>
      <c r="G94" s="22">
        <v>0</v>
      </c>
      <c r="H94" s="22">
        <v>0</v>
      </c>
      <c r="I94" s="22">
        <v>0</v>
      </c>
      <c r="J94" s="22">
        <f>25-25</f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</row>
    <row r="95" spans="1:17" ht="15" customHeight="1" x14ac:dyDescent="0.25">
      <c r="A95" s="108" t="s">
        <v>38</v>
      </c>
      <c r="B95" s="113" t="s">
        <v>41</v>
      </c>
      <c r="C95" s="108" t="s">
        <v>73</v>
      </c>
      <c r="D95" s="62" t="s">
        <v>23</v>
      </c>
      <c r="E95" s="19">
        <f>E96+E97+E98+E99+E100+E101</f>
        <v>30</v>
      </c>
      <c r="F95" s="20">
        <f>F96+F97+F98+F99+F100+F101</f>
        <v>0</v>
      </c>
      <c r="G95" s="20">
        <f t="shared" ref="G95:Q95" si="27">G96+G97+G98+G99+G100+G101</f>
        <v>0</v>
      </c>
      <c r="H95" s="20">
        <f t="shared" si="27"/>
        <v>0</v>
      </c>
      <c r="I95" s="20">
        <f t="shared" si="27"/>
        <v>0</v>
      </c>
      <c r="J95" s="20">
        <f t="shared" si="27"/>
        <v>0</v>
      </c>
      <c r="K95" s="20">
        <f t="shared" si="27"/>
        <v>0</v>
      </c>
      <c r="L95" s="20">
        <f t="shared" si="27"/>
        <v>30</v>
      </c>
      <c r="M95" s="20">
        <f t="shared" si="27"/>
        <v>0</v>
      </c>
      <c r="N95" s="20">
        <f t="shared" si="27"/>
        <v>0</v>
      </c>
      <c r="O95" s="20">
        <f t="shared" si="27"/>
        <v>0</v>
      </c>
      <c r="P95" s="20">
        <f t="shared" si="27"/>
        <v>0</v>
      </c>
      <c r="Q95" s="20">
        <f t="shared" si="27"/>
        <v>0</v>
      </c>
    </row>
    <row r="96" spans="1:17" x14ac:dyDescent="0.25">
      <c r="A96" s="108"/>
      <c r="B96" s="113"/>
      <c r="C96" s="108"/>
      <c r="D96" s="61" t="s">
        <v>7</v>
      </c>
      <c r="E96" s="21">
        <f>F96+G96+H96+I96+J96+K96+L96+M96+N96+O96+P96+Q96</f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</row>
    <row r="97" spans="1:17" x14ac:dyDescent="0.25">
      <c r="A97" s="108"/>
      <c r="B97" s="113"/>
      <c r="C97" s="108"/>
      <c r="D97" s="61" t="s">
        <v>8</v>
      </c>
      <c r="E97" s="21">
        <f t="shared" ref="E97:E100" si="28">F97+G97+H97+I97+J97+K97+L97+M97+N97+O97+P97+Q97</f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</row>
    <row r="98" spans="1:17" x14ac:dyDescent="0.25">
      <c r="A98" s="108"/>
      <c r="B98" s="113"/>
      <c r="C98" s="108"/>
      <c r="D98" s="61" t="s">
        <v>9</v>
      </c>
      <c r="E98" s="21">
        <f t="shared" si="28"/>
        <v>30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30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</row>
    <row r="99" spans="1:17" ht="60" x14ac:dyDescent="0.25">
      <c r="A99" s="108"/>
      <c r="B99" s="113"/>
      <c r="C99" s="108"/>
      <c r="D99" s="5" t="s">
        <v>30</v>
      </c>
      <c r="E99" s="21">
        <f t="shared" si="28"/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</row>
    <row r="100" spans="1:17" ht="30" x14ac:dyDescent="0.25">
      <c r="A100" s="108"/>
      <c r="B100" s="113"/>
      <c r="C100" s="108"/>
      <c r="D100" s="5" t="s">
        <v>82</v>
      </c>
      <c r="E100" s="21">
        <f t="shared" si="28"/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</row>
    <row r="101" spans="1:17" x14ac:dyDescent="0.25">
      <c r="A101" s="108"/>
      <c r="B101" s="113"/>
      <c r="C101" s="108"/>
      <c r="D101" s="5" t="s">
        <v>83</v>
      </c>
      <c r="E101" s="28">
        <f>F101+G101+H101+I101+J101+K101+L101+M101+N101+O101+P101+Q101</f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f>25-25</f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</row>
    <row r="102" spans="1:17" x14ac:dyDescent="0.25">
      <c r="A102" s="114" t="s">
        <v>42</v>
      </c>
      <c r="B102" s="113" t="s">
        <v>58</v>
      </c>
      <c r="C102" s="108" t="s">
        <v>74</v>
      </c>
      <c r="D102" s="62" t="s">
        <v>23</v>
      </c>
      <c r="E102" s="19">
        <f>E103+E104+E105+E106+E107+E108</f>
        <v>21</v>
      </c>
      <c r="F102" s="20">
        <f>F103+F104+F105+F106+F107+F108</f>
        <v>0</v>
      </c>
      <c r="G102" s="20">
        <f t="shared" ref="G102:Q102" si="29">G103+G104+G105+G106+G107+G108</f>
        <v>0</v>
      </c>
      <c r="H102" s="20">
        <f t="shared" si="29"/>
        <v>0</v>
      </c>
      <c r="I102" s="20">
        <f t="shared" si="29"/>
        <v>0</v>
      </c>
      <c r="J102" s="20">
        <f t="shared" si="29"/>
        <v>0</v>
      </c>
      <c r="K102" s="20">
        <f t="shared" si="29"/>
        <v>0</v>
      </c>
      <c r="L102" s="20">
        <f t="shared" si="29"/>
        <v>0</v>
      </c>
      <c r="M102" s="20">
        <f t="shared" si="29"/>
        <v>21</v>
      </c>
      <c r="N102" s="20">
        <f t="shared" si="29"/>
        <v>0</v>
      </c>
      <c r="O102" s="20">
        <f t="shared" si="29"/>
        <v>0</v>
      </c>
      <c r="P102" s="20">
        <f t="shared" si="29"/>
        <v>0</v>
      </c>
      <c r="Q102" s="20">
        <f t="shared" si="29"/>
        <v>0</v>
      </c>
    </row>
    <row r="103" spans="1:17" x14ac:dyDescent="0.25">
      <c r="A103" s="115"/>
      <c r="B103" s="113"/>
      <c r="C103" s="108"/>
      <c r="D103" s="61" t="s">
        <v>7</v>
      </c>
      <c r="E103" s="21">
        <f>F103+G103+H103+I103+J103+K103+L103+M103+N103+O103+P103+Q103</f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</row>
    <row r="104" spans="1:17" x14ac:dyDescent="0.25">
      <c r="A104" s="115"/>
      <c r="B104" s="113"/>
      <c r="C104" s="108"/>
      <c r="D104" s="61" t="s">
        <v>8</v>
      </c>
      <c r="E104" s="21">
        <f t="shared" ref="E104:E107" si="30">F104+G104+H104+I104+J104+K104+L104+M104+N104+O104+P104+Q104</f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x14ac:dyDescent="0.25">
      <c r="A105" s="115"/>
      <c r="B105" s="113"/>
      <c r="C105" s="108"/>
      <c r="D105" s="61" t="s">
        <v>9</v>
      </c>
      <c r="E105" s="21">
        <f t="shared" si="30"/>
        <v>21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21</v>
      </c>
      <c r="N105" s="22">
        <v>0</v>
      </c>
      <c r="O105" s="22">
        <v>0</v>
      </c>
      <c r="P105" s="22">
        <v>0</v>
      </c>
      <c r="Q105" s="22">
        <v>0</v>
      </c>
    </row>
    <row r="106" spans="1:17" ht="60" x14ac:dyDescent="0.25">
      <c r="A106" s="115"/>
      <c r="B106" s="113"/>
      <c r="C106" s="108"/>
      <c r="D106" s="5" t="s">
        <v>30</v>
      </c>
      <c r="E106" s="21">
        <f t="shared" si="30"/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</row>
    <row r="107" spans="1:17" ht="30" x14ac:dyDescent="0.25">
      <c r="A107" s="115"/>
      <c r="B107" s="113"/>
      <c r="C107" s="108"/>
      <c r="D107" s="5" t="s">
        <v>82</v>
      </c>
      <c r="E107" s="21">
        <f t="shared" si="30"/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</row>
    <row r="108" spans="1:17" ht="39.75" customHeight="1" x14ac:dyDescent="0.25">
      <c r="A108" s="116"/>
      <c r="B108" s="113"/>
      <c r="C108" s="108"/>
      <c r="D108" s="5" t="s">
        <v>83</v>
      </c>
      <c r="E108" s="28">
        <f>F108+G108+H108+I108+J108+K108+L108+M108+N108+O108+P108+Q108</f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f>25-25</f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</row>
    <row r="109" spans="1:17" ht="21.75" customHeight="1" x14ac:dyDescent="0.25">
      <c r="A109" s="114" t="s">
        <v>59</v>
      </c>
      <c r="B109" s="114" t="s">
        <v>61</v>
      </c>
      <c r="C109" s="114" t="s">
        <v>46</v>
      </c>
      <c r="D109" s="62" t="s">
        <v>23</v>
      </c>
      <c r="E109" s="19">
        <f>E111+E112+E113+E114+E115+E116</f>
        <v>180</v>
      </c>
      <c r="F109" s="20">
        <f>F111+F112+F113+F114+F115+F116</f>
        <v>0</v>
      </c>
      <c r="G109" s="20">
        <f t="shared" ref="G109:Q109" si="31">G111+G112+G113+G114+G115+G116</f>
        <v>0</v>
      </c>
      <c r="H109" s="20">
        <f t="shared" si="31"/>
        <v>0</v>
      </c>
      <c r="I109" s="20">
        <f t="shared" si="31"/>
        <v>0</v>
      </c>
      <c r="J109" s="20">
        <f t="shared" si="31"/>
        <v>0</v>
      </c>
      <c r="K109" s="20">
        <f t="shared" si="31"/>
        <v>0</v>
      </c>
      <c r="L109" s="20">
        <f t="shared" si="31"/>
        <v>0</v>
      </c>
      <c r="M109" s="20">
        <f t="shared" si="31"/>
        <v>180</v>
      </c>
      <c r="N109" s="20">
        <f t="shared" si="31"/>
        <v>0</v>
      </c>
      <c r="O109" s="20">
        <f t="shared" si="31"/>
        <v>0</v>
      </c>
      <c r="P109" s="20">
        <f t="shared" si="31"/>
        <v>0</v>
      </c>
      <c r="Q109" s="20">
        <f t="shared" si="31"/>
        <v>0</v>
      </c>
    </row>
    <row r="110" spans="1:17" ht="21.75" customHeight="1" x14ac:dyDescent="0.25">
      <c r="A110" s="115"/>
      <c r="B110" s="115"/>
      <c r="C110" s="115"/>
      <c r="D110" s="61" t="s">
        <v>7</v>
      </c>
      <c r="E110" s="21">
        <f>F110+G110+H110+I110+J110+K110+L110+M110+N110+O110+P110+Q110</f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</row>
    <row r="111" spans="1:17" ht="24" customHeight="1" x14ac:dyDescent="0.25">
      <c r="A111" s="115"/>
      <c r="B111" s="115"/>
      <c r="C111" s="115"/>
      <c r="D111" s="61" t="s">
        <v>8</v>
      </c>
      <c r="E111" s="21">
        <f>F111+G111+H111+I111+J111+K111+L111+M111+N111+O111+P111+Q111</f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</row>
    <row r="112" spans="1:17" ht="30.75" customHeight="1" x14ac:dyDescent="0.25">
      <c r="A112" s="115"/>
      <c r="B112" s="115"/>
      <c r="C112" s="115"/>
      <c r="D112" s="61" t="s">
        <v>9</v>
      </c>
      <c r="E112" s="21">
        <f t="shared" ref="E112:E115" si="32">F112+G112+H112+I112+J112+K112+L112+M112+N112+O112+P112+Q112</f>
        <v>180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f>150-150</f>
        <v>0</v>
      </c>
      <c r="L112" s="22">
        <v>0</v>
      </c>
      <c r="M112" s="22">
        <f>150+30</f>
        <v>180</v>
      </c>
      <c r="N112" s="22">
        <v>0</v>
      </c>
      <c r="O112" s="22">
        <v>0</v>
      </c>
      <c r="P112" s="22">
        <v>0</v>
      </c>
      <c r="Q112" s="22">
        <v>0</v>
      </c>
    </row>
    <row r="113" spans="1:17" ht="51.75" customHeight="1" x14ac:dyDescent="0.25">
      <c r="A113" s="115"/>
      <c r="B113" s="115"/>
      <c r="C113" s="115"/>
      <c r="D113" s="5" t="s">
        <v>30</v>
      </c>
      <c r="E113" s="21">
        <f t="shared" si="32"/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</row>
    <row r="114" spans="1:17" ht="26.25" customHeight="1" x14ac:dyDescent="0.25">
      <c r="A114" s="115"/>
      <c r="B114" s="115"/>
      <c r="C114" s="115"/>
      <c r="D114" s="5" t="s">
        <v>82</v>
      </c>
      <c r="E114" s="21">
        <f t="shared" si="32"/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</row>
    <row r="115" spans="1:17" ht="27" customHeight="1" x14ac:dyDescent="0.25">
      <c r="A115" s="115"/>
      <c r="B115" s="116"/>
      <c r="C115" s="116"/>
      <c r="D115" s="5" t="s">
        <v>83</v>
      </c>
      <c r="E115" s="21">
        <f t="shared" si="32"/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</row>
    <row r="116" spans="1:17" ht="72.75" hidden="1" customHeight="1" x14ac:dyDescent="0.25">
      <c r="A116" s="12"/>
      <c r="B116" s="61"/>
      <c r="C116" s="60"/>
      <c r="D116" s="5"/>
      <c r="E116" s="28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ht="15" customHeight="1" x14ac:dyDescent="0.25">
      <c r="A117" s="108" t="s">
        <v>60</v>
      </c>
      <c r="B117" s="113" t="s">
        <v>49</v>
      </c>
      <c r="C117" s="108" t="s">
        <v>73</v>
      </c>
      <c r="D117" s="62" t="s">
        <v>23</v>
      </c>
      <c r="E117" s="19">
        <f>E118+E119+E120+E121+E122+E123</f>
        <v>523.28800000000001</v>
      </c>
      <c r="F117" s="20">
        <f>F118+F119+F120+F121+F122+F123</f>
        <v>0</v>
      </c>
      <c r="G117" s="20">
        <f t="shared" ref="G117:Q117" si="33">G118+G119+G120+G121+G122+G123</f>
        <v>0</v>
      </c>
      <c r="H117" s="20">
        <f t="shared" si="33"/>
        <v>0</v>
      </c>
      <c r="I117" s="20">
        <f t="shared" si="33"/>
        <v>0</v>
      </c>
      <c r="J117" s="20">
        <f t="shared" si="33"/>
        <v>45</v>
      </c>
      <c r="K117" s="20">
        <f t="shared" si="33"/>
        <v>0</v>
      </c>
      <c r="L117" s="20">
        <f t="shared" si="33"/>
        <v>478.28800000000001</v>
      </c>
      <c r="M117" s="20">
        <f t="shared" si="33"/>
        <v>0</v>
      </c>
      <c r="N117" s="20">
        <f t="shared" si="33"/>
        <v>0</v>
      </c>
      <c r="O117" s="20">
        <f t="shared" si="33"/>
        <v>0</v>
      </c>
      <c r="P117" s="20">
        <f t="shared" si="33"/>
        <v>0</v>
      </c>
      <c r="Q117" s="20">
        <f t="shared" si="33"/>
        <v>0</v>
      </c>
    </row>
    <row r="118" spans="1:17" x14ac:dyDescent="0.25">
      <c r="A118" s="108"/>
      <c r="B118" s="113"/>
      <c r="C118" s="108"/>
      <c r="D118" s="61" t="s">
        <v>7</v>
      </c>
      <c r="E118" s="21">
        <f>F118+G118+H118+I118+J118+K118+L118+M118+N118+O118+P118+Q118</f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</row>
    <row r="119" spans="1:17" x14ac:dyDescent="0.25">
      <c r="A119" s="108"/>
      <c r="B119" s="113"/>
      <c r="C119" s="108"/>
      <c r="D119" s="61" t="s">
        <v>8</v>
      </c>
      <c r="E119" s="21">
        <f t="shared" ref="E119:E122" si="34">F119+G119+H119+I119+J119+K119+L119+M119+N119+O119+P119+Q119</f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</row>
    <row r="120" spans="1:17" x14ac:dyDescent="0.25">
      <c r="A120" s="108"/>
      <c r="B120" s="113"/>
      <c r="C120" s="108"/>
      <c r="D120" s="61" t="s">
        <v>9</v>
      </c>
      <c r="E120" s="21">
        <f t="shared" si="34"/>
        <v>523.28800000000001</v>
      </c>
      <c r="F120" s="22">
        <v>0</v>
      </c>
      <c r="G120" s="22">
        <v>0</v>
      </c>
      <c r="H120" s="22">
        <v>0</v>
      </c>
      <c r="I120" s="22">
        <v>0</v>
      </c>
      <c r="J120" s="26">
        <v>45</v>
      </c>
      <c r="K120" s="26">
        <v>0</v>
      </c>
      <c r="L120" s="26">
        <f>278.32+139.968+60</f>
        <v>478.28800000000001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</row>
    <row r="121" spans="1:17" ht="60" x14ac:dyDescent="0.25">
      <c r="A121" s="108"/>
      <c r="B121" s="113"/>
      <c r="C121" s="108"/>
      <c r="D121" s="5" t="s">
        <v>30</v>
      </c>
      <c r="E121" s="21">
        <f t="shared" si="34"/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</row>
    <row r="122" spans="1:17" ht="30" x14ac:dyDescent="0.25">
      <c r="A122" s="108"/>
      <c r="B122" s="113"/>
      <c r="C122" s="108"/>
      <c r="D122" s="5" t="s">
        <v>82</v>
      </c>
      <c r="E122" s="21">
        <f t="shared" si="34"/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</row>
    <row r="123" spans="1:17" x14ac:dyDescent="0.25">
      <c r="A123" s="108"/>
      <c r="B123" s="113"/>
      <c r="C123" s="108"/>
      <c r="D123" s="5" t="s">
        <v>83</v>
      </c>
      <c r="E123" s="28">
        <f>F123+G123+H123+I123+J123+K123+L123+M123+N123+O123+P123+Q123</f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f>150-150</f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</row>
    <row r="124" spans="1:17" x14ac:dyDescent="0.25">
      <c r="A124" s="114" t="s">
        <v>96</v>
      </c>
      <c r="B124" s="114" t="s">
        <v>50</v>
      </c>
      <c r="C124" s="114" t="s">
        <v>48</v>
      </c>
      <c r="D124" s="65" t="s">
        <v>23</v>
      </c>
      <c r="E124" s="19">
        <f>E125+E126+E127+E128+E129+E130</f>
        <v>378</v>
      </c>
      <c r="F124" s="20">
        <f>F125+F126+F127+F128+F129+F130</f>
        <v>0</v>
      </c>
      <c r="G124" s="20">
        <f t="shared" ref="G124:Q124" si="35">G125+G126+G127+G128+G129+G130</f>
        <v>0</v>
      </c>
      <c r="H124" s="20">
        <f t="shared" si="35"/>
        <v>148</v>
      </c>
      <c r="I124" s="20">
        <f t="shared" si="35"/>
        <v>0</v>
      </c>
      <c r="J124" s="20">
        <f t="shared" si="35"/>
        <v>130</v>
      </c>
      <c r="K124" s="20">
        <f t="shared" si="35"/>
        <v>0</v>
      </c>
      <c r="L124" s="20">
        <f t="shared" si="35"/>
        <v>0</v>
      </c>
      <c r="M124" s="20">
        <f t="shared" si="35"/>
        <v>100</v>
      </c>
      <c r="N124" s="20">
        <f t="shared" si="35"/>
        <v>0</v>
      </c>
      <c r="O124" s="20">
        <f t="shared" si="35"/>
        <v>0</v>
      </c>
      <c r="P124" s="20">
        <f t="shared" si="35"/>
        <v>0</v>
      </c>
      <c r="Q124" s="20">
        <f t="shared" si="35"/>
        <v>0</v>
      </c>
    </row>
    <row r="125" spans="1:17" x14ac:dyDescent="0.25">
      <c r="A125" s="115"/>
      <c r="B125" s="115"/>
      <c r="C125" s="115"/>
      <c r="D125" s="66" t="s">
        <v>7</v>
      </c>
      <c r="E125" s="21">
        <f>F125+G125+H125+I125+J125+K125+L125+M125+N125+O125+P125+Q125</f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</row>
    <row r="126" spans="1:17" x14ac:dyDescent="0.25">
      <c r="A126" s="115"/>
      <c r="B126" s="115"/>
      <c r="C126" s="115"/>
      <c r="D126" s="66" t="s">
        <v>8</v>
      </c>
      <c r="E126" s="21">
        <f t="shared" ref="E126:E129" si="36">F126+G126+H126+I126+J126+K126+L126+M126+N126+O126+P126+Q126</f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</row>
    <row r="127" spans="1:17" x14ac:dyDescent="0.25">
      <c r="A127" s="115"/>
      <c r="B127" s="115"/>
      <c r="C127" s="115"/>
      <c r="D127" s="66" t="s">
        <v>9</v>
      </c>
      <c r="E127" s="21">
        <f t="shared" si="36"/>
        <v>378</v>
      </c>
      <c r="F127" s="22">
        <v>0</v>
      </c>
      <c r="G127" s="22">
        <v>0</v>
      </c>
      <c r="H127" s="22">
        <v>148</v>
      </c>
      <c r="I127" s="22">
        <v>0</v>
      </c>
      <c r="J127" s="26">
        <v>130</v>
      </c>
      <c r="K127" s="26">
        <v>0</v>
      </c>
      <c r="L127" s="26">
        <v>0</v>
      </c>
      <c r="M127" s="22">
        <v>100</v>
      </c>
      <c r="N127" s="22">
        <v>0</v>
      </c>
      <c r="O127" s="22">
        <v>0</v>
      </c>
      <c r="P127" s="22">
        <v>0</v>
      </c>
      <c r="Q127" s="22">
        <v>0</v>
      </c>
    </row>
    <row r="128" spans="1:17" ht="60" x14ac:dyDescent="0.25">
      <c r="A128" s="115"/>
      <c r="B128" s="115"/>
      <c r="C128" s="115"/>
      <c r="D128" s="5" t="s">
        <v>30</v>
      </c>
      <c r="E128" s="21">
        <f t="shared" si="36"/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</row>
    <row r="129" spans="1:17" ht="30" x14ac:dyDescent="0.25">
      <c r="A129" s="115"/>
      <c r="B129" s="115"/>
      <c r="C129" s="115"/>
      <c r="D129" s="5" t="s">
        <v>82</v>
      </c>
      <c r="E129" s="21">
        <f t="shared" si="36"/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</row>
    <row r="130" spans="1:17" x14ac:dyDescent="0.25">
      <c r="A130" s="116"/>
      <c r="B130" s="116"/>
      <c r="C130" s="116"/>
      <c r="D130" s="5" t="s">
        <v>83</v>
      </c>
      <c r="E130" s="28">
        <f>F130+G130+H130+I130+J130+K130+L130+M130+N130+O130+P130+Q130</f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f>150-150</f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</row>
    <row r="131" spans="1:17" x14ac:dyDescent="0.25">
      <c r="A131" s="108">
        <v>4</v>
      </c>
      <c r="B131" s="120" t="s">
        <v>78</v>
      </c>
      <c r="C131" s="108"/>
      <c r="D131" s="62" t="s">
        <v>23</v>
      </c>
      <c r="E131" s="19">
        <f>F131+G131+H131+I131+J131+K131+L131+M131+N131+O131+P131+Q131</f>
        <v>12290.509599999999</v>
      </c>
      <c r="F131" s="20">
        <f>F132+F133+F134+F135+F136+F137</f>
        <v>0</v>
      </c>
      <c r="G131" s="20">
        <f>G132+G133+G134+G135+G136+G137</f>
        <v>0</v>
      </c>
      <c r="H131" s="20">
        <f t="shared" ref="H131:Q131" si="37">H132+H133+H134+H135+H136+H137</f>
        <v>11472.1296</v>
      </c>
      <c r="I131" s="20">
        <f t="shared" si="37"/>
        <v>598.38</v>
      </c>
      <c r="J131" s="20">
        <f t="shared" si="37"/>
        <v>0</v>
      </c>
      <c r="K131" s="20">
        <f t="shared" si="37"/>
        <v>0</v>
      </c>
      <c r="L131" s="20">
        <f t="shared" si="37"/>
        <v>0</v>
      </c>
      <c r="M131" s="20">
        <f t="shared" si="37"/>
        <v>0</v>
      </c>
      <c r="N131" s="20">
        <f t="shared" si="37"/>
        <v>220</v>
      </c>
      <c r="O131" s="20">
        <f t="shared" si="37"/>
        <v>0</v>
      </c>
      <c r="P131" s="20">
        <f t="shared" si="37"/>
        <v>0</v>
      </c>
      <c r="Q131" s="20">
        <f t="shared" si="37"/>
        <v>0</v>
      </c>
    </row>
    <row r="132" spans="1:17" x14ac:dyDescent="0.25">
      <c r="A132" s="108"/>
      <c r="B132" s="120"/>
      <c r="C132" s="108"/>
      <c r="D132" s="61" t="s">
        <v>7</v>
      </c>
      <c r="E132" s="19">
        <f>F132+G132+H132+I132+J132+K132+L132+M132+N132+O132+P132+Q132</f>
        <v>0</v>
      </c>
      <c r="F132" s="22">
        <f>F139+F146+F153</f>
        <v>0</v>
      </c>
      <c r="G132" s="22">
        <f t="shared" ref="G132:Q132" si="38">G139+G146+G153</f>
        <v>0</v>
      </c>
      <c r="H132" s="22">
        <f t="shared" si="38"/>
        <v>0</v>
      </c>
      <c r="I132" s="22">
        <f t="shared" si="38"/>
        <v>0</v>
      </c>
      <c r="J132" s="22">
        <f t="shared" si="38"/>
        <v>0</v>
      </c>
      <c r="K132" s="22">
        <f t="shared" si="38"/>
        <v>0</v>
      </c>
      <c r="L132" s="22">
        <f t="shared" si="38"/>
        <v>0</v>
      </c>
      <c r="M132" s="22">
        <f t="shared" si="38"/>
        <v>0</v>
      </c>
      <c r="N132" s="22">
        <f t="shared" si="38"/>
        <v>0</v>
      </c>
      <c r="O132" s="22">
        <f t="shared" si="38"/>
        <v>0</v>
      </c>
      <c r="P132" s="22">
        <f t="shared" si="38"/>
        <v>0</v>
      </c>
      <c r="Q132" s="22">
        <f t="shared" si="38"/>
        <v>0</v>
      </c>
    </row>
    <row r="133" spans="1:17" x14ac:dyDescent="0.25">
      <c r="A133" s="108"/>
      <c r="B133" s="120"/>
      <c r="C133" s="108"/>
      <c r="D133" s="61" t="s">
        <v>8</v>
      </c>
      <c r="E133" s="19">
        <f t="shared" ref="E133:E136" si="39">F133+G133+H133+I133+J133+K133+L133+M133+N133+O133+P133+Q133</f>
        <v>0</v>
      </c>
      <c r="F133" s="22">
        <f t="shared" ref="F133:Q137" si="40">F140+F147+F154</f>
        <v>0</v>
      </c>
      <c r="G133" s="22">
        <f t="shared" si="40"/>
        <v>0</v>
      </c>
      <c r="H133" s="22">
        <f t="shared" si="40"/>
        <v>0</v>
      </c>
      <c r="I133" s="22">
        <f t="shared" si="40"/>
        <v>0</v>
      </c>
      <c r="J133" s="22">
        <f t="shared" si="40"/>
        <v>0</v>
      </c>
      <c r="K133" s="22">
        <f t="shared" si="40"/>
        <v>0</v>
      </c>
      <c r="L133" s="22">
        <f t="shared" si="40"/>
        <v>0</v>
      </c>
      <c r="M133" s="22">
        <f t="shared" si="40"/>
        <v>0</v>
      </c>
      <c r="N133" s="22">
        <f t="shared" si="40"/>
        <v>0</v>
      </c>
      <c r="O133" s="22">
        <f t="shared" si="40"/>
        <v>0</v>
      </c>
      <c r="P133" s="22">
        <f t="shared" si="40"/>
        <v>0</v>
      </c>
      <c r="Q133" s="22">
        <f t="shared" si="40"/>
        <v>0</v>
      </c>
    </row>
    <row r="134" spans="1:17" x14ac:dyDescent="0.25">
      <c r="A134" s="108"/>
      <c r="B134" s="120"/>
      <c r="C134" s="108"/>
      <c r="D134" s="61" t="s">
        <v>9</v>
      </c>
      <c r="E134" s="19">
        <f t="shared" si="39"/>
        <v>12290.509599999999</v>
      </c>
      <c r="F134" s="22">
        <f t="shared" si="40"/>
        <v>0</v>
      </c>
      <c r="G134" s="22">
        <f t="shared" si="40"/>
        <v>0</v>
      </c>
      <c r="H134" s="22">
        <f t="shared" si="40"/>
        <v>11472.1296</v>
      </c>
      <c r="I134" s="22">
        <f t="shared" si="40"/>
        <v>598.38</v>
      </c>
      <c r="J134" s="22">
        <f t="shared" si="40"/>
        <v>0</v>
      </c>
      <c r="K134" s="22">
        <f t="shared" si="40"/>
        <v>0</v>
      </c>
      <c r="L134" s="22">
        <f t="shared" si="40"/>
        <v>0</v>
      </c>
      <c r="M134" s="22">
        <f t="shared" si="40"/>
        <v>0</v>
      </c>
      <c r="N134" s="22">
        <f t="shared" si="40"/>
        <v>220</v>
      </c>
      <c r="O134" s="22">
        <f t="shared" si="40"/>
        <v>0</v>
      </c>
      <c r="P134" s="22">
        <f t="shared" si="40"/>
        <v>0</v>
      </c>
      <c r="Q134" s="22">
        <f t="shared" si="40"/>
        <v>0</v>
      </c>
    </row>
    <row r="135" spans="1:17" ht="60" x14ac:dyDescent="0.25">
      <c r="A135" s="108"/>
      <c r="B135" s="120"/>
      <c r="C135" s="108"/>
      <c r="D135" s="5" t="s">
        <v>30</v>
      </c>
      <c r="E135" s="19">
        <f t="shared" si="39"/>
        <v>0</v>
      </c>
      <c r="F135" s="22">
        <f t="shared" si="40"/>
        <v>0</v>
      </c>
      <c r="G135" s="22">
        <f t="shared" si="40"/>
        <v>0</v>
      </c>
      <c r="H135" s="22">
        <f t="shared" si="40"/>
        <v>0</v>
      </c>
      <c r="I135" s="22">
        <f t="shared" si="40"/>
        <v>0</v>
      </c>
      <c r="J135" s="22">
        <f t="shared" si="40"/>
        <v>0</v>
      </c>
      <c r="K135" s="22">
        <f t="shared" si="40"/>
        <v>0</v>
      </c>
      <c r="L135" s="22">
        <f t="shared" si="40"/>
        <v>0</v>
      </c>
      <c r="M135" s="22">
        <f t="shared" si="40"/>
        <v>0</v>
      </c>
      <c r="N135" s="22">
        <f t="shared" si="40"/>
        <v>0</v>
      </c>
      <c r="O135" s="22">
        <f t="shared" si="40"/>
        <v>0</v>
      </c>
      <c r="P135" s="22">
        <f t="shared" si="40"/>
        <v>0</v>
      </c>
      <c r="Q135" s="22">
        <f t="shared" si="40"/>
        <v>0</v>
      </c>
    </row>
    <row r="136" spans="1:17" ht="30" x14ac:dyDescent="0.25">
      <c r="A136" s="108"/>
      <c r="B136" s="120"/>
      <c r="C136" s="108"/>
      <c r="D136" s="5" t="s">
        <v>82</v>
      </c>
      <c r="E136" s="19">
        <f t="shared" si="39"/>
        <v>0</v>
      </c>
      <c r="F136" s="22">
        <f t="shared" si="40"/>
        <v>0</v>
      </c>
      <c r="G136" s="22">
        <f t="shared" si="40"/>
        <v>0</v>
      </c>
      <c r="H136" s="22">
        <f t="shared" si="40"/>
        <v>0</v>
      </c>
      <c r="I136" s="22">
        <f t="shared" si="40"/>
        <v>0</v>
      </c>
      <c r="J136" s="22">
        <f t="shared" si="40"/>
        <v>0</v>
      </c>
      <c r="K136" s="22">
        <f t="shared" si="40"/>
        <v>0</v>
      </c>
      <c r="L136" s="22">
        <f t="shared" si="40"/>
        <v>0</v>
      </c>
      <c r="M136" s="22">
        <f t="shared" si="40"/>
        <v>0</v>
      </c>
      <c r="N136" s="22">
        <f t="shared" si="40"/>
        <v>0</v>
      </c>
      <c r="O136" s="22">
        <f t="shared" si="40"/>
        <v>0</v>
      </c>
      <c r="P136" s="22">
        <f t="shared" si="40"/>
        <v>0</v>
      </c>
      <c r="Q136" s="22">
        <f t="shared" si="40"/>
        <v>0</v>
      </c>
    </row>
    <row r="137" spans="1:17" x14ac:dyDescent="0.25">
      <c r="A137" s="108"/>
      <c r="B137" s="120"/>
      <c r="C137" s="108"/>
      <c r="D137" s="5" t="s">
        <v>83</v>
      </c>
      <c r="E137" s="21">
        <f>F137+G137+H137+I137+J137+K137+L137+M137+N137+O137+P137+Q137</f>
        <v>0</v>
      </c>
      <c r="F137" s="22">
        <f t="shared" si="40"/>
        <v>0</v>
      </c>
      <c r="G137" s="22">
        <f t="shared" si="40"/>
        <v>0</v>
      </c>
      <c r="H137" s="22">
        <f t="shared" si="40"/>
        <v>0</v>
      </c>
      <c r="I137" s="22">
        <f t="shared" si="40"/>
        <v>0</v>
      </c>
      <c r="J137" s="22">
        <f t="shared" si="40"/>
        <v>0</v>
      </c>
      <c r="K137" s="22">
        <f t="shared" si="40"/>
        <v>0</v>
      </c>
      <c r="L137" s="22">
        <f t="shared" si="40"/>
        <v>0</v>
      </c>
      <c r="M137" s="22">
        <f t="shared" si="40"/>
        <v>0</v>
      </c>
      <c r="N137" s="22">
        <f t="shared" si="40"/>
        <v>0</v>
      </c>
      <c r="O137" s="22">
        <f t="shared" si="40"/>
        <v>0</v>
      </c>
      <c r="P137" s="22">
        <f t="shared" si="40"/>
        <v>0</v>
      </c>
      <c r="Q137" s="22">
        <f t="shared" si="40"/>
        <v>0</v>
      </c>
    </row>
    <row r="138" spans="1:17" x14ac:dyDescent="0.25">
      <c r="A138" s="108" t="s">
        <v>51</v>
      </c>
      <c r="B138" s="113" t="s">
        <v>53</v>
      </c>
      <c r="C138" s="108" t="s">
        <v>74</v>
      </c>
      <c r="D138" s="62" t="s">
        <v>23</v>
      </c>
      <c r="E138" s="19">
        <f>E139+E140+E141+E142+E143+E144</f>
        <v>770.50959999999998</v>
      </c>
      <c r="F138" s="20">
        <f>F139+F140+F141+F142+F143+F144</f>
        <v>0</v>
      </c>
      <c r="G138" s="20">
        <f t="shared" ref="G138:Q138" si="41">G139+G140+G141+G142+G143+G144</f>
        <v>0</v>
      </c>
      <c r="H138" s="20">
        <f t="shared" si="41"/>
        <v>-47.870399999999997</v>
      </c>
      <c r="I138" s="20">
        <f t="shared" si="41"/>
        <v>598.38</v>
      </c>
      <c r="J138" s="20">
        <f t="shared" si="41"/>
        <v>0</v>
      </c>
      <c r="K138" s="20">
        <f t="shared" si="41"/>
        <v>0</v>
      </c>
      <c r="L138" s="20">
        <f t="shared" si="41"/>
        <v>0</v>
      </c>
      <c r="M138" s="20">
        <f t="shared" si="41"/>
        <v>0</v>
      </c>
      <c r="N138" s="20">
        <f t="shared" si="41"/>
        <v>220</v>
      </c>
      <c r="O138" s="20">
        <f t="shared" si="41"/>
        <v>0</v>
      </c>
      <c r="P138" s="20">
        <f t="shared" si="41"/>
        <v>0</v>
      </c>
      <c r="Q138" s="20">
        <f t="shared" si="41"/>
        <v>0</v>
      </c>
    </row>
    <row r="139" spans="1:17" x14ac:dyDescent="0.25">
      <c r="A139" s="108"/>
      <c r="B139" s="113"/>
      <c r="C139" s="108"/>
      <c r="D139" s="61" t="s">
        <v>7</v>
      </c>
      <c r="E139" s="21">
        <f>F139+G139+H139+I139+J139+K139+L139+M139+N139+O139+P139+Q139</f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</row>
    <row r="140" spans="1:17" x14ac:dyDescent="0.25">
      <c r="A140" s="108"/>
      <c r="B140" s="113"/>
      <c r="C140" s="108"/>
      <c r="D140" s="61" t="s">
        <v>8</v>
      </c>
      <c r="E140" s="21">
        <f t="shared" ref="E140:E143" si="42">F140+G140+H140+I140+J140+K140+L140+M140+N140+O140+P140+Q140</f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</row>
    <row r="141" spans="1:17" x14ac:dyDescent="0.25">
      <c r="A141" s="108"/>
      <c r="B141" s="113"/>
      <c r="C141" s="108"/>
      <c r="D141" s="61" t="s">
        <v>9</v>
      </c>
      <c r="E141" s="21">
        <f t="shared" si="42"/>
        <v>770.50959999999998</v>
      </c>
      <c r="F141" s="22">
        <v>0</v>
      </c>
      <c r="G141" s="22">
        <v>0</v>
      </c>
      <c r="H141" s="22">
        <f>-47.8704</f>
        <v>-47.870399999999997</v>
      </c>
      <c r="I141" s="29">
        <v>598.38</v>
      </c>
      <c r="J141" s="29">
        <v>0</v>
      </c>
      <c r="K141" s="29">
        <v>0</v>
      </c>
      <c r="L141" s="29">
        <v>0</v>
      </c>
      <c r="M141" s="29">
        <v>0</v>
      </c>
      <c r="N141" s="29">
        <v>220</v>
      </c>
      <c r="O141" s="29">
        <v>0</v>
      </c>
      <c r="P141" s="29">
        <v>0</v>
      </c>
      <c r="Q141" s="26">
        <v>0</v>
      </c>
    </row>
    <row r="142" spans="1:17" ht="60" x14ac:dyDescent="0.25">
      <c r="A142" s="108"/>
      <c r="B142" s="113"/>
      <c r="C142" s="108"/>
      <c r="D142" s="5" t="s">
        <v>30</v>
      </c>
      <c r="E142" s="21">
        <f t="shared" si="42"/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</row>
    <row r="143" spans="1:17" ht="30" x14ac:dyDescent="0.25">
      <c r="A143" s="108"/>
      <c r="B143" s="113"/>
      <c r="C143" s="108"/>
      <c r="D143" s="5" t="s">
        <v>82</v>
      </c>
      <c r="E143" s="21">
        <f t="shared" si="42"/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</row>
    <row r="144" spans="1:17" ht="28.5" customHeight="1" x14ac:dyDescent="0.25">
      <c r="A144" s="108"/>
      <c r="B144" s="113"/>
      <c r="C144" s="108"/>
      <c r="D144" s="5" t="s">
        <v>83</v>
      </c>
      <c r="E144" s="21">
        <f>I144+J144+K144+F144+G144+H144+L144+M144+N144+O144+P144+Q144</f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30">
        <v>0</v>
      </c>
    </row>
    <row r="145" spans="1:17" ht="20.25" customHeight="1" x14ac:dyDescent="0.25">
      <c r="A145" s="114" t="s">
        <v>52</v>
      </c>
      <c r="B145" s="117" t="s">
        <v>54</v>
      </c>
      <c r="C145" s="114" t="s">
        <v>74</v>
      </c>
      <c r="D145" s="62" t="s">
        <v>23</v>
      </c>
      <c r="E145" s="19">
        <f>E146+E147+E148+E149+E150+E151</f>
        <v>11500</v>
      </c>
      <c r="F145" s="20">
        <f>F146+F147+F148+F149+F150+F151</f>
        <v>0</v>
      </c>
      <c r="G145" s="20">
        <f t="shared" ref="G145:Q145" si="43">G146+G147+G148+G149+G150+G151</f>
        <v>0</v>
      </c>
      <c r="H145" s="20">
        <f>H146+H147+H148+H149+H150+H151</f>
        <v>11500</v>
      </c>
      <c r="I145" s="20">
        <f t="shared" si="43"/>
        <v>0</v>
      </c>
      <c r="J145" s="20">
        <f t="shared" si="43"/>
        <v>0</v>
      </c>
      <c r="K145" s="20">
        <f t="shared" si="43"/>
        <v>0</v>
      </c>
      <c r="L145" s="20">
        <f t="shared" si="43"/>
        <v>0</v>
      </c>
      <c r="M145" s="20">
        <f t="shared" si="43"/>
        <v>0</v>
      </c>
      <c r="N145" s="20">
        <f t="shared" si="43"/>
        <v>0</v>
      </c>
      <c r="O145" s="20">
        <f t="shared" si="43"/>
        <v>0</v>
      </c>
      <c r="P145" s="20">
        <f t="shared" si="43"/>
        <v>0</v>
      </c>
      <c r="Q145" s="20">
        <f t="shared" si="43"/>
        <v>0</v>
      </c>
    </row>
    <row r="146" spans="1:17" ht="21.75" customHeight="1" x14ac:dyDescent="0.25">
      <c r="A146" s="115"/>
      <c r="B146" s="118"/>
      <c r="C146" s="115"/>
      <c r="D146" s="61" t="s">
        <v>7</v>
      </c>
      <c r="E146" s="21">
        <f>F146+G146+H146+I146+J146+K146+L146+M146+N146+O146+P146+Q146</f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</row>
    <row r="147" spans="1:17" ht="19.5" customHeight="1" x14ac:dyDescent="0.25">
      <c r="A147" s="115"/>
      <c r="B147" s="118"/>
      <c r="C147" s="115"/>
      <c r="D147" s="61" t="s">
        <v>8</v>
      </c>
      <c r="E147" s="21">
        <f t="shared" ref="E147:E150" si="44">F147+G147+H147+I147+J147+K147+L147+M147+N147+O147+P147+Q147</f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</row>
    <row r="148" spans="1:17" ht="16.5" customHeight="1" x14ac:dyDescent="0.25">
      <c r="A148" s="115"/>
      <c r="B148" s="118"/>
      <c r="C148" s="115"/>
      <c r="D148" s="61" t="s">
        <v>9</v>
      </c>
      <c r="E148" s="21">
        <f t="shared" si="44"/>
        <v>11500</v>
      </c>
      <c r="F148" s="22">
        <v>0</v>
      </c>
      <c r="G148" s="22">
        <v>0</v>
      </c>
      <c r="H148" s="22">
        <f>1500+10000</f>
        <v>11500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29">
        <v>0</v>
      </c>
      <c r="Q148" s="26">
        <v>0</v>
      </c>
    </row>
    <row r="149" spans="1:17" ht="48" customHeight="1" x14ac:dyDescent="0.25">
      <c r="A149" s="115"/>
      <c r="B149" s="118"/>
      <c r="C149" s="115"/>
      <c r="D149" s="5" t="s">
        <v>30</v>
      </c>
      <c r="E149" s="21">
        <f t="shared" si="44"/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</row>
    <row r="150" spans="1:17" ht="22.5" customHeight="1" x14ac:dyDescent="0.25">
      <c r="A150" s="115"/>
      <c r="B150" s="118"/>
      <c r="C150" s="115"/>
      <c r="D150" s="5" t="s">
        <v>82</v>
      </c>
      <c r="E150" s="21">
        <f t="shared" si="44"/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</row>
    <row r="151" spans="1:17" ht="19.5" customHeight="1" x14ac:dyDescent="0.25">
      <c r="A151" s="116"/>
      <c r="B151" s="119"/>
      <c r="C151" s="116"/>
      <c r="D151" s="5" t="s">
        <v>83</v>
      </c>
      <c r="E151" s="21">
        <f>I151+J151+K151+F151+G151+H151+L151+M151+N151+O151+P151+Q151</f>
        <v>0</v>
      </c>
      <c r="F151" s="29">
        <v>0</v>
      </c>
      <c r="G151" s="29">
        <v>0</v>
      </c>
      <c r="H151" s="29">
        <v>0</v>
      </c>
      <c r="I151" s="29">
        <v>0</v>
      </c>
      <c r="J151" s="29">
        <f>8500-8500</f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30">
        <f>8500-8500</f>
        <v>0</v>
      </c>
    </row>
    <row r="152" spans="1:17" s="8" customFormat="1" x14ac:dyDescent="0.25">
      <c r="A152" s="123" t="s">
        <v>55</v>
      </c>
      <c r="B152" s="126" t="s">
        <v>71</v>
      </c>
      <c r="C152" s="123" t="s">
        <v>47</v>
      </c>
      <c r="D152" s="7" t="s">
        <v>23</v>
      </c>
      <c r="E152" s="31">
        <f>E153+E154+E155+E156+E157+E158</f>
        <v>20</v>
      </c>
      <c r="F152" s="32">
        <f>F153+F154+F155+F156+F157+F158</f>
        <v>0</v>
      </c>
      <c r="G152" s="32">
        <f>G153+G154+G155+G156+G157+G158</f>
        <v>0</v>
      </c>
      <c r="H152" s="32">
        <f t="shared" ref="H152:Q152" si="45">H153+H154+H155+H156+H157+H158</f>
        <v>20</v>
      </c>
      <c r="I152" s="32">
        <f t="shared" si="45"/>
        <v>0</v>
      </c>
      <c r="J152" s="32">
        <f t="shared" si="45"/>
        <v>0</v>
      </c>
      <c r="K152" s="32">
        <f t="shared" si="45"/>
        <v>0</v>
      </c>
      <c r="L152" s="32">
        <f t="shared" si="45"/>
        <v>0</v>
      </c>
      <c r="M152" s="32">
        <f t="shared" si="45"/>
        <v>0</v>
      </c>
      <c r="N152" s="32">
        <f>N153+N154+N155+N156+N157+N158</f>
        <v>0</v>
      </c>
      <c r="O152" s="32">
        <f t="shared" si="45"/>
        <v>0</v>
      </c>
      <c r="P152" s="32">
        <f t="shared" si="45"/>
        <v>0</v>
      </c>
      <c r="Q152" s="32">
        <f t="shared" si="45"/>
        <v>0</v>
      </c>
    </row>
    <row r="153" spans="1:17" s="8" customFormat="1" x14ac:dyDescent="0.25">
      <c r="A153" s="124"/>
      <c r="B153" s="127"/>
      <c r="C153" s="124"/>
      <c r="D153" s="59" t="s">
        <v>7</v>
      </c>
      <c r="E153" s="28">
        <f>F153+G153+H153+I153+J153+K153+L153+M153+N153+O153+P153+Q153</f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</row>
    <row r="154" spans="1:17" s="8" customFormat="1" x14ac:dyDescent="0.25">
      <c r="A154" s="124"/>
      <c r="B154" s="127"/>
      <c r="C154" s="124"/>
      <c r="D154" s="59" t="s">
        <v>8</v>
      </c>
      <c r="E154" s="28">
        <f>F154+G154+H154+I154+J154+K154+L154+M154+N154+O154+P154+Q154</f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</row>
    <row r="155" spans="1:17" s="8" customFormat="1" x14ac:dyDescent="0.25">
      <c r="A155" s="124"/>
      <c r="B155" s="127"/>
      <c r="C155" s="124"/>
      <c r="D155" s="59" t="s">
        <v>9</v>
      </c>
      <c r="E155" s="28">
        <f t="shared" ref="E155:E158" si="46">F155+G155+H155+I155+J155+K155+L155+M155+N155+O155+P155+Q155</f>
        <v>20</v>
      </c>
      <c r="F155" s="33">
        <v>0</v>
      </c>
      <c r="G155" s="33">
        <v>0</v>
      </c>
      <c r="H155" s="33">
        <v>20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26">
        <v>0</v>
      </c>
    </row>
    <row r="156" spans="1:17" s="8" customFormat="1" ht="60" x14ac:dyDescent="0.25">
      <c r="A156" s="124"/>
      <c r="B156" s="127"/>
      <c r="C156" s="124"/>
      <c r="D156" s="9" t="s">
        <v>30</v>
      </c>
      <c r="E156" s="28">
        <f>F156+G156+H156+I156+J156+K156+L156+M156+N156+O156+P156+Q156</f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26">
        <v>0</v>
      </c>
    </row>
    <row r="157" spans="1:17" s="8" customFormat="1" ht="30" x14ac:dyDescent="0.25">
      <c r="A157" s="124"/>
      <c r="B157" s="127"/>
      <c r="C157" s="124"/>
      <c r="D157" s="9" t="s">
        <v>82</v>
      </c>
      <c r="E157" s="28">
        <f t="shared" si="46"/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26">
        <v>0</v>
      </c>
    </row>
    <row r="158" spans="1:17" s="8" customFormat="1" x14ac:dyDescent="0.25">
      <c r="A158" s="125"/>
      <c r="B158" s="128"/>
      <c r="C158" s="125"/>
      <c r="D158" s="9" t="s">
        <v>83</v>
      </c>
      <c r="E158" s="28">
        <f t="shared" si="46"/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</row>
    <row r="159" spans="1:17" s="8" customFormat="1" x14ac:dyDescent="0.25">
      <c r="A159" s="123" t="s">
        <v>79</v>
      </c>
      <c r="B159" s="130" t="s">
        <v>80</v>
      </c>
      <c r="C159" s="123" t="s">
        <v>86</v>
      </c>
      <c r="D159" s="7" t="s">
        <v>23</v>
      </c>
      <c r="E159" s="33">
        <f>E160+E161+E162+E163+E164+E165</f>
        <v>1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</row>
    <row r="160" spans="1:17" s="8" customFormat="1" x14ac:dyDescent="0.25">
      <c r="A160" s="124"/>
      <c r="B160" s="131"/>
      <c r="C160" s="124"/>
      <c r="D160" s="59" t="s">
        <v>7</v>
      </c>
      <c r="E160" s="33">
        <f>F160+G160+H160+I160+J160+K160+L160+M160+N160+O160+P160+Q160</f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</row>
    <row r="161" spans="1:17" s="8" customFormat="1" x14ac:dyDescent="0.25">
      <c r="A161" s="124"/>
      <c r="B161" s="131"/>
      <c r="C161" s="124"/>
      <c r="D161" s="59" t="s">
        <v>8</v>
      </c>
      <c r="E161" s="33">
        <f t="shared" ref="E161:E165" si="47">F161+G161+H161+I161+J161+K161+L161+M161+N161+O161+P161+Q161</f>
        <v>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</row>
    <row r="162" spans="1:17" s="8" customFormat="1" x14ac:dyDescent="0.25">
      <c r="A162" s="124"/>
      <c r="B162" s="131"/>
      <c r="C162" s="124"/>
      <c r="D162" s="59" t="s">
        <v>9</v>
      </c>
      <c r="E162" s="33">
        <f t="shared" si="47"/>
        <v>1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1</v>
      </c>
      <c r="O162" s="33">
        <v>0</v>
      </c>
      <c r="P162" s="33">
        <v>0</v>
      </c>
      <c r="Q162" s="33">
        <v>0</v>
      </c>
    </row>
    <row r="163" spans="1:17" s="8" customFormat="1" ht="60" x14ac:dyDescent="0.25">
      <c r="A163" s="124"/>
      <c r="B163" s="131"/>
      <c r="C163" s="124"/>
      <c r="D163" s="9" t="s">
        <v>30</v>
      </c>
      <c r="E163" s="33">
        <f t="shared" si="47"/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</row>
    <row r="164" spans="1:17" s="8" customFormat="1" ht="30" x14ac:dyDescent="0.25">
      <c r="A164" s="124"/>
      <c r="B164" s="131"/>
      <c r="C164" s="124"/>
      <c r="D164" s="9" t="s">
        <v>82</v>
      </c>
      <c r="E164" s="33">
        <f t="shared" si="47"/>
        <v>0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</row>
    <row r="165" spans="1:17" s="8" customFormat="1" x14ac:dyDescent="0.25">
      <c r="A165" s="125"/>
      <c r="B165" s="132"/>
      <c r="C165" s="125"/>
      <c r="D165" s="9" t="s">
        <v>83</v>
      </c>
      <c r="E165" s="33">
        <f t="shared" si="47"/>
        <v>0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</row>
    <row r="166" spans="1:17" x14ac:dyDescent="0.25">
      <c r="A166" s="129" t="s">
        <v>25</v>
      </c>
      <c r="B166" s="129"/>
      <c r="C166" s="129"/>
      <c r="D166" s="62" t="s">
        <v>23</v>
      </c>
      <c r="E166" s="20">
        <f>E167+E168+E169+E170+E171+E172</f>
        <v>17190.471000000005</v>
      </c>
      <c r="F166" s="20">
        <f>F167+F168+F169+F170+F171+F172</f>
        <v>0</v>
      </c>
      <c r="G166" s="20">
        <f t="shared" ref="G166:Q166" si="48">G167+G168+G169+G170+G171+G172</f>
        <v>510</v>
      </c>
      <c r="H166" s="20">
        <f t="shared" si="48"/>
        <v>11650.1296</v>
      </c>
      <c r="I166" s="20">
        <f>I167+I168+I169+I170+I171+I172</f>
        <v>1348.38</v>
      </c>
      <c r="J166" s="20">
        <f t="shared" si="48"/>
        <v>175</v>
      </c>
      <c r="K166" s="20">
        <f t="shared" si="48"/>
        <v>279.33800000000002</v>
      </c>
      <c r="L166" s="20">
        <f t="shared" si="48"/>
        <v>796.35840000000007</v>
      </c>
      <c r="M166" s="20">
        <f t="shared" si="48"/>
        <v>801</v>
      </c>
      <c r="N166" s="20">
        <f t="shared" si="48"/>
        <v>878.56500000000005</v>
      </c>
      <c r="O166" s="20">
        <f t="shared" si="48"/>
        <v>600</v>
      </c>
      <c r="P166" s="20">
        <f t="shared" si="48"/>
        <v>151.69999999999999</v>
      </c>
      <c r="Q166" s="20">
        <f t="shared" si="48"/>
        <v>0</v>
      </c>
    </row>
    <row r="167" spans="1:17" x14ac:dyDescent="0.25">
      <c r="A167" s="129"/>
      <c r="B167" s="129"/>
      <c r="C167" s="129"/>
      <c r="D167" s="62" t="s">
        <v>7</v>
      </c>
      <c r="E167" s="20">
        <f>F167+G167+H167+I167+J167+K167+L167+M167+N167+O167+P167+Q167</f>
        <v>0</v>
      </c>
      <c r="F167" s="35">
        <f t="shared" ref="F167:Q167" si="49">F132+F75+F47+F19</f>
        <v>0</v>
      </c>
      <c r="G167" s="35">
        <f t="shared" si="49"/>
        <v>0</v>
      </c>
      <c r="H167" s="35">
        <f t="shared" si="49"/>
        <v>0</v>
      </c>
      <c r="I167" s="35">
        <f t="shared" si="49"/>
        <v>0</v>
      </c>
      <c r="J167" s="35">
        <f t="shared" si="49"/>
        <v>0</v>
      </c>
      <c r="K167" s="35">
        <f t="shared" si="49"/>
        <v>0</v>
      </c>
      <c r="L167" s="35">
        <f t="shared" si="49"/>
        <v>0</v>
      </c>
      <c r="M167" s="35">
        <f t="shared" si="49"/>
        <v>0</v>
      </c>
      <c r="N167" s="35">
        <f t="shared" si="49"/>
        <v>0</v>
      </c>
      <c r="O167" s="35">
        <f t="shared" si="49"/>
        <v>0</v>
      </c>
      <c r="P167" s="35">
        <f t="shared" si="49"/>
        <v>0</v>
      </c>
      <c r="Q167" s="35">
        <f t="shared" si="49"/>
        <v>0</v>
      </c>
    </row>
    <row r="168" spans="1:17" x14ac:dyDescent="0.25">
      <c r="A168" s="129"/>
      <c r="B168" s="129"/>
      <c r="C168" s="129"/>
      <c r="D168" s="62" t="s">
        <v>8</v>
      </c>
      <c r="E168" s="20">
        <f t="shared" ref="E168:E172" si="50">F168+G168+H168+I168+J168+K168+L168+M168+N168+O168+P168+Q168</f>
        <v>573.9</v>
      </c>
      <c r="F168" s="35">
        <f t="shared" ref="F168:Q168" si="51">F133+F76+F48+F20</f>
        <v>0</v>
      </c>
      <c r="G168" s="35">
        <f t="shared" si="51"/>
        <v>0</v>
      </c>
      <c r="H168" s="35">
        <f t="shared" si="51"/>
        <v>0</v>
      </c>
      <c r="I168" s="35">
        <f t="shared" si="51"/>
        <v>0</v>
      </c>
      <c r="J168" s="35">
        <f t="shared" si="51"/>
        <v>0</v>
      </c>
      <c r="K168" s="35">
        <f t="shared" si="51"/>
        <v>0</v>
      </c>
      <c r="L168" s="35">
        <f t="shared" si="51"/>
        <v>207.2</v>
      </c>
      <c r="M168" s="35">
        <f t="shared" si="51"/>
        <v>0</v>
      </c>
      <c r="N168" s="35">
        <f t="shared" si="51"/>
        <v>115</v>
      </c>
      <c r="O168" s="35">
        <f t="shared" si="51"/>
        <v>100</v>
      </c>
      <c r="P168" s="35">
        <f t="shared" si="51"/>
        <v>151.69999999999999</v>
      </c>
      <c r="Q168" s="35">
        <f t="shared" si="51"/>
        <v>0</v>
      </c>
    </row>
    <row r="169" spans="1:17" x14ac:dyDescent="0.25">
      <c r="A169" s="129"/>
      <c r="B169" s="129"/>
      <c r="C169" s="129"/>
      <c r="D169" s="62" t="s">
        <v>9</v>
      </c>
      <c r="E169" s="20">
        <f>F169+G169+H169+I169+J169+K169+L169+M169+N169+O169+P169+Q169</f>
        <v>16616.571000000004</v>
      </c>
      <c r="F169" s="35">
        <f t="shared" ref="F169:M171" si="52">F134+F77+F49+F21</f>
        <v>0</v>
      </c>
      <c r="G169" s="35">
        <f t="shared" si="52"/>
        <v>510</v>
      </c>
      <c r="H169" s="35">
        <f t="shared" si="52"/>
        <v>11650.1296</v>
      </c>
      <c r="I169" s="35">
        <f t="shared" si="52"/>
        <v>1348.38</v>
      </c>
      <c r="J169" s="35">
        <f t="shared" si="52"/>
        <v>175</v>
      </c>
      <c r="K169" s="35">
        <f t="shared" si="52"/>
        <v>279.33800000000002</v>
      </c>
      <c r="L169" s="35">
        <f t="shared" si="52"/>
        <v>589.15840000000003</v>
      </c>
      <c r="M169" s="35">
        <f t="shared" si="52"/>
        <v>801</v>
      </c>
      <c r="N169" s="35">
        <f>N134+N77+N49+N21+N162</f>
        <v>763.56500000000005</v>
      </c>
      <c r="O169" s="35">
        <f t="shared" ref="O169:Q171" si="53">O134+O77+O49+O21</f>
        <v>500</v>
      </c>
      <c r="P169" s="35">
        <f t="shared" si="53"/>
        <v>0</v>
      </c>
      <c r="Q169" s="35">
        <f t="shared" si="53"/>
        <v>0</v>
      </c>
    </row>
    <row r="170" spans="1:17" ht="57" x14ac:dyDescent="0.25">
      <c r="A170" s="129"/>
      <c r="B170" s="129"/>
      <c r="C170" s="129"/>
      <c r="D170" s="6" t="s">
        <v>30</v>
      </c>
      <c r="E170" s="20">
        <f t="shared" si="50"/>
        <v>0</v>
      </c>
      <c r="F170" s="35">
        <f t="shared" si="52"/>
        <v>0</v>
      </c>
      <c r="G170" s="35">
        <f t="shared" si="52"/>
        <v>0</v>
      </c>
      <c r="H170" s="35">
        <f t="shared" si="52"/>
        <v>0</v>
      </c>
      <c r="I170" s="35">
        <f t="shared" si="52"/>
        <v>0</v>
      </c>
      <c r="J170" s="35">
        <f t="shared" si="52"/>
        <v>0</v>
      </c>
      <c r="K170" s="35">
        <f t="shared" si="52"/>
        <v>0</v>
      </c>
      <c r="L170" s="35">
        <f t="shared" si="52"/>
        <v>0</v>
      </c>
      <c r="M170" s="35">
        <f t="shared" si="52"/>
        <v>0</v>
      </c>
      <c r="N170" s="35">
        <f>N135+N78+N50+N22</f>
        <v>0</v>
      </c>
      <c r="O170" s="35">
        <f t="shared" si="53"/>
        <v>0</v>
      </c>
      <c r="P170" s="35">
        <f t="shared" si="53"/>
        <v>0</v>
      </c>
      <c r="Q170" s="35">
        <f t="shared" si="53"/>
        <v>0</v>
      </c>
    </row>
    <row r="171" spans="1:17" ht="28.5" x14ac:dyDescent="0.25">
      <c r="A171" s="129"/>
      <c r="B171" s="129"/>
      <c r="C171" s="129"/>
      <c r="D171" s="6" t="s">
        <v>82</v>
      </c>
      <c r="E171" s="20">
        <f t="shared" si="50"/>
        <v>0</v>
      </c>
      <c r="F171" s="35">
        <f t="shared" si="52"/>
        <v>0</v>
      </c>
      <c r="G171" s="35">
        <f t="shared" si="52"/>
        <v>0</v>
      </c>
      <c r="H171" s="35">
        <f t="shared" si="52"/>
        <v>0</v>
      </c>
      <c r="I171" s="35">
        <f t="shared" si="52"/>
        <v>0</v>
      </c>
      <c r="J171" s="35">
        <f t="shared" si="52"/>
        <v>0</v>
      </c>
      <c r="K171" s="35">
        <f t="shared" si="52"/>
        <v>0</v>
      </c>
      <c r="L171" s="35">
        <f t="shared" si="52"/>
        <v>0</v>
      </c>
      <c r="M171" s="35">
        <f t="shared" si="52"/>
        <v>0</v>
      </c>
      <c r="N171" s="35">
        <f>N136+N79+N51+N23</f>
        <v>0</v>
      </c>
      <c r="O171" s="35">
        <f t="shared" si="53"/>
        <v>0</v>
      </c>
      <c r="P171" s="35">
        <f t="shared" si="53"/>
        <v>0</v>
      </c>
      <c r="Q171" s="35">
        <f t="shared" si="53"/>
        <v>0</v>
      </c>
    </row>
    <row r="172" spans="1:17" ht="28.5" x14ac:dyDescent="0.25">
      <c r="A172" s="129"/>
      <c r="B172" s="129"/>
      <c r="C172" s="129"/>
      <c r="D172" s="6" t="s">
        <v>83</v>
      </c>
      <c r="E172" s="20">
        <f t="shared" si="50"/>
        <v>0</v>
      </c>
      <c r="F172" s="35">
        <f t="shared" ref="F172:Q172" si="54">F137+F24+F80+F52</f>
        <v>0</v>
      </c>
      <c r="G172" s="35">
        <f t="shared" si="54"/>
        <v>0</v>
      </c>
      <c r="H172" s="35">
        <f t="shared" si="54"/>
        <v>0</v>
      </c>
      <c r="I172" s="35">
        <f t="shared" si="54"/>
        <v>0</v>
      </c>
      <c r="J172" s="35">
        <f t="shared" si="54"/>
        <v>0</v>
      </c>
      <c r="K172" s="35">
        <f t="shared" si="54"/>
        <v>0</v>
      </c>
      <c r="L172" s="35">
        <f t="shared" si="54"/>
        <v>0</v>
      </c>
      <c r="M172" s="35">
        <f t="shared" si="54"/>
        <v>0</v>
      </c>
      <c r="N172" s="35">
        <f t="shared" si="54"/>
        <v>0</v>
      </c>
      <c r="O172" s="35">
        <f t="shared" si="54"/>
        <v>0</v>
      </c>
      <c r="P172" s="35">
        <f t="shared" si="54"/>
        <v>0</v>
      </c>
      <c r="Q172" s="35">
        <f t="shared" si="54"/>
        <v>0</v>
      </c>
    </row>
    <row r="173" spans="1:17" ht="28.5" customHeight="1" x14ac:dyDescent="0.25">
      <c r="A173" s="133" t="s">
        <v>84</v>
      </c>
      <c r="B173" s="134"/>
      <c r="C173" s="134"/>
      <c r="D173" s="134"/>
      <c r="E173" s="134"/>
      <c r="F173" s="134"/>
    </row>
    <row r="174" spans="1:17" ht="16.5" customHeight="1" x14ac:dyDescent="0.25">
      <c r="A174" s="135"/>
      <c r="B174" s="135"/>
      <c r="C174" s="135"/>
      <c r="D174" s="135"/>
      <c r="E174" s="135"/>
      <c r="F174" s="135"/>
    </row>
    <row r="175" spans="1:17" ht="16.5" customHeight="1" x14ac:dyDescent="0.25">
      <c r="A175" s="135"/>
      <c r="B175" s="135"/>
      <c r="C175" s="135"/>
      <c r="D175" s="135"/>
      <c r="E175" s="135"/>
      <c r="F175" s="135"/>
      <c r="G175" s="100"/>
      <c r="H175" s="100"/>
      <c r="I175" s="100"/>
      <c r="M175" s="10"/>
    </row>
    <row r="176" spans="1:17" ht="16.5" customHeight="1" x14ac:dyDescent="0.25">
      <c r="A176" s="135"/>
      <c r="B176" s="135"/>
      <c r="C176" s="135"/>
      <c r="D176" s="135"/>
      <c r="E176" s="135"/>
      <c r="F176" s="135"/>
    </row>
    <row r="177" spans="1:9" ht="16.5" customHeight="1" x14ac:dyDescent="0.25">
      <c r="A177" s="135"/>
      <c r="B177" s="135"/>
      <c r="C177" s="135"/>
      <c r="D177" s="135"/>
      <c r="E177" s="135"/>
      <c r="F177" s="135"/>
    </row>
    <row r="178" spans="1:9" ht="16.5" customHeight="1" x14ac:dyDescent="0.25">
      <c r="A178" s="135"/>
      <c r="B178" s="135"/>
      <c r="C178" s="135"/>
      <c r="D178" s="135"/>
      <c r="E178" s="135"/>
      <c r="F178" s="135"/>
      <c r="G178" s="137"/>
      <c r="H178" s="137"/>
      <c r="I178" s="137"/>
    </row>
    <row r="179" spans="1:9" ht="16.5" customHeight="1" x14ac:dyDescent="0.25">
      <c r="A179" s="135"/>
      <c r="B179" s="135"/>
      <c r="C179" s="135"/>
      <c r="D179" s="135"/>
      <c r="E179" s="135"/>
      <c r="F179" s="135"/>
      <c r="G179" s="57"/>
      <c r="H179" s="57"/>
      <c r="I179" s="57"/>
    </row>
    <row r="180" spans="1:9" ht="56.25" customHeight="1" x14ac:dyDescent="0.25">
      <c r="A180" s="135"/>
      <c r="B180" s="135"/>
      <c r="C180" s="135"/>
      <c r="D180" s="135"/>
      <c r="E180" s="135"/>
      <c r="F180" s="135"/>
      <c r="G180" s="137"/>
      <c r="H180" s="138"/>
      <c r="I180" s="57"/>
    </row>
    <row r="181" spans="1:9" ht="18" customHeight="1" x14ac:dyDescent="0.25">
      <c r="C181" s="3"/>
      <c r="D181" s="56"/>
      <c r="E181" s="56"/>
      <c r="F181" s="56"/>
    </row>
    <row r="182" spans="1:9" ht="16.5" x14ac:dyDescent="0.25">
      <c r="B182" s="64" t="s">
        <v>94</v>
      </c>
      <c r="C182" s="3"/>
      <c r="D182" s="39"/>
      <c r="E182" s="39" t="s">
        <v>95</v>
      </c>
      <c r="F182" s="39"/>
      <c r="G182" s="57"/>
      <c r="H182" s="57"/>
      <c r="I182" s="57"/>
    </row>
    <row r="183" spans="1:9" ht="22.5" customHeight="1" x14ac:dyDescent="0.25">
      <c r="B183" s="11"/>
      <c r="D183" s="56"/>
      <c r="E183" s="56"/>
      <c r="F183" s="56"/>
    </row>
    <row r="184" spans="1:9" x14ac:dyDescent="0.25">
      <c r="B184" s="1" t="s">
        <v>89</v>
      </c>
      <c r="E184" s="1" t="s">
        <v>90</v>
      </c>
    </row>
    <row r="187" spans="1:9" x14ac:dyDescent="0.25">
      <c r="B187" s="1" t="s">
        <v>91</v>
      </c>
    </row>
    <row r="188" spans="1:9" x14ac:dyDescent="0.25">
      <c r="B188" s="1" t="s">
        <v>92</v>
      </c>
      <c r="E188" s="1" t="s">
        <v>93</v>
      </c>
    </row>
    <row r="189" spans="1:9" x14ac:dyDescent="0.25">
      <c r="B189" s="58">
        <v>250239</v>
      </c>
    </row>
  </sheetData>
  <mergeCells count="88">
    <mergeCell ref="G180:H180"/>
    <mergeCell ref="A159:A165"/>
    <mergeCell ref="B159:B165"/>
    <mergeCell ref="C159:C165"/>
    <mergeCell ref="A166:B172"/>
    <mergeCell ref="C166:C172"/>
    <mergeCell ref="A173:F180"/>
    <mergeCell ref="A152:A158"/>
    <mergeCell ref="B152:B158"/>
    <mergeCell ref="C152:C158"/>
    <mergeCell ref="G175:I175"/>
    <mergeCell ref="G178:I178"/>
    <mergeCell ref="A138:A144"/>
    <mergeCell ref="B138:B144"/>
    <mergeCell ref="C138:C144"/>
    <mergeCell ref="A145:A151"/>
    <mergeCell ref="B145:B151"/>
    <mergeCell ref="C145:C151"/>
    <mergeCell ref="A117:A123"/>
    <mergeCell ref="B117:B123"/>
    <mergeCell ref="C117:C123"/>
    <mergeCell ref="A131:A137"/>
    <mergeCell ref="B131:B137"/>
    <mergeCell ref="C131:C137"/>
    <mergeCell ref="A124:A130"/>
    <mergeCell ref="B124:B130"/>
    <mergeCell ref="C124:C130"/>
    <mergeCell ref="A102:A108"/>
    <mergeCell ref="B102:B108"/>
    <mergeCell ref="C102:C108"/>
    <mergeCell ref="A109:A115"/>
    <mergeCell ref="B109:B115"/>
    <mergeCell ref="C109:C115"/>
    <mergeCell ref="A88:A94"/>
    <mergeCell ref="B88:B94"/>
    <mergeCell ref="C88:C94"/>
    <mergeCell ref="A95:A101"/>
    <mergeCell ref="B95:B101"/>
    <mergeCell ref="C95:C101"/>
    <mergeCell ref="A74:A80"/>
    <mergeCell ref="B74:B80"/>
    <mergeCell ref="C74:C80"/>
    <mergeCell ref="A81:A87"/>
    <mergeCell ref="B81:B87"/>
    <mergeCell ref="C81:C87"/>
    <mergeCell ref="A60:A66"/>
    <mergeCell ref="B60:B66"/>
    <mergeCell ref="C60:C66"/>
    <mergeCell ref="A67:A73"/>
    <mergeCell ref="B67:B73"/>
    <mergeCell ref="C67:C73"/>
    <mergeCell ref="A46:A52"/>
    <mergeCell ref="B46:B52"/>
    <mergeCell ref="C46:C52"/>
    <mergeCell ref="A53:A59"/>
    <mergeCell ref="B53:B59"/>
    <mergeCell ref="C53:C59"/>
    <mergeCell ref="A32:A38"/>
    <mergeCell ref="B32:B38"/>
    <mergeCell ref="C32:C38"/>
    <mergeCell ref="A39:A45"/>
    <mergeCell ref="B39:B45"/>
    <mergeCell ref="C39:C45"/>
    <mergeCell ref="A18:A24"/>
    <mergeCell ref="B18:B24"/>
    <mergeCell ref="C18:C24"/>
    <mergeCell ref="A25:A31"/>
    <mergeCell ref="B25:B31"/>
    <mergeCell ref="C25:C31"/>
    <mergeCell ref="P14:Q14"/>
    <mergeCell ref="A15:A16"/>
    <mergeCell ref="B15:B16"/>
    <mergeCell ref="C15:C16"/>
    <mergeCell ref="D15:D16"/>
    <mergeCell ref="E15:E16"/>
    <mergeCell ref="F15:Q15"/>
    <mergeCell ref="A13:Q13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1:Q11"/>
    <mergeCell ref="A12:Q12"/>
  </mergeCells>
  <pageMargins left="0" right="0" top="0.39370078740157483" bottom="0" header="0" footer="0"/>
  <pageSetup paperSize="8" scale="63" fitToHeight="0" orientation="landscape" r:id="rId1"/>
  <rowBreaks count="3" manualBreakCount="3">
    <brk id="52" max="16" man="1"/>
    <brk id="101" max="16" man="1"/>
    <brk id="144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9"/>
  <sheetViews>
    <sheetView view="pageBreakPreview" zoomScale="85" zoomScaleNormal="100" zoomScaleSheetLayoutView="85" workbookViewId="0">
      <pane xSplit="5" ySplit="17" topLeftCell="F39" activePane="bottomRight" state="frozen"/>
      <selection pane="topRight" activeCell="F1" sqref="F1"/>
      <selection pane="bottomLeft" activeCell="A15" sqref="A15"/>
      <selection pane="bottomRight" activeCell="L27" sqref="L27"/>
    </sheetView>
  </sheetViews>
  <sheetFormatPr defaultRowHeight="15" x14ac:dyDescent="0.25"/>
  <cols>
    <col min="1" max="1" width="7" style="67" customWidth="1"/>
    <col min="2" max="2" width="38" style="1" customWidth="1"/>
    <col min="3" max="3" width="28.5703125" style="1" customWidth="1"/>
    <col min="4" max="4" width="20.28515625" style="1" customWidth="1"/>
    <col min="5" max="5" width="20.140625" style="1" customWidth="1"/>
    <col min="6" max="7" width="14.5703125" style="1" customWidth="1"/>
    <col min="8" max="9" width="14.85546875" style="1" customWidth="1"/>
    <col min="10" max="10" width="12.7109375" style="1" customWidth="1"/>
    <col min="11" max="11" width="13.7109375" style="1" customWidth="1"/>
    <col min="12" max="12" width="12.28515625" style="1" customWidth="1"/>
    <col min="13" max="13" width="13.140625" style="1" customWidth="1"/>
    <col min="14" max="14" width="13.7109375" style="1" customWidth="1"/>
    <col min="15" max="15" width="13.140625" style="1" customWidth="1"/>
    <col min="16" max="16" width="13.85546875" style="1" customWidth="1"/>
    <col min="17" max="17" width="12.5703125" style="1" customWidth="1"/>
    <col min="18" max="16384" width="9.140625" style="1"/>
  </cols>
  <sheetData>
    <row r="1" spans="1:17" ht="16.5" x14ac:dyDescent="0.25">
      <c r="G1" s="3"/>
      <c r="M1" s="100" t="s">
        <v>29</v>
      </c>
      <c r="N1" s="100"/>
      <c r="O1" s="100"/>
      <c r="P1" s="100"/>
      <c r="Q1" s="100"/>
    </row>
    <row r="2" spans="1:17" ht="16.5" x14ac:dyDescent="0.25">
      <c r="G2" s="3"/>
      <c r="M2" s="101" t="s">
        <v>57</v>
      </c>
      <c r="N2" s="101"/>
      <c r="O2" s="101"/>
      <c r="P2" s="101"/>
      <c r="Q2" s="101"/>
    </row>
    <row r="3" spans="1:17" ht="16.5" x14ac:dyDescent="0.25">
      <c r="G3" s="3"/>
      <c r="M3" s="102" t="s">
        <v>43</v>
      </c>
      <c r="N3" s="102"/>
      <c r="O3" s="102"/>
      <c r="P3" s="102"/>
      <c r="Q3" s="102"/>
    </row>
    <row r="4" spans="1:17" ht="16.5" x14ac:dyDescent="0.25">
      <c r="G4" s="3"/>
      <c r="M4" s="103"/>
      <c r="N4" s="103"/>
      <c r="O4" s="103"/>
      <c r="P4" s="103"/>
      <c r="Q4" s="103"/>
    </row>
    <row r="5" spans="1:17" ht="16.5" x14ac:dyDescent="0.25">
      <c r="G5" s="3"/>
      <c r="M5" s="102" t="s">
        <v>44</v>
      </c>
      <c r="N5" s="102"/>
      <c r="O5" s="102"/>
      <c r="P5" s="102"/>
      <c r="Q5" s="102"/>
    </row>
    <row r="6" spans="1:17" ht="16.5" x14ac:dyDescent="0.25">
      <c r="G6" s="3"/>
      <c r="M6" s="103"/>
      <c r="N6" s="103"/>
      <c r="O6" s="103"/>
      <c r="P6" s="103"/>
      <c r="Q6" s="103"/>
    </row>
    <row r="7" spans="1:17" ht="16.5" x14ac:dyDescent="0.25">
      <c r="G7" s="3"/>
      <c r="M7" s="102" t="s">
        <v>44</v>
      </c>
      <c r="N7" s="102"/>
      <c r="O7" s="102"/>
      <c r="P7" s="102"/>
      <c r="Q7" s="102"/>
    </row>
    <row r="8" spans="1:17" ht="16.5" x14ac:dyDescent="0.25">
      <c r="G8" s="3"/>
      <c r="M8" s="101"/>
      <c r="N8" s="101"/>
      <c r="O8" s="101"/>
      <c r="P8" s="101"/>
      <c r="Q8" s="101"/>
    </row>
    <row r="9" spans="1:17" ht="16.5" x14ac:dyDescent="0.25">
      <c r="G9" s="3"/>
      <c r="M9" s="104" t="s">
        <v>85</v>
      </c>
      <c r="N9" s="104"/>
      <c r="O9" s="104"/>
      <c r="P9" s="104"/>
      <c r="Q9" s="104"/>
    </row>
    <row r="10" spans="1:17" ht="16.5" x14ac:dyDescent="0.25">
      <c r="G10" s="3"/>
      <c r="N10" s="74"/>
      <c r="O10" s="74"/>
      <c r="P10" s="74"/>
      <c r="Q10" s="74"/>
    </row>
    <row r="11" spans="1:17" ht="17.25" customHeight="1" x14ac:dyDescent="0.25">
      <c r="A11" s="105" t="s">
        <v>26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</row>
    <row r="12" spans="1:17" ht="34.5" customHeight="1" x14ac:dyDescent="0.25">
      <c r="A12" s="106" t="s">
        <v>64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7" ht="18.75" customHeight="1" x14ac:dyDescent="0.25">
      <c r="A13" s="99" t="s">
        <v>33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</row>
    <row r="14" spans="1:17" ht="12" customHeight="1" x14ac:dyDescent="0.25">
      <c r="P14" s="107" t="s">
        <v>27</v>
      </c>
      <c r="Q14" s="107"/>
    </row>
    <row r="15" spans="1:17" ht="69" customHeight="1" x14ac:dyDescent="0.25">
      <c r="A15" s="108" t="s">
        <v>0</v>
      </c>
      <c r="B15" s="109" t="s">
        <v>63</v>
      </c>
      <c r="C15" s="109" t="s">
        <v>65</v>
      </c>
      <c r="D15" s="108" t="s">
        <v>22</v>
      </c>
      <c r="E15" s="108" t="s">
        <v>24</v>
      </c>
      <c r="F15" s="108" t="s">
        <v>28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</row>
    <row r="16" spans="1:17" ht="57" customHeight="1" x14ac:dyDescent="0.25">
      <c r="A16" s="108"/>
      <c r="B16" s="109"/>
      <c r="C16" s="109"/>
      <c r="D16" s="108"/>
      <c r="E16" s="108"/>
      <c r="F16" s="69" t="s">
        <v>10</v>
      </c>
      <c r="G16" s="69" t="s">
        <v>11</v>
      </c>
      <c r="H16" s="69" t="s">
        <v>12</v>
      </c>
      <c r="I16" s="69" t="s">
        <v>13</v>
      </c>
      <c r="J16" s="69" t="s">
        <v>14</v>
      </c>
      <c r="K16" s="69" t="s">
        <v>15</v>
      </c>
      <c r="L16" s="69" t="s">
        <v>16</v>
      </c>
      <c r="M16" s="69" t="s">
        <v>17</v>
      </c>
      <c r="N16" s="69" t="s">
        <v>18</v>
      </c>
      <c r="O16" s="69" t="s">
        <v>19</v>
      </c>
      <c r="P16" s="69" t="s">
        <v>20</v>
      </c>
      <c r="Q16" s="69" t="s">
        <v>21</v>
      </c>
    </row>
    <row r="17" spans="1:17" s="2" customFormat="1" ht="15" customHeigh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</row>
    <row r="18" spans="1:17" x14ac:dyDescent="0.25">
      <c r="A18" s="108" t="s">
        <v>1</v>
      </c>
      <c r="B18" s="111" t="s">
        <v>75</v>
      </c>
      <c r="C18" s="108"/>
      <c r="D18" s="70" t="s">
        <v>23</v>
      </c>
      <c r="E18" s="19">
        <f>E19+E20+E21+E22+E23+E24</f>
        <v>573.9</v>
      </c>
      <c r="F18" s="20">
        <f>F19+F20+F21+F22+F23+F24</f>
        <v>0</v>
      </c>
      <c r="G18" s="20">
        <f>G19+G20+G21+G22+G23+G24</f>
        <v>0</v>
      </c>
      <c r="H18" s="20">
        <f t="shared" ref="H18:Q18" si="0">H19+H20+H21+H22+H23+H24</f>
        <v>0</v>
      </c>
      <c r="I18" s="20">
        <f t="shared" si="0"/>
        <v>0</v>
      </c>
      <c r="J18" s="20">
        <f t="shared" si="0"/>
        <v>0</v>
      </c>
      <c r="K18" s="20">
        <f t="shared" si="0"/>
        <v>0</v>
      </c>
      <c r="L18" s="20">
        <f t="shared" si="0"/>
        <v>0</v>
      </c>
      <c r="M18" s="20">
        <f t="shared" si="0"/>
        <v>0</v>
      </c>
      <c r="N18" s="20">
        <f t="shared" si="0"/>
        <v>115</v>
      </c>
      <c r="O18" s="20">
        <f t="shared" si="0"/>
        <v>100</v>
      </c>
      <c r="P18" s="20">
        <f t="shared" si="0"/>
        <v>151.69999999999999</v>
      </c>
      <c r="Q18" s="20">
        <f t="shared" si="0"/>
        <v>207.2</v>
      </c>
    </row>
    <row r="19" spans="1:17" x14ac:dyDescent="0.25">
      <c r="A19" s="108"/>
      <c r="B19" s="111"/>
      <c r="C19" s="108"/>
      <c r="D19" s="71" t="s">
        <v>7</v>
      </c>
      <c r="E19" s="21">
        <f t="shared" ref="E19:Q24" si="1">E26+E33+E40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  <c r="K19" s="22">
        <f t="shared" si="1"/>
        <v>0</v>
      </c>
      <c r="L19" s="22">
        <f t="shared" si="1"/>
        <v>0</v>
      </c>
      <c r="M19" s="22">
        <f t="shared" si="1"/>
        <v>0</v>
      </c>
      <c r="N19" s="22">
        <f t="shared" si="1"/>
        <v>0</v>
      </c>
      <c r="O19" s="22">
        <f t="shared" si="1"/>
        <v>0</v>
      </c>
      <c r="P19" s="22">
        <f t="shared" si="1"/>
        <v>0</v>
      </c>
      <c r="Q19" s="22">
        <f t="shared" si="1"/>
        <v>0</v>
      </c>
    </row>
    <row r="20" spans="1:17" x14ac:dyDescent="0.25">
      <c r="A20" s="108"/>
      <c r="B20" s="111"/>
      <c r="C20" s="108"/>
      <c r="D20" s="71" t="s">
        <v>8</v>
      </c>
      <c r="E20" s="21">
        <f t="shared" si="1"/>
        <v>573.9</v>
      </c>
      <c r="F20" s="23">
        <f t="shared" si="1"/>
        <v>0</v>
      </c>
      <c r="G20" s="23">
        <f t="shared" si="1"/>
        <v>0</v>
      </c>
      <c r="H20" s="23">
        <f t="shared" si="1"/>
        <v>0</v>
      </c>
      <c r="I20" s="23">
        <f t="shared" si="1"/>
        <v>0</v>
      </c>
      <c r="J20" s="23">
        <f t="shared" si="1"/>
        <v>0</v>
      </c>
      <c r="K20" s="23">
        <f t="shared" si="1"/>
        <v>0</v>
      </c>
      <c r="L20" s="23">
        <f t="shared" si="1"/>
        <v>0</v>
      </c>
      <c r="M20" s="23">
        <f t="shared" si="1"/>
        <v>0</v>
      </c>
      <c r="N20" s="23">
        <f t="shared" si="1"/>
        <v>115</v>
      </c>
      <c r="O20" s="23">
        <f t="shared" si="1"/>
        <v>100</v>
      </c>
      <c r="P20" s="23">
        <f t="shared" si="1"/>
        <v>151.69999999999999</v>
      </c>
      <c r="Q20" s="23">
        <f t="shared" si="1"/>
        <v>207.2</v>
      </c>
    </row>
    <row r="21" spans="1:17" x14ac:dyDescent="0.25">
      <c r="A21" s="108"/>
      <c r="B21" s="111"/>
      <c r="C21" s="108"/>
      <c r="D21" s="71" t="s">
        <v>9</v>
      </c>
      <c r="E21" s="21">
        <f t="shared" si="1"/>
        <v>0</v>
      </c>
      <c r="F21" s="22">
        <f t="shared" si="1"/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2">
        <f t="shared" si="1"/>
        <v>0</v>
      </c>
      <c r="K21" s="22">
        <f t="shared" si="1"/>
        <v>0</v>
      </c>
      <c r="L21" s="22">
        <f t="shared" si="1"/>
        <v>0</v>
      </c>
      <c r="M21" s="22">
        <f t="shared" si="1"/>
        <v>0</v>
      </c>
      <c r="N21" s="22">
        <f t="shared" si="1"/>
        <v>0</v>
      </c>
      <c r="O21" s="22">
        <f t="shared" si="1"/>
        <v>0</v>
      </c>
      <c r="P21" s="22">
        <f t="shared" si="1"/>
        <v>0</v>
      </c>
      <c r="Q21" s="22">
        <f t="shared" si="1"/>
        <v>0</v>
      </c>
    </row>
    <row r="22" spans="1:17" ht="60" x14ac:dyDescent="0.25">
      <c r="A22" s="108"/>
      <c r="B22" s="111"/>
      <c r="C22" s="108"/>
      <c r="D22" s="5" t="s">
        <v>30</v>
      </c>
      <c r="E22" s="21">
        <f t="shared" si="1"/>
        <v>0</v>
      </c>
      <c r="F22" s="22">
        <f t="shared" si="1"/>
        <v>0</v>
      </c>
      <c r="G22" s="22">
        <f t="shared" si="1"/>
        <v>0</v>
      </c>
      <c r="H22" s="22">
        <f t="shared" si="1"/>
        <v>0</v>
      </c>
      <c r="I22" s="22">
        <f t="shared" si="1"/>
        <v>0</v>
      </c>
      <c r="J22" s="22">
        <f t="shared" si="1"/>
        <v>0</v>
      </c>
      <c r="K22" s="22">
        <f t="shared" si="1"/>
        <v>0</v>
      </c>
      <c r="L22" s="22">
        <f t="shared" si="1"/>
        <v>0</v>
      </c>
      <c r="M22" s="22">
        <f t="shared" si="1"/>
        <v>0</v>
      </c>
      <c r="N22" s="22">
        <f t="shared" si="1"/>
        <v>0</v>
      </c>
      <c r="O22" s="22">
        <f t="shared" si="1"/>
        <v>0</v>
      </c>
      <c r="P22" s="22">
        <f t="shared" si="1"/>
        <v>0</v>
      </c>
      <c r="Q22" s="22">
        <f t="shared" si="1"/>
        <v>0</v>
      </c>
    </row>
    <row r="23" spans="1:17" ht="30" x14ac:dyDescent="0.25">
      <c r="A23" s="108"/>
      <c r="B23" s="111"/>
      <c r="C23" s="108"/>
      <c r="D23" s="5" t="s">
        <v>82</v>
      </c>
      <c r="E23" s="21">
        <f t="shared" si="1"/>
        <v>0</v>
      </c>
      <c r="F23" s="22">
        <f t="shared" si="1"/>
        <v>0</v>
      </c>
      <c r="G23" s="22">
        <f t="shared" si="1"/>
        <v>0</v>
      </c>
      <c r="H23" s="22">
        <f t="shared" si="1"/>
        <v>0</v>
      </c>
      <c r="I23" s="22">
        <f t="shared" si="1"/>
        <v>0</v>
      </c>
      <c r="J23" s="22">
        <f t="shared" si="1"/>
        <v>0</v>
      </c>
      <c r="K23" s="22">
        <f t="shared" si="1"/>
        <v>0</v>
      </c>
      <c r="L23" s="22">
        <f t="shared" si="1"/>
        <v>0</v>
      </c>
      <c r="M23" s="22">
        <f t="shared" si="1"/>
        <v>0</v>
      </c>
      <c r="N23" s="22">
        <f t="shared" si="1"/>
        <v>0</v>
      </c>
      <c r="O23" s="22">
        <f t="shared" si="1"/>
        <v>0</v>
      </c>
      <c r="P23" s="22">
        <f t="shared" si="1"/>
        <v>0</v>
      </c>
      <c r="Q23" s="22">
        <f t="shared" si="1"/>
        <v>0</v>
      </c>
    </row>
    <row r="24" spans="1:17" x14ac:dyDescent="0.25">
      <c r="A24" s="108"/>
      <c r="B24" s="111"/>
      <c r="C24" s="108"/>
      <c r="D24" s="5" t="s">
        <v>83</v>
      </c>
      <c r="E24" s="21">
        <f>E31+E38+E45</f>
        <v>0</v>
      </c>
      <c r="F24" s="22">
        <f t="shared" si="1"/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 t="shared" si="1"/>
        <v>0</v>
      </c>
      <c r="O24" s="22">
        <f t="shared" si="1"/>
        <v>0</v>
      </c>
      <c r="P24" s="22">
        <f t="shared" si="1"/>
        <v>0</v>
      </c>
      <c r="Q24" s="22">
        <f t="shared" si="1"/>
        <v>0</v>
      </c>
    </row>
    <row r="25" spans="1:17" x14ac:dyDescent="0.25">
      <c r="A25" s="108" t="s">
        <v>2</v>
      </c>
      <c r="B25" s="112" t="s">
        <v>67</v>
      </c>
      <c r="C25" s="108" t="s">
        <v>45</v>
      </c>
      <c r="D25" s="70" t="s">
        <v>23</v>
      </c>
      <c r="E25" s="19">
        <f>E26+E27+E28+E29+E30+E31</f>
        <v>458.9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x14ac:dyDescent="0.25">
      <c r="A26" s="108"/>
      <c r="B26" s="112"/>
      <c r="C26" s="108"/>
      <c r="D26" s="71" t="s">
        <v>7</v>
      </c>
      <c r="E26" s="21">
        <f>F26+G26+H26+I26+J26+K26+L26+M26+N26+O26+P26+Q26</f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</row>
    <row r="27" spans="1:17" x14ac:dyDescent="0.25">
      <c r="A27" s="108"/>
      <c r="B27" s="112"/>
      <c r="C27" s="108"/>
      <c r="D27" s="71" t="s">
        <v>8</v>
      </c>
      <c r="E27" s="21">
        <f t="shared" ref="E27:E31" si="2">F27+G27+H27+I27+J27+K27+L27+M27+N27+O27+P27+Q27</f>
        <v>458.9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/>
      <c r="M27" s="23">
        <v>0</v>
      </c>
      <c r="N27" s="24">
        <v>100</v>
      </c>
      <c r="O27" s="23">
        <v>100</v>
      </c>
      <c r="P27" s="23">
        <v>151.69999999999999</v>
      </c>
      <c r="Q27" s="23">
        <v>107.2</v>
      </c>
    </row>
    <row r="28" spans="1:17" x14ac:dyDescent="0.25">
      <c r="A28" s="108"/>
      <c r="B28" s="112"/>
      <c r="C28" s="108"/>
      <c r="D28" s="71" t="s">
        <v>9</v>
      </c>
      <c r="E28" s="21">
        <f t="shared" si="2"/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v>0</v>
      </c>
      <c r="O28" s="23">
        <v>0</v>
      </c>
      <c r="P28" s="23">
        <v>0</v>
      </c>
      <c r="Q28" s="23">
        <v>0</v>
      </c>
    </row>
    <row r="29" spans="1:17" ht="60" x14ac:dyDescent="0.25">
      <c r="A29" s="108"/>
      <c r="B29" s="112"/>
      <c r="C29" s="108"/>
      <c r="D29" s="5" t="s">
        <v>30</v>
      </c>
      <c r="E29" s="21">
        <f t="shared" si="2"/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</row>
    <row r="30" spans="1:17" ht="30" x14ac:dyDescent="0.25">
      <c r="A30" s="108"/>
      <c r="B30" s="112"/>
      <c r="C30" s="108"/>
      <c r="D30" s="5" t="s">
        <v>82</v>
      </c>
      <c r="E30" s="21">
        <f t="shared" si="2"/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</row>
    <row r="31" spans="1:17" ht="61.5" customHeight="1" x14ac:dyDescent="0.25">
      <c r="A31" s="108"/>
      <c r="B31" s="112"/>
      <c r="C31" s="108"/>
      <c r="D31" s="5" t="s">
        <v>83</v>
      </c>
      <c r="E31" s="21">
        <f t="shared" si="2"/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</row>
    <row r="32" spans="1:17" x14ac:dyDescent="0.25">
      <c r="A32" s="108" t="s">
        <v>3</v>
      </c>
      <c r="B32" s="112" t="s">
        <v>66</v>
      </c>
      <c r="C32" s="108" t="s">
        <v>46</v>
      </c>
      <c r="D32" s="70" t="s">
        <v>23</v>
      </c>
      <c r="E32" s="19">
        <f>E33+E34+E35+E36+E37+E38</f>
        <v>100</v>
      </c>
      <c r="F32" s="20">
        <f>F33+F34+F35+F36+F37+F38</f>
        <v>0</v>
      </c>
      <c r="G32" s="20">
        <f t="shared" ref="G32:Q32" si="3">G33+G34+G35+G36+G37+G38</f>
        <v>0</v>
      </c>
      <c r="H32" s="20">
        <f t="shared" si="3"/>
        <v>0</v>
      </c>
      <c r="I32" s="20">
        <f t="shared" si="3"/>
        <v>0</v>
      </c>
      <c r="J32" s="20">
        <f t="shared" si="3"/>
        <v>0</v>
      </c>
      <c r="K32" s="20">
        <f t="shared" si="3"/>
        <v>0</v>
      </c>
      <c r="L32" s="20">
        <f t="shared" si="3"/>
        <v>0</v>
      </c>
      <c r="M32" s="20">
        <f t="shared" si="3"/>
        <v>0</v>
      </c>
      <c r="N32" s="20">
        <f t="shared" si="3"/>
        <v>0</v>
      </c>
      <c r="O32" s="20">
        <f t="shared" si="3"/>
        <v>0</v>
      </c>
      <c r="P32" s="20">
        <f t="shared" si="3"/>
        <v>0</v>
      </c>
      <c r="Q32" s="20">
        <f t="shared" si="3"/>
        <v>100</v>
      </c>
    </row>
    <row r="33" spans="1:17" x14ac:dyDescent="0.25">
      <c r="A33" s="108"/>
      <c r="B33" s="112"/>
      <c r="C33" s="108"/>
      <c r="D33" s="71" t="s">
        <v>7</v>
      </c>
      <c r="E33" s="21">
        <f>F33+G33+H33+I33+J33+K33+L33+M33+N33+O33+P33+Q33</f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</row>
    <row r="34" spans="1:17" x14ac:dyDescent="0.25">
      <c r="A34" s="108"/>
      <c r="B34" s="112"/>
      <c r="C34" s="108"/>
      <c r="D34" s="71" t="s">
        <v>8</v>
      </c>
      <c r="E34" s="21">
        <f t="shared" ref="E34:E38" si="4">F34+G34+H34+I34+J34+K34+L34+M34+N34+O34+P34+Q34</f>
        <v>100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f>100-100</f>
        <v>0</v>
      </c>
      <c r="M34" s="23">
        <v>0</v>
      </c>
      <c r="N34" s="24">
        <v>0</v>
      </c>
      <c r="O34" s="23">
        <v>0</v>
      </c>
      <c r="P34" s="23">
        <v>0</v>
      </c>
      <c r="Q34" s="23">
        <v>100</v>
      </c>
    </row>
    <row r="35" spans="1:17" x14ac:dyDescent="0.25">
      <c r="A35" s="108"/>
      <c r="B35" s="112"/>
      <c r="C35" s="108"/>
      <c r="D35" s="71" t="s">
        <v>9</v>
      </c>
      <c r="E35" s="21">
        <f t="shared" si="4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</row>
    <row r="36" spans="1:17" ht="60" x14ac:dyDescent="0.25">
      <c r="A36" s="108"/>
      <c r="B36" s="112"/>
      <c r="C36" s="108"/>
      <c r="D36" s="5" t="s">
        <v>30</v>
      </c>
      <c r="E36" s="21">
        <f t="shared" si="4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</row>
    <row r="37" spans="1:17" ht="30" x14ac:dyDescent="0.25">
      <c r="A37" s="108"/>
      <c r="B37" s="112"/>
      <c r="C37" s="108"/>
      <c r="D37" s="5" t="s">
        <v>82</v>
      </c>
      <c r="E37" s="21">
        <f t="shared" si="4"/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</row>
    <row r="38" spans="1:17" x14ac:dyDescent="0.25">
      <c r="A38" s="108"/>
      <c r="B38" s="112"/>
      <c r="C38" s="108"/>
      <c r="D38" s="5" t="s">
        <v>83</v>
      </c>
      <c r="E38" s="21">
        <f t="shared" si="4"/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</row>
    <row r="39" spans="1:17" x14ac:dyDescent="0.25">
      <c r="A39" s="108" t="s">
        <v>31</v>
      </c>
      <c r="B39" s="112" t="s">
        <v>68</v>
      </c>
      <c r="C39" s="108" t="s">
        <v>46</v>
      </c>
      <c r="D39" s="70" t="s">
        <v>23</v>
      </c>
      <c r="E39" s="19">
        <f>E40+E41+E42+E43+E44+E45</f>
        <v>15</v>
      </c>
      <c r="F39" s="20">
        <f>F40+F41+F42+F43+F44+F45</f>
        <v>0</v>
      </c>
      <c r="G39" s="20">
        <f t="shared" ref="G39:Q39" si="5">G40+G41+G42+G43+G44+G45</f>
        <v>0</v>
      </c>
      <c r="H39" s="20">
        <f t="shared" si="5"/>
        <v>0</v>
      </c>
      <c r="I39" s="20">
        <f t="shared" si="5"/>
        <v>0</v>
      </c>
      <c r="J39" s="20">
        <f t="shared" si="5"/>
        <v>0</v>
      </c>
      <c r="K39" s="20">
        <f t="shared" si="5"/>
        <v>0</v>
      </c>
      <c r="L39" s="20">
        <f t="shared" si="5"/>
        <v>0</v>
      </c>
      <c r="M39" s="20">
        <f t="shared" si="5"/>
        <v>0</v>
      </c>
      <c r="N39" s="20">
        <f t="shared" si="5"/>
        <v>15</v>
      </c>
      <c r="O39" s="20">
        <f t="shared" si="5"/>
        <v>0</v>
      </c>
      <c r="P39" s="20">
        <f t="shared" si="5"/>
        <v>0</v>
      </c>
      <c r="Q39" s="20">
        <f t="shared" si="5"/>
        <v>0</v>
      </c>
    </row>
    <row r="40" spans="1:17" x14ac:dyDescent="0.25">
      <c r="A40" s="108"/>
      <c r="B40" s="112"/>
      <c r="C40" s="108"/>
      <c r="D40" s="71" t="s">
        <v>7</v>
      </c>
      <c r="E40" s="21">
        <f>F40+G40+H40+I40+J40+K40+L40+M40+N40+O40+P40+Q40</f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</row>
    <row r="41" spans="1:17" x14ac:dyDescent="0.25">
      <c r="A41" s="108"/>
      <c r="B41" s="112"/>
      <c r="C41" s="108"/>
      <c r="D41" s="71" t="s">
        <v>8</v>
      </c>
      <c r="E41" s="21">
        <f t="shared" ref="E41:E45" si="6">F41+G41+H41+I41+J41+K41+L41+M41+N41+O41+P41+Q41</f>
        <v>15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4">
        <v>15</v>
      </c>
      <c r="O41" s="23">
        <v>0</v>
      </c>
      <c r="P41" s="23">
        <v>0</v>
      </c>
      <c r="Q41" s="23">
        <v>0</v>
      </c>
    </row>
    <row r="42" spans="1:17" x14ac:dyDescent="0.25">
      <c r="A42" s="108"/>
      <c r="B42" s="112"/>
      <c r="C42" s="108"/>
      <c r="D42" s="71" t="s">
        <v>9</v>
      </c>
      <c r="E42" s="21">
        <f t="shared" si="6"/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</row>
    <row r="43" spans="1:17" ht="60" x14ac:dyDescent="0.25">
      <c r="A43" s="108"/>
      <c r="B43" s="112"/>
      <c r="C43" s="108"/>
      <c r="D43" s="5" t="s">
        <v>30</v>
      </c>
      <c r="E43" s="21">
        <f t="shared" si="6"/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</row>
    <row r="44" spans="1:17" ht="30" x14ac:dyDescent="0.25">
      <c r="A44" s="108"/>
      <c r="B44" s="112"/>
      <c r="C44" s="108"/>
      <c r="D44" s="5" t="s">
        <v>82</v>
      </c>
      <c r="E44" s="21">
        <f t="shared" si="6"/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</row>
    <row r="45" spans="1:17" x14ac:dyDescent="0.25">
      <c r="A45" s="108"/>
      <c r="B45" s="112"/>
      <c r="C45" s="108"/>
      <c r="D45" s="5" t="s">
        <v>83</v>
      </c>
      <c r="E45" s="21">
        <f t="shared" si="6"/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</row>
    <row r="46" spans="1:17" x14ac:dyDescent="0.25">
      <c r="A46" s="108" t="s">
        <v>4</v>
      </c>
      <c r="B46" s="111" t="s">
        <v>76</v>
      </c>
      <c r="C46" s="108"/>
      <c r="D46" s="70" t="s">
        <v>23</v>
      </c>
      <c r="E46" s="19">
        <f>E47+E48+E49+E50+E51+E52</f>
        <v>3141.9029999999998</v>
      </c>
      <c r="F46" s="20">
        <f>F47+F48+F49+F50+F51+F52</f>
        <v>0</v>
      </c>
      <c r="G46" s="20">
        <f t="shared" ref="G46:Q46" si="7">G47+G48+G49+G50+G51+G52</f>
        <v>510</v>
      </c>
      <c r="H46" s="20">
        <f t="shared" si="7"/>
        <v>5</v>
      </c>
      <c r="I46" s="20">
        <f t="shared" si="7"/>
        <v>750</v>
      </c>
      <c r="J46" s="20">
        <f t="shared" si="7"/>
        <v>0</v>
      </c>
      <c r="K46" s="20">
        <f t="shared" si="7"/>
        <v>279.33800000000002</v>
      </c>
      <c r="L46" s="20">
        <f t="shared" si="7"/>
        <v>55</v>
      </c>
      <c r="M46" s="20">
        <f t="shared" si="7"/>
        <v>500</v>
      </c>
      <c r="N46" s="20">
        <f t="shared" si="7"/>
        <v>542.56500000000005</v>
      </c>
      <c r="O46" s="20">
        <f t="shared" si="7"/>
        <v>500</v>
      </c>
      <c r="P46" s="20">
        <f t="shared" si="7"/>
        <v>0</v>
      </c>
      <c r="Q46" s="20">
        <f t="shared" si="7"/>
        <v>0</v>
      </c>
    </row>
    <row r="47" spans="1:17" x14ac:dyDescent="0.25">
      <c r="A47" s="108"/>
      <c r="B47" s="111"/>
      <c r="C47" s="108"/>
      <c r="D47" s="71" t="s">
        <v>7</v>
      </c>
      <c r="E47" s="21">
        <f>E54+E61</f>
        <v>0</v>
      </c>
      <c r="F47" s="22">
        <f>F54+F61+F68</f>
        <v>0</v>
      </c>
      <c r="G47" s="22">
        <f t="shared" ref="G47:Q47" si="8">G54+G61+G68</f>
        <v>0</v>
      </c>
      <c r="H47" s="22">
        <f t="shared" si="8"/>
        <v>0</v>
      </c>
      <c r="I47" s="22">
        <f t="shared" si="8"/>
        <v>0</v>
      </c>
      <c r="J47" s="22">
        <f t="shared" si="8"/>
        <v>0</v>
      </c>
      <c r="K47" s="22">
        <f t="shared" si="8"/>
        <v>0</v>
      </c>
      <c r="L47" s="22">
        <f t="shared" si="8"/>
        <v>0</v>
      </c>
      <c r="M47" s="22">
        <f t="shared" si="8"/>
        <v>0</v>
      </c>
      <c r="N47" s="22">
        <f t="shared" si="8"/>
        <v>0</v>
      </c>
      <c r="O47" s="22">
        <f t="shared" si="8"/>
        <v>0</v>
      </c>
      <c r="P47" s="22">
        <f t="shared" si="8"/>
        <v>0</v>
      </c>
      <c r="Q47" s="22">
        <f t="shared" si="8"/>
        <v>0</v>
      </c>
    </row>
    <row r="48" spans="1:17" x14ac:dyDescent="0.25">
      <c r="A48" s="108"/>
      <c r="B48" s="111"/>
      <c r="C48" s="108"/>
      <c r="D48" s="71" t="s">
        <v>8</v>
      </c>
      <c r="E48" s="21">
        <f>E55+E62</f>
        <v>0</v>
      </c>
      <c r="F48" s="22">
        <f t="shared" ref="F48:Q52" si="9">F55+F62+F69</f>
        <v>0</v>
      </c>
      <c r="G48" s="22">
        <f t="shared" si="9"/>
        <v>0</v>
      </c>
      <c r="H48" s="22">
        <f t="shared" si="9"/>
        <v>0</v>
      </c>
      <c r="I48" s="22">
        <f t="shared" si="9"/>
        <v>0</v>
      </c>
      <c r="J48" s="22">
        <f t="shared" si="9"/>
        <v>0</v>
      </c>
      <c r="K48" s="22">
        <f t="shared" si="9"/>
        <v>0</v>
      </c>
      <c r="L48" s="22">
        <f t="shared" si="9"/>
        <v>0</v>
      </c>
      <c r="M48" s="22">
        <f t="shared" si="9"/>
        <v>0</v>
      </c>
      <c r="N48" s="22">
        <f t="shared" si="9"/>
        <v>0</v>
      </c>
      <c r="O48" s="22">
        <f t="shared" si="9"/>
        <v>0</v>
      </c>
      <c r="P48" s="22">
        <f t="shared" si="9"/>
        <v>0</v>
      </c>
      <c r="Q48" s="22">
        <f t="shared" si="9"/>
        <v>0</v>
      </c>
    </row>
    <row r="49" spans="1:17" x14ac:dyDescent="0.25">
      <c r="A49" s="108"/>
      <c r="B49" s="111"/>
      <c r="C49" s="108"/>
      <c r="D49" s="71" t="s">
        <v>9</v>
      </c>
      <c r="E49" s="21">
        <f>F49+G49+H49+I49+J49+K49+L49+M49+N49+O49+P49+Q49</f>
        <v>3141.9029999999998</v>
      </c>
      <c r="F49" s="22">
        <f t="shared" si="9"/>
        <v>0</v>
      </c>
      <c r="G49" s="22">
        <f t="shared" si="9"/>
        <v>510</v>
      </c>
      <c r="H49" s="22">
        <f t="shared" si="9"/>
        <v>5</v>
      </c>
      <c r="I49" s="22">
        <f t="shared" si="9"/>
        <v>750</v>
      </c>
      <c r="J49" s="22">
        <f t="shared" si="9"/>
        <v>0</v>
      </c>
      <c r="K49" s="22">
        <f t="shared" si="9"/>
        <v>279.33800000000002</v>
      </c>
      <c r="L49" s="22">
        <f t="shared" si="9"/>
        <v>55</v>
      </c>
      <c r="M49" s="22">
        <f t="shared" si="9"/>
        <v>500</v>
      </c>
      <c r="N49" s="22">
        <f t="shared" si="9"/>
        <v>542.56500000000005</v>
      </c>
      <c r="O49" s="22">
        <f t="shared" si="9"/>
        <v>500</v>
      </c>
      <c r="P49" s="22">
        <f t="shared" si="9"/>
        <v>0</v>
      </c>
      <c r="Q49" s="22">
        <f t="shared" si="9"/>
        <v>0</v>
      </c>
    </row>
    <row r="50" spans="1:17" ht="60" x14ac:dyDescent="0.25">
      <c r="A50" s="108"/>
      <c r="B50" s="111"/>
      <c r="C50" s="108"/>
      <c r="D50" s="5" t="s">
        <v>30</v>
      </c>
      <c r="E50" s="21">
        <f t="shared" ref="E50:E52" si="10">F50+G50+H50+I50+J50+K50+L50+M50+N50+O50+P50+Q50</f>
        <v>0</v>
      </c>
      <c r="F50" s="22">
        <f t="shared" si="9"/>
        <v>0</v>
      </c>
      <c r="G50" s="22">
        <f t="shared" si="9"/>
        <v>0</v>
      </c>
      <c r="H50" s="22">
        <f t="shared" si="9"/>
        <v>0</v>
      </c>
      <c r="I50" s="22">
        <f t="shared" si="9"/>
        <v>0</v>
      </c>
      <c r="J50" s="22">
        <f t="shared" si="9"/>
        <v>0</v>
      </c>
      <c r="K50" s="22">
        <f t="shared" si="9"/>
        <v>0</v>
      </c>
      <c r="L50" s="22">
        <f t="shared" si="9"/>
        <v>0</v>
      </c>
      <c r="M50" s="22">
        <f t="shared" si="9"/>
        <v>0</v>
      </c>
      <c r="N50" s="22">
        <f t="shared" si="9"/>
        <v>0</v>
      </c>
      <c r="O50" s="22">
        <f t="shared" si="9"/>
        <v>0</v>
      </c>
      <c r="P50" s="22">
        <f t="shared" si="9"/>
        <v>0</v>
      </c>
      <c r="Q50" s="22">
        <f t="shared" si="9"/>
        <v>0</v>
      </c>
    </row>
    <row r="51" spans="1:17" ht="30" x14ac:dyDescent="0.25">
      <c r="A51" s="108"/>
      <c r="B51" s="111"/>
      <c r="C51" s="108"/>
      <c r="D51" s="5" t="s">
        <v>82</v>
      </c>
      <c r="E51" s="21">
        <f t="shared" si="10"/>
        <v>0</v>
      </c>
      <c r="F51" s="22">
        <f t="shared" si="9"/>
        <v>0</v>
      </c>
      <c r="G51" s="22">
        <f t="shared" si="9"/>
        <v>0</v>
      </c>
      <c r="H51" s="22">
        <f t="shared" si="9"/>
        <v>0</v>
      </c>
      <c r="I51" s="22">
        <f t="shared" si="9"/>
        <v>0</v>
      </c>
      <c r="J51" s="22">
        <f t="shared" si="9"/>
        <v>0</v>
      </c>
      <c r="K51" s="22">
        <f t="shared" si="9"/>
        <v>0</v>
      </c>
      <c r="L51" s="22">
        <f t="shared" si="9"/>
        <v>0</v>
      </c>
      <c r="M51" s="22">
        <f t="shared" si="9"/>
        <v>0</v>
      </c>
      <c r="N51" s="22">
        <f t="shared" si="9"/>
        <v>0</v>
      </c>
      <c r="O51" s="22">
        <f t="shared" si="9"/>
        <v>0</v>
      </c>
      <c r="P51" s="22">
        <f t="shared" si="9"/>
        <v>0</v>
      </c>
      <c r="Q51" s="22">
        <f t="shared" si="9"/>
        <v>0</v>
      </c>
    </row>
    <row r="52" spans="1:17" x14ac:dyDescent="0.25">
      <c r="A52" s="108"/>
      <c r="B52" s="111"/>
      <c r="C52" s="108"/>
      <c r="D52" s="5" t="s">
        <v>83</v>
      </c>
      <c r="E52" s="21">
        <f t="shared" si="10"/>
        <v>0</v>
      </c>
      <c r="F52" s="22">
        <f t="shared" si="9"/>
        <v>0</v>
      </c>
      <c r="G52" s="22">
        <f t="shared" si="9"/>
        <v>0</v>
      </c>
      <c r="H52" s="22">
        <f t="shared" si="9"/>
        <v>0</v>
      </c>
      <c r="I52" s="22">
        <f t="shared" si="9"/>
        <v>0</v>
      </c>
      <c r="J52" s="22">
        <f t="shared" si="9"/>
        <v>0</v>
      </c>
      <c r="K52" s="22">
        <f t="shared" si="9"/>
        <v>0</v>
      </c>
      <c r="L52" s="22">
        <f t="shared" si="9"/>
        <v>0</v>
      </c>
      <c r="M52" s="22">
        <f t="shared" si="9"/>
        <v>0</v>
      </c>
      <c r="N52" s="22">
        <f t="shared" si="9"/>
        <v>0</v>
      </c>
      <c r="O52" s="22">
        <f t="shared" si="9"/>
        <v>0</v>
      </c>
      <c r="P52" s="22">
        <f t="shared" si="9"/>
        <v>0</v>
      </c>
      <c r="Q52" s="22">
        <f t="shared" si="9"/>
        <v>0</v>
      </c>
    </row>
    <row r="53" spans="1:17" x14ac:dyDescent="0.25">
      <c r="A53" s="108" t="s">
        <v>5</v>
      </c>
      <c r="B53" s="113" t="s">
        <v>34</v>
      </c>
      <c r="C53" s="108" t="s">
        <v>46</v>
      </c>
      <c r="D53" s="70" t="s">
        <v>23</v>
      </c>
      <c r="E53" s="19">
        <f>E54+E55+E56+E57+E58+E59</f>
        <v>3029.3379999999997</v>
      </c>
      <c r="F53" s="20">
        <f>F54+F55+F56+F59</f>
        <v>0</v>
      </c>
      <c r="G53" s="20">
        <f t="shared" ref="G53:Q53" si="11">G54+G55+G56+G59</f>
        <v>500</v>
      </c>
      <c r="H53" s="20">
        <f t="shared" si="11"/>
        <v>0</v>
      </c>
      <c r="I53" s="20">
        <f t="shared" si="11"/>
        <v>750</v>
      </c>
      <c r="J53" s="20">
        <f t="shared" si="11"/>
        <v>0</v>
      </c>
      <c r="K53" s="20">
        <f t="shared" si="11"/>
        <v>279.33800000000002</v>
      </c>
      <c r="L53" s="20">
        <f t="shared" si="11"/>
        <v>0</v>
      </c>
      <c r="M53" s="20">
        <f t="shared" si="11"/>
        <v>500</v>
      </c>
      <c r="N53" s="20">
        <f t="shared" si="11"/>
        <v>500</v>
      </c>
      <c r="O53" s="20">
        <f t="shared" si="11"/>
        <v>500</v>
      </c>
      <c r="P53" s="20">
        <f t="shared" si="11"/>
        <v>0</v>
      </c>
      <c r="Q53" s="20">
        <f t="shared" si="11"/>
        <v>0</v>
      </c>
    </row>
    <row r="54" spans="1:17" x14ac:dyDescent="0.25">
      <c r="A54" s="108"/>
      <c r="B54" s="113"/>
      <c r="C54" s="108"/>
      <c r="D54" s="71" t="s">
        <v>7</v>
      </c>
      <c r="E54" s="21">
        <f>F54+G54+H54+I54+J54+K54+L54+M54+N54+O54+P54+Q54</f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</row>
    <row r="55" spans="1:17" x14ac:dyDescent="0.25">
      <c r="A55" s="108"/>
      <c r="B55" s="113"/>
      <c r="C55" s="108"/>
      <c r="D55" s="71" t="s">
        <v>8</v>
      </c>
      <c r="E55" s="21">
        <f t="shared" ref="E55:E59" si="12">F55+G55+H55+I55+J55+K55+L55+M55+N55+O55+P55+Q55</f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1">
        <v>0</v>
      </c>
      <c r="O55" s="22">
        <v>0</v>
      </c>
      <c r="P55" s="22">
        <v>0</v>
      </c>
      <c r="Q55" s="22">
        <v>0</v>
      </c>
    </row>
    <row r="56" spans="1:17" x14ac:dyDescent="0.25">
      <c r="A56" s="108"/>
      <c r="B56" s="113"/>
      <c r="C56" s="108"/>
      <c r="D56" s="71" t="s">
        <v>9</v>
      </c>
      <c r="E56" s="21">
        <f t="shared" si="12"/>
        <v>3029.3379999999997</v>
      </c>
      <c r="F56" s="25">
        <v>0</v>
      </c>
      <c r="G56" s="25">
        <v>500</v>
      </c>
      <c r="H56" s="25">
        <v>0</v>
      </c>
      <c r="I56" s="25">
        <v>750</v>
      </c>
      <c r="J56" s="25">
        <v>0</v>
      </c>
      <c r="K56" s="25">
        <v>279.33800000000002</v>
      </c>
      <c r="L56" s="25">
        <v>0</v>
      </c>
      <c r="M56" s="25">
        <v>500</v>
      </c>
      <c r="N56" s="25">
        <v>500</v>
      </c>
      <c r="O56" s="25">
        <v>500</v>
      </c>
      <c r="P56" s="25">
        <v>0</v>
      </c>
      <c r="Q56" s="25">
        <v>0</v>
      </c>
    </row>
    <row r="57" spans="1:17" ht="60" x14ac:dyDescent="0.25">
      <c r="A57" s="108"/>
      <c r="B57" s="113"/>
      <c r="C57" s="108"/>
      <c r="D57" s="5" t="s">
        <v>30</v>
      </c>
      <c r="E57" s="21">
        <f t="shared" si="12"/>
        <v>0</v>
      </c>
      <c r="F57" s="22">
        <v>0</v>
      </c>
      <c r="G57" s="22">
        <v>0</v>
      </c>
      <c r="H57" s="22">
        <v>0</v>
      </c>
      <c r="I57" s="22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</row>
    <row r="58" spans="1:17" ht="30" x14ac:dyDescent="0.25">
      <c r="A58" s="108"/>
      <c r="B58" s="113"/>
      <c r="C58" s="108"/>
      <c r="D58" s="5" t="s">
        <v>82</v>
      </c>
      <c r="E58" s="21">
        <f t="shared" si="12"/>
        <v>0</v>
      </c>
      <c r="F58" s="22">
        <v>0</v>
      </c>
      <c r="G58" s="22">
        <v>0</v>
      </c>
      <c r="H58" s="22">
        <v>0</v>
      </c>
      <c r="I58" s="22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</row>
    <row r="59" spans="1:17" x14ac:dyDescent="0.25">
      <c r="A59" s="108"/>
      <c r="B59" s="113"/>
      <c r="C59" s="108"/>
      <c r="D59" s="5" t="s">
        <v>83</v>
      </c>
      <c r="E59" s="21">
        <f t="shared" si="12"/>
        <v>0</v>
      </c>
      <c r="F59" s="22">
        <v>0</v>
      </c>
      <c r="G59" s="22">
        <v>0</v>
      </c>
      <c r="H59" s="22">
        <v>0</v>
      </c>
      <c r="I59" s="22">
        <v>0</v>
      </c>
      <c r="J59" s="26">
        <v>0</v>
      </c>
      <c r="K59" s="26">
        <v>0</v>
      </c>
      <c r="L59" s="26">
        <f>500-500</f>
        <v>0</v>
      </c>
      <c r="M59" s="26">
        <v>0</v>
      </c>
      <c r="N59" s="26">
        <v>0</v>
      </c>
      <c r="O59" s="26">
        <v>0</v>
      </c>
      <c r="P59" s="26">
        <f>500-500</f>
        <v>0</v>
      </c>
      <c r="Q59" s="26">
        <v>0</v>
      </c>
    </row>
    <row r="60" spans="1:17" x14ac:dyDescent="0.25">
      <c r="A60" s="108" t="s">
        <v>6</v>
      </c>
      <c r="B60" s="113" t="s">
        <v>35</v>
      </c>
      <c r="C60" s="108" t="s">
        <v>46</v>
      </c>
      <c r="D60" s="70" t="s">
        <v>23</v>
      </c>
      <c r="E60" s="19">
        <f>E61+E62+E63+E64+E65+E66</f>
        <v>30</v>
      </c>
      <c r="F60" s="22">
        <f>F61+F62+F63+F64+F65+F66</f>
        <v>0</v>
      </c>
      <c r="G60" s="22">
        <f t="shared" ref="G60:M60" si="13">G61+G62+G63+G64+G65+G66</f>
        <v>10</v>
      </c>
      <c r="H60" s="22">
        <f t="shared" si="13"/>
        <v>5</v>
      </c>
      <c r="I60" s="22">
        <f t="shared" si="13"/>
        <v>0</v>
      </c>
      <c r="J60" s="22">
        <f t="shared" si="13"/>
        <v>0</v>
      </c>
      <c r="K60" s="22">
        <f t="shared" si="13"/>
        <v>0</v>
      </c>
      <c r="L60" s="22">
        <f t="shared" si="13"/>
        <v>15</v>
      </c>
      <c r="M60" s="22">
        <f t="shared" si="13"/>
        <v>0</v>
      </c>
      <c r="N60" s="27">
        <f>N63</f>
        <v>0</v>
      </c>
      <c r="O60" s="22">
        <f>O61+O62+O63+O64+O65+O66</f>
        <v>0</v>
      </c>
      <c r="P60" s="22">
        <f t="shared" ref="P60:Q60" si="14">P61+P62+P63+P64+P65+P66</f>
        <v>0</v>
      </c>
      <c r="Q60" s="22">
        <f t="shared" si="14"/>
        <v>0</v>
      </c>
    </row>
    <row r="61" spans="1:17" x14ac:dyDescent="0.25">
      <c r="A61" s="108"/>
      <c r="B61" s="113"/>
      <c r="C61" s="108"/>
      <c r="D61" s="71" t="s">
        <v>7</v>
      </c>
      <c r="E61" s="21">
        <f>F61+G61+H61+I61+J61+K61+L61+M61+N61+O61+P61+Q61</f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</row>
    <row r="62" spans="1:17" x14ac:dyDescent="0.25">
      <c r="A62" s="108"/>
      <c r="B62" s="113"/>
      <c r="C62" s="108"/>
      <c r="D62" s="71" t="s">
        <v>8</v>
      </c>
      <c r="E62" s="21">
        <f t="shared" ref="E62:E66" si="15">F62+G62+H62+I62+J62+K62+L62+M62+N62+O62+P62+Q62</f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</row>
    <row r="63" spans="1:17" x14ac:dyDescent="0.25">
      <c r="A63" s="108"/>
      <c r="B63" s="113"/>
      <c r="C63" s="108"/>
      <c r="D63" s="71" t="s">
        <v>9</v>
      </c>
      <c r="E63" s="21">
        <f t="shared" si="15"/>
        <v>30</v>
      </c>
      <c r="F63" s="22">
        <v>0</v>
      </c>
      <c r="G63" s="25">
        <v>10</v>
      </c>
      <c r="H63" s="25">
        <v>5</v>
      </c>
      <c r="I63" s="22">
        <v>0</v>
      </c>
      <c r="J63" s="22">
        <v>0</v>
      </c>
      <c r="K63" s="25">
        <f>10-10</f>
        <v>0</v>
      </c>
      <c r="L63" s="25">
        <f>5+10</f>
        <v>15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</row>
    <row r="64" spans="1:17" ht="60" x14ac:dyDescent="0.25">
      <c r="A64" s="108"/>
      <c r="B64" s="113"/>
      <c r="C64" s="108"/>
      <c r="D64" s="5" t="s">
        <v>30</v>
      </c>
      <c r="E64" s="21">
        <f t="shared" si="15"/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</row>
    <row r="65" spans="1:17" ht="30" x14ac:dyDescent="0.25">
      <c r="A65" s="108"/>
      <c r="B65" s="113"/>
      <c r="C65" s="108"/>
      <c r="D65" s="5" t="s">
        <v>82</v>
      </c>
      <c r="E65" s="21">
        <f t="shared" si="15"/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</row>
    <row r="66" spans="1:17" x14ac:dyDescent="0.25">
      <c r="A66" s="108"/>
      <c r="B66" s="113"/>
      <c r="C66" s="108"/>
      <c r="D66" s="5" t="s">
        <v>83</v>
      </c>
      <c r="E66" s="21">
        <f t="shared" si="15"/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</row>
    <row r="67" spans="1:17" x14ac:dyDescent="0.25">
      <c r="A67" s="114" t="s">
        <v>69</v>
      </c>
      <c r="B67" s="117" t="s">
        <v>70</v>
      </c>
      <c r="C67" s="108" t="s">
        <v>72</v>
      </c>
      <c r="D67" s="70" t="s">
        <v>23</v>
      </c>
      <c r="E67" s="19">
        <f>E68+E69+E70+E71+E72+E73</f>
        <v>82.564999999999998</v>
      </c>
      <c r="F67" s="22">
        <f>F68+F69+F70+F71+F72+F73</f>
        <v>0</v>
      </c>
      <c r="G67" s="22">
        <f t="shared" ref="G67:M67" si="16">G68+G69+G70+G71+G72+G73</f>
        <v>0</v>
      </c>
      <c r="H67" s="22">
        <f t="shared" si="16"/>
        <v>0</v>
      </c>
      <c r="I67" s="22">
        <f t="shared" si="16"/>
        <v>0</v>
      </c>
      <c r="J67" s="22">
        <f t="shared" si="16"/>
        <v>0</v>
      </c>
      <c r="K67" s="22">
        <f t="shared" si="16"/>
        <v>0</v>
      </c>
      <c r="L67" s="22">
        <f t="shared" si="16"/>
        <v>40</v>
      </c>
      <c r="M67" s="22">
        <f t="shared" si="16"/>
        <v>0</v>
      </c>
      <c r="N67" s="27">
        <f>N70</f>
        <v>42.564999999999998</v>
      </c>
      <c r="O67" s="22">
        <f>O68+O69+O70+O71+O72+O73</f>
        <v>0</v>
      </c>
      <c r="P67" s="22">
        <f t="shared" ref="P67:Q67" si="17">P68+P69+P70+P71+P72+P73</f>
        <v>0</v>
      </c>
      <c r="Q67" s="22">
        <f t="shared" si="17"/>
        <v>0</v>
      </c>
    </row>
    <row r="68" spans="1:17" x14ac:dyDescent="0.25">
      <c r="A68" s="115"/>
      <c r="B68" s="118"/>
      <c r="C68" s="108"/>
      <c r="D68" s="71" t="s">
        <v>7</v>
      </c>
      <c r="E68" s="21">
        <f>F68+G68+H68+I68+J68+K68+L68+M68+N68+O68+P68+Q68</f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</row>
    <row r="69" spans="1:17" x14ac:dyDescent="0.25">
      <c r="A69" s="115"/>
      <c r="B69" s="118"/>
      <c r="C69" s="108"/>
      <c r="D69" s="71" t="s">
        <v>8</v>
      </c>
      <c r="E69" s="21">
        <f t="shared" ref="E69:E73" si="18">F69+G69+H69+I69+J69+K69+L69+M69+N69+O69+P69+Q69</f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</row>
    <row r="70" spans="1:17" x14ac:dyDescent="0.25">
      <c r="A70" s="115"/>
      <c r="B70" s="118"/>
      <c r="C70" s="108"/>
      <c r="D70" s="71" t="s">
        <v>9</v>
      </c>
      <c r="E70" s="21">
        <f t="shared" si="18"/>
        <v>82.564999999999998</v>
      </c>
      <c r="F70" s="22">
        <v>0</v>
      </c>
      <c r="G70" s="25">
        <v>0</v>
      </c>
      <c r="H70" s="25">
        <v>0</v>
      </c>
      <c r="I70" s="22">
        <v>0</v>
      </c>
      <c r="J70" s="22">
        <v>0</v>
      </c>
      <c r="K70" s="25">
        <v>0</v>
      </c>
      <c r="L70" s="25">
        <v>40</v>
      </c>
      <c r="M70" s="22">
        <v>0</v>
      </c>
      <c r="N70" s="22">
        <v>42.564999999999998</v>
      </c>
      <c r="O70" s="22">
        <v>0</v>
      </c>
      <c r="P70" s="22">
        <v>0</v>
      </c>
      <c r="Q70" s="22">
        <v>0</v>
      </c>
    </row>
    <row r="71" spans="1:17" ht="60" x14ac:dyDescent="0.25">
      <c r="A71" s="115"/>
      <c r="B71" s="118"/>
      <c r="C71" s="108"/>
      <c r="D71" s="5" t="s">
        <v>30</v>
      </c>
      <c r="E71" s="21">
        <f t="shared" si="18"/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</row>
    <row r="72" spans="1:17" ht="30" x14ac:dyDescent="0.25">
      <c r="A72" s="115"/>
      <c r="B72" s="118"/>
      <c r="C72" s="108"/>
      <c r="D72" s="5" t="s">
        <v>82</v>
      </c>
      <c r="E72" s="21">
        <f t="shared" si="18"/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</row>
    <row r="73" spans="1:17" x14ac:dyDescent="0.25">
      <c r="A73" s="116"/>
      <c r="B73" s="119"/>
      <c r="C73" s="108"/>
      <c r="D73" s="5" t="s">
        <v>83</v>
      </c>
      <c r="E73" s="21">
        <f t="shared" si="18"/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</row>
    <row r="74" spans="1:17" x14ac:dyDescent="0.25">
      <c r="A74" s="108" t="s">
        <v>32</v>
      </c>
      <c r="B74" s="111" t="s">
        <v>77</v>
      </c>
      <c r="C74" s="108"/>
      <c r="D74" s="70" t="s">
        <v>23</v>
      </c>
      <c r="E74" s="19">
        <f>E75+E76+E77+E78+E79+E80</f>
        <v>1183.1584</v>
      </c>
      <c r="F74" s="20">
        <f>F75+F76+F77+F78+F79+F80</f>
        <v>0</v>
      </c>
      <c r="G74" s="20">
        <f t="shared" ref="G74:Q74" si="19">G75+G76+G77+G78+G79+G80</f>
        <v>0</v>
      </c>
      <c r="H74" s="20">
        <f t="shared" si="19"/>
        <v>173</v>
      </c>
      <c r="I74" s="20">
        <f t="shared" si="19"/>
        <v>0</v>
      </c>
      <c r="J74" s="20">
        <f t="shared" si="19"/>
        <v>175</v>
      </c>
      <c r="K74" s="20">
        <f t="shared" si="19"/>
        <v>0</v>
      </c>
      <c r="L74" s="20">
        <f t="shared" si="19"/>
        <v>534.15840000000003</v>
      </c>
      <c r="M74" s="20">
        <f t="shared" si="19"/>
        <v>301</v>
      </c>
      <c r="N74" s="20">
        <f t="shared" si="19"/>
        <v>0</v>
      </c>
      <c r="O74" s="20">
        <f t="shared" si="19"/>
        <v>0</v>
      </c>
      <c r="P74" s="20">
        <f t="shared" si="19"/>
        <v>0</v>
      </c>
      <c r="Q74" s="20">
        <f t="shared" si="19"/>
        <v>0</v>
      </c>
    </row>
    <row r="75" spans="1:17" x14ac:dyDescent="0.25">
      <c r="A75" s="108"/>
      <c r="B75" s="111"/>
      <c r="C75" s="108"/>
      <c r="D75" s="71" t="s">
        <v>7</v>
      </c>
      <c r="E75" s="21">
        <f>F75+G75+H75+I75+J75+K75+L75+M75+N75+O75+P75+Q75</f>
        <v>0</v>
      </c>
      <c r="F75" s="22">
        <f>F82+F89+F96+F118+F103+F110+F125</f>
        <v>0</v>
      </c>
      <c r="G75" s="22">
        <f t="shared" ref="G75:Q75" si="20">G82+G89+G96+G118+G103+G110+G125</f>
        <v>0</v>
      </c>
      <c r="H75" s="22">
        <f t="shared" si="20"/>
        <v>0</v>
      </c>
      <c r="I75" s="22">
        <f t="shared" si="20"/>
        <v>0</v>
      </c>
      <c r="J75" s="22">
        <f t="shared" si="20"/>
        <v>0</v>
      </c>
      <c r="K75" s="22">
        <f t="shared" si="20"/>
        <v>0</v>
      </c>
      <c r="L75" s="22">
        <f t="shared" si="20"/>
        <v>0</v>
      </c>
      <c r="M75" s="22">
        <f t="shared" si="20"/>
        <v>0</v>
      </c>
      <c r="N75" s="22">
        <f t="shared" si="20"/>
        <v>0</v>
      </c>
      <c r="O75" s="22">
        <f t="shared" si="20"/>
        <v>0</v>
      </c>
      <c r="P75" s="22">
        <f t="shared" si="20"/>
        <v>0</v>
      </c>
      <c r="Q75" s="22">
        <f t="shared" si="20"/>
        <v>0</v>
      </c>
    </row>
    <row r="76" spans="1:17" x14ac:dyDescent="0.25">
      <c r="A76" s="108"/>
      <c r="B76" s="111"/>
      <c r="C76" s="108"/>
      <c r="D76" s="71" t="s">
        <v>8</v>
      </c>
      <c r="E76" s="28">
        <f t="shared" ref="E76:E79" si="21">F76+G76+H76+I76+J76+K76+L76+M76+N76+O76+P76+Q76</f>
        <v>0</v>
      </c>
      <c r="F76" s="22">
        <f t="shared" ref="F76:Q80" si="22">F83+F90+F97+F119+F104+F111+F126</f>
        <v>0</v>
      </c>
      <c r="G76" s="22">
        <f t="shared" si="22"/>
        <v>0</v>
      </c>
      <c r="H76" s="22">
        <f t="shared" si="22"/>
        <v>0</v>
      </c>
      <c r="I76" s="22">
        <f t="shared" si="22"/>
        <v>0</v>
      </c>
      <c r="J76" s="22">
        <f t="shared" si="22"/>
        <v>0</v>
      </c>
      <c r="K76" s="22">
        <f t="shared" si="22"/>
        <v>0</v>
      </c>
      <c r="L76" s="22">
        <f t="shared" si="22"/>
        <v>0</v>
      </c>
      <c r="M76" s="22">
        <f t="shared" si="22"/>
        <v>0</v>
      </c>
      <c r="N76" s="22">
        <f t="shared" si="22"/>
        <v>0</v>
      </c>
      <c r="O76" s="22">
        <f t="shared" si="22"/>
        <v>0</v>
      </c>
      <c r="P76" s="22">
        <f t="shared" si="22"/>
        <v>0</v>
      </c>
      <c r="Q76" s="22">
        <f t="shared" si="22"/>
        <v>0</v>
      </c>
    </row>
    <row r="77" spans="1:17" x14ac:dyDescent="0.25">
      <c r="A77" s="108"/>
      <c r="B77" s="111"/>
      <c r="C77" s="108"/>
      <c r="D77" s="71" t="s">
        <v>9</v>
      </c>
      <c r="E77" s="21">
        <f t="shared" si="21"/>
        <v>1183.1584</v>
      </c>
      <c r="F77" s="22">
        <f t="shared" si="22"/>
        <v>0</v>
      </c>
      <c r="G77" s="22">
        <f t="shared" si="22"/>
        <v>0</v>
      </c>
      <c r="H77" s="22">
        <f t="shared" si="22"/>
        <v>173</v>
      </c>
      <c r="I77" s="22">
        <f t="shared" si="22"/>
        <v>0</v>
      </c>
      <c r="J77" s="22">
        <f t="shared" si="22"/>
        <v>175</v>
      </c>
      <c r="K77" s="22">
        <f t="shared" si="22"/>
        <v>0</v>
      </c>
      <c r="L77" s="22">
        <f t="shared" si="22"/>
        <v>534.15840000000003</v>
      </c>
      <c r="M77" s="22">
        <f t="shared" si="22"/>
        <v>301</v>
      </c>
      <c r="N77" s="22">
        <f t="shared" si="22"/>
        <v>0</v>
      </c>
      <c r="O77" s="22">
        <f t="shared" si="22"/>
        <v>0</v>
      </c>
      <c r="P77" s="22">
        <f t="shared" si="22"/>
        <v>0</v>
      </c>
      <c r="Q77" s="22">
        <f t="shared" si="22"/>
        <v>0</v>
      </c>
    </row>
    <row r="78" spans="1:17" ht="60" x14ac:dyDescent="0.25">
      <c r="A78" s="108"/>
      <c r="B78" s="111"/>
      <c r="C78" s="108"/>
      <c r="D78" s="5" t="s">
        <v>30</v>
      </c>
      <c r="E78" s="21">
        <f t="shared" si="21"/>
        <v>0</v>
      </c>
      <c r="F78" s="22">
        <f t="shared" si="22"/>
        <v>0</v>
      </c>
      <c r="G78" s="22">
        <f t="shared" si="22"/>
        <v>0</v>
      </c>
      <c r="H78" s="22">
        <f t="shared" si="22"/>
        <v>0</v>
      </c>
      <c r="I78" s="22">
        <f t="shared" si="22"/>
        <v>0</v>
      </c>
      <c r="J78" s="22">
        <f t="shared" si="22"/>
        <v>0</v>
      </c>
      <c r="K78" s="22">
        <f t="shared" si="22"/>
        <v>0</v>
      </c>
      <c r="L78" s="22">
        <f t="shared" si="22"/>
        <v>0</v>
      </c>
      <c r="M78" s="22">
        <f t="shared" si="22"/>
        <v>0</v>
      </c>
      <c r="N78" s="22">
        <f t="shared" si="22"/>
        <v>0</v>
      </c>
      <c r="O78" s="22">
        <f t="shared" si="22"/>
        <v>0</v>
      </c>
      <c r="P78" s="22">
        <f t="shared" si="22"/>
        <v>0</v>
      </c>
      <c r="Q78" s="22">
        <f t="shared" si="22"/>
        <v>0</v>
      </c>
    </row>
    <row r="79" spans="1:17" ht="30" x14ac:dyDescent="0.25">
      <c r="A79" s="108"/>
      <c r="B79" s="111"/>
      <c r="C79" s="108"/>
      <c r="D79" s="5" t="s">
        <v>82</v>
      </c>
      <c r="E79" s="21">
        <f t="shared" si="21"/>
        <v>0</v>
      </c>
      <c r="F79" s="22">
        <f t="shared" si="22"/>
        <v>0</v>
      </c>
      <c r="G79" s="22">
        <f t="shared" si="22"/>
        <v>0</v>
      </c>
      <c r="H79" s="22">
        <f t="shared" si="22"/>
        <v>0</v>
      </c>
      <c r="I79" s="22">
        <f t="shared" si="22"/>
        <v>0</v>
      </c>
      <c r="J79" s="22">
        <f t="shared" si="22"/>
        <v>0</v>
      </c>
      <c r="K79" s="22">
        <f t="shared" si="22"/>
        <v>0</v>
      </c>
      <c r="L79" s="22">
        <f t="shared" si="22"/>
        <v>0</v>
      </c>
      <c r="M79" s="22">
        <f t="shared" si="22"/>
        <v>0</v>
      </c>
      <c r="N79" s="22">
        <f t="shared" si="22"/>
        <v>0</v>
      </c>
      <c r="O79" s="22">
        <f t="shared" si="22"/>
        <v>0</v>
      </c>
      <c r="P79" s="22">
        <f t="shared" si="22"/>
        <v>0</v>
      </c>
      <c r="Q79" s="22">
        <f t="shared" si="22"/>
        <v>0</v>
      </c>
    </row>
    <row r="80" spans="1:17" x14ac:dyDescent="0.25">
      <c r="A80" s="108"/>
      <c r="B80" s="111"/>
      <c r="C80" s="108"/>
      <c r="D80" s="5" t="s">
        <v>83</v>
      </c>
      <c r="E80" s="21">
        <f>F80+G80+H80+I80+J80+K80+L80+M80+N80+O80+P80+Q80</f>
        <v>0</v>
      </c>
      <c r="F80" s="22">
        <f t="shared" si="22"/>
        <v>0</v>
      </c>
      <c r="G80" s="22">
        <f t="shared" si="22"/>
        <v>0</v>
      </c>
      <c r="H80" s="22">
        <f t="shared" si="22"/>
        <v>0</v>
      </c>
      <c r="I80" s="22">
        <f t="shared" si="22"/>
        <v>0</v>
      </c>
      <c r="J80" s="22">
        <f t="shared" si="22"/>
        <v>0</v>
      </c>
      <c r="K80" s="22">
        <f t="shared" si="22"/>
        <v>0</v>
      </c>
      <c r="L80" s="22">
        <f t="shared" si="22"/>
        <v>0</v>
      </c>
      <c r="M80" s="22">
        <f t="shared" si="22"/>
        <v>0</v>
      </c>
      <c r="N80" s="22">
        <f t="shared" si="22"/>
        <v>0</v>
      </c>
      <c r="O80" s="22">
        <f t="shared" si="22"/>
        <v>0</v>
      </c>
      <c r="P80" s="22">
        <f t="shared" si="22"/>
        <v>0</v>
      </c>
      <c r="Q80" s="22">
        <f t="shared" si="22"/>
        <v>0</v>
      </c>
    </row>
    <row r="81" spans="1:17" ht="15" customHeight="1" x14ac:dyDescent="0.25">
      <c r="A81" s="108" t="s">
        <v>36</v>
      </c>
      <c r="B81" s="113" t="s">
        <v>39</v>
      </c>
      <c r="C81" s="108" t="s">
        <v>46</v>
      </c>
      <c r="D81" s="70" t="s">
        <v>23</v>
      </c>
      <c r="E81" s="19">
        <f>E82+E83+E84+E85+E86+E87</f>
        <v>25</v>
      </c>
      <c r="F81" s="20">
        <f>F82+F83+F84+F85+F86+F87</f>
        <v>0</v>
      </c>
      <c r="G81" s="20">
        <f t="shared" ref="G81:Q81" si="23">G82+G83+G84+G85+G86+G87</f>
        <v>0</v>
      </c>
      <c r="H81" s="20">
        <f t="shared" si="23"/>
        <v>25</v>
      </c>
      <c r="I81" s="20">
        <f t="shared" si="23"/>
        <v>0</v>
      </c>
      <c r="J81" s="20">
        <f t="shared" si="23"/>
        <v>0</v>
      </c>
      <c r="K81" s="20">
        <f t="shared" si="23"/>
        <v>0</v>
      </c>
      <c r="L81" s="20">
        <f t="shared" si="23"/>
        <v>0</v>
      </c>
      <c r="M81" s="20">
        <f t="shared" si="23"/>
        <v>0</v>
      </c>
      <c r="N81" s="20">
        <f t="shared" si="23"/>
        <v>0</v>
      </c>
      <c r="O81" s="20">
        <f t="shared" si="23"/>
        <v>0</v>
      </c>
      <c r="P81" s="20">
        <f t="shared" si="23"/>
        <v>0</v>
      </c>
      <c r="Q81" s="20">
        <f t="shared" si="23"/>
        <v>0</v>
      </c>
    </row>
    <row r="82" spans="1:17" x14ac:dyDescent="0.25">
      <c r="A82" s="108"/>
      <c r="B82" s="113"/>
      <c r="C82" s="108"/>
      <c r="D82" s="71" t="s">
        <v>7</v>
      </c>
      <c r="E82" s="21">
        <f>F82+G82+H82+I82+J82+K82+L82+M82+N82+O82+P82+Q82</f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</row>
    <row r="83" spans="1:17" x14ac:dyDescent="0.25">
      <c r="A83" s="108"/>
      <c r="B83" s="113"/>
      <c r="C83" s="108"/>
      <c r="D83" s="71" t="s">
        <v>8</v>
      </c>
      <c r="E83" s="21">
        <f t="shared" ref="E83:E87" si="24">F83+G83+H83+I83+J83+K83+L83+M83+N83+O83+P83+Q83</f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</row>
    <row r="84" spans="1:17" x14ac:dyDescent="0.25">
      <c r="A84" s="108"/>
      <c r="B84" s="113"/>
      <c r="C84" s="108"/>
      <c r="D84" s="71" t="s">
        <v>9</v>
      </c>
      <c r="E84" s="21">
        <f t="shared" si="24"/>
        <v>25</v>
      </c>
      <c r="F84" s="22">
        <v>0</v>
      </c>
      <c r="G84" s="22">
        <v>0</v>
      </c>
      <c r="H84" s="22">
        <v>25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</row>
    <row r="85" spans="1:17" ht="60" x14ac:dyDescent="0.25">
      <c r="A85" s="108"/>
      <c r="B85" s="113"/>
      <c r="C85" s="108"/>
      <c r="D85" s="5" t="s">
        <v>30</v>
      </c>
      <c r="E85" s="21">
        <f t="shared" si="24"/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</row>
    <row r="86" spans="1:17" ht="30" x14ac:dyDescent="0.25">
      <c r="A86" s="108"/>
      <c r="B86" s="113"/>
      <c r="C86" s="108"/>
      <c r="D86" s="5" t="s">
        <v>82</v>
      </c>
      <c r="E86" s="21">
        <f t="shared" si="24"/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</row>
    <row r="87" spans="1:17" x14ac:dyDescent="0.25">
      <c r="A87" s="108"/>
      <c r="B87" s="113"/>
      <c r="C87" s="108"/>
      <c r="D87" s="5" t="s">
        <v>83</v>
      </c>
      <c r="E87" s="21">
        <f t="shared" si="24"/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</row>
    <row r="88" spans="1:17" ht="15" customHeight="1" x14ac:dyDescent="0.25">
      <c r="A88" s="108" t="s">
        <v>37</v>
      </c>
      <c r="B88" s="113" t="s">
        <v>40</v>
      </c>
      <c r="C88" s="108" t="s">
        <v>73</v>
      </c>
      <c r="D88" s="70" t="s">
        <v>23</v>
      </c>
      <c r="E88" s="19">
        <f>E89+E90+E91+E92+E93+E94</f>
        <v>25.8704</v>
      </c>
      <c r="F88" s="20">
        <f>F89+F90+F91+F92+F93+F94</f>
        <v>0</v>
      </c>
      <c r="G88" s="20">
        <f t="shared" ref="G88:Q88" si="25">G89+G90+G91+G92+G93+G94</f>
        <v>0</v>
      </c>
      <c r="H88" s="20">
        <f t="shared" si="25"/>
        <v>0</v>
      </c>
      <c r="I88" s="20">
        <f t="shared" si="25"/>
        <v>0</v>
      </c>
      <c r="J88" s="20">
        <f t="shared" si="25"/>
        <v>0</v>
      </c>
      <c r="K88" s="20">
        <f t="shared" si="25"/>
        <v>0</v>
      </c>
      <c r="L88" s="20">
        <f t="shared" si="25"/>
        <v>25.8704</v>
      </c>
      <c r="M88" s="20">
        <f t="shared" si="25"/>
        <v>0</v>
      </c>
      <c r="N88" s="20">
        <f t="shared" si="25"/>
        <v>0</v>
      </c>
      <c r="O88" s="20">
        <f t="shared" si="25"/>
        <v>0</v>
      </c>
      <c r="P88" s="20">
        <f t="shared" si="25"/>
        <v>0</v>
      </c>
      <c r="Q88" s="20">
        <f t="shared" si="25"/>
        <v>0</v>
      </c>
    </row>
    <row r="89" spans="1:17" x14ac:dyDescent="0.25">
      <c r="A89" s="108"/>
      <c r="B89" s="113"/>
      <c r="C89" s="108"/>
      <c r="D89" s="71" t="s">
        <v>7</v>
      </c>
      <c r="E89" s="21">
        <f>F89+G89+H89+I89+J89+K89+L89+M89+N89+O89+P89+Q89</f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</row>
    <row r="90" spans="1:17" x14ac:dyDescent="0.25">
      <c r="A90" s="108"/>
      <c r="B90" s="113"/>
      <c r="C90" s="108"/>
      <c r="D90" s="71" t="s">
        <v>8</v>
      </c>
      <c r="E90" s="21">
        <f t="shared" ref="E90:E94" si="26">F90+G90+H90+I90+J90+K90+L90+M90+N90+O90+P90+Q90</f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</row>
    <row r="91" spans="1:17" x14ac:dyDescent="0.25">
      <c r="A91" s="108"/>
      <c r="B91" s="113"/>
      <c r="C91" s="108"/>
      <c r="D91" s="71" t="s">
        <v>9</v>
      </c>
      <c r="E91" s="21">
        <f t="shared" si="26"/>
        <v>25.8704</v>
      </c>
      <c r="F91" s="22">
        <v>0</v>
      </c>
      <c r="G91" s="22">
        <v>0</v>
      </c>
      <c r="H91" s="22">
        <v>0</v>
      </c>
      <c r="I91" s="22">
        <v>0</v>
      </c>
      <c r="J91" s="26">
        <v>0</v>
      </c>
      <c r="K91" s="22">
        <v>0</v>
      </c>
      <c r="L91" s="22">
        <v>25.8704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</row>
    <row r="92" spans="1:17" ht="60" x14ac:dyDescent="0.25">
      <c r="A92" s="108"/>
      <c r="B92" s="113"/>
      <c r="C92" s="108"/>
      <c r="D92" s="5" t="s">
        <v>30</v>
      </c>
      <c r="E92" s="21">
        <f t="shared" si="26"/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</row>
    <row r="93" spans="1:17" ht="30" x14ac:dyDescent="0.25">
      <c r="A93" s="108"/>
      <c r="B93" s="113"/>
      <c r="C93" s="108"/>
      <c r="D93" s="5" t="s">
        <v>82</v>
      </c>
      <c r="E93" s="21">
        <f t="shared" si="26"/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</row>
    <row r="94" spans="1:17" x14ac:dyDescent="0.25">
      <c r="A94" s="108"/>
      <c r="B94" s="113"/>
      <c r="C94" s="108"/>
      <c r="D94" s="5" t="s">
        <v>83</v>
      </c>
      <c r="E94" s="21">
        <f t="shared" si="26"/>
        <v>0</v>
      </c>
      <c r="F94" s="22">
        <v>0</v>
      </c>
      <c r="G94" s="22">
        <v>0</v>
      </c>
      <c r="H94" s="22">
        <v>0</v>
      </c>
      <c r="I94" s="22">
        <v>0</v>
      </c>
      <c r="J94" s="22">
        <f>25-25</f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</row>
    <row r="95" spans="1:17" ht="15" customHeight="1" x14ac:dyDescent="0.25">
      <c r="A95" s="108" t="s">
        <v>38</v>
      </c>
      <c r="B95" s="113" t="s">
        <v>41</v>
      </c>
      <c r="C95" s="108" t="s">
        <v>73</v>
      </c>
      <c r="D95" s="70" t="s">
        <v>23</v>
      </c>
      <c r="E95" s="19">
        <f>E96+E97+E98+E99+E100+E101</f>
        <v>30</v>
      </c>
      <c r="F95" s="20">
        <f>F96+F97+F98+F99+F100+F101</f>
        <v>0</v>
      </c>
      <c r="G95" s="20">
        <f t="shared" ref="G95:Q95" si="27">G96+G97+G98+G99+G100+G101</f>
        <v>0</v>
      </c>
      <c r="H95" s="20">
        <f t="shared" si="27"/>
        <v>0</v>
      </c>
      <c r="I95" s="20">
        <f t="shared" si="27"/>
        <v>0</v>
      </c>
      <c r="J95" s="20">
        <f t="shared" si="27"/>
        <v>0</v>
      </c>
      <c r="K95" s="20">
        <f t="shared" si="27"/>
        <v>0</v>
      </c>
      <c r="L95" s="20">
        <f t="shared" si="27"/>
        <v>30</v>
      </c>
      <c r="M95" s="20">
        <f t="shared" si="27"/>
        <v>0</v>
      </c>
      <c r="N95" s="20">
        <f t="shared" si="27"/>
        <v>0</v>
      </c>
      <c r="O95" s="20">
        <f t="shared" si="27"/>
        <v>0</v>
      </c>
      <c r="P95" s="20">
        <f t="shared" si="27"/>
        <v>0</v>
      </c>
      <c r="Q95" s="20">
        <f t="shared" si="27"/>
        <v>0</v>
      </c>
    </row>
    <row r="96" spans="1:17" x14ac:dyDescent="0.25">
      <c r="A96" s="108"/>
      <c r="B96" s="113"/>
      <c r="C96" s="108"/>
      <c r="D96" s="71" t="s">
        <v>7</v>
      </c>
      <c r="E96" s="21">
        <f>F96+G96+H96+I96+J96+K96+L96+M96+N96+O96+P96+Q96</f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</row>
    <row r="97" spans="1:17" x14ac:dyDescent="0.25">
      <c r="A97" s="108"/>
      <c r="B97" s="113"/>
      <c r="C97" s="108"/>
      <c r="D97" s="71" t="s">
        <v>8</v>
      </c>
      <c r="E97" s="21">
        <f t="shared" ref="E97:E100" si="28">F97+G97+H97+I97+J97+K97+L97+M97+N97+O97+P97+Q97</f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</row>
    <row r="98" spans="1:17" x14ac:dyDescent="0.25">
      <c r="A98" s="108"/>
      <c r="B98" s="113"/>
      <c r="C98" s="108"/>
      <c r="D98" s="71" t="s">
        <v>9</v>
      </c>
      <c r="E98" s="21">
        <f t="shared" si="28"/>
        <v>30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30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</row>
    <row r="99" spans="1:17" ht="60" x14ac:dyDescent="0.25">
      <c r="A99" s="108"/>
      <c r="B99" s="113"/>
      <c r="C99" s="108"/>
      <c r="D99" s="5" t="s">
        <v>30</v>
      </c>
      <c r="E99" s="21">
        <f t="shared" si="28"/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</row>
    <row r="100" spans="1:17" ht="30" x14ac:dyDescent="0.25">
      <c r="A100" s="108"/>
      <c r="B100" s="113"/>
      <c r="C100" s="108"/>
      <c r="D100" s="5" t="s">
        <v>82</v>
      </c>
      <c r="E100" s="21">
        <f t="shared" si="28"/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</row>
    <row r="101" spans="1:17" x14ac:dyDescent="0.25">
      <c r="A101" s="108"/>
      <c r="B101" s="113"/>
      <c r="C101" s="108"/>
      <c r="D101" s="5" t="s">
        <v>83</v>
      </c>
      <c r="E101" s="28">
        <f>F101+G101+H101+I101+J101+K101+L101+M101+N101+O101+P101+Q101</f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f>25-25</f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</row>
    <row r="102" spans="1:17" x14ac:dyDescent="0.25">
      <c r="A102" s="114" t="s">
        <v>42</v>
      </c>
      <c r="B102" s="113" t="s">
        <v>58</v>
      </c>
      <c r="C102" s="108" t="s">
        <v>74</v>
      </c>
      <c r="D102" s="70" t="s">
        <v>23</v>
      </c>
      <c r="E102" s="19">
        <f>E103+E104+E105+E106+E107+E108</f>
        <v>21</v>
      </c>
      <c r="F102" s="20">
        <f>F103+F104+F105+F106+F107+F108</f>
        <v>0</v>
      </c>
      <c r="G102" s="20">
        <f t="shared" ref="G102:Q102" si="29">G103+G104+G105+G106+G107+G108</f>
        <v>0</v>
      </c>
      <c r="H102" s="20">
        <f t="shared" si="29"/>
        <v>0</v>
      </c>
      <c r="I102" s="20">
        <f t="shared" si="29"/>
        <v>0</v>
      </c>
      <c r="J102" s="20">
        <f t="shared" si="29"/>
        <v>0</v>
      </c>
      <c r="K102" s="20">
        <f t="shared" si="29"/>
        <v>0</v>
      </c>
      <c r="L102" s="20">
        <f t="shared" si="29"/>
        <v>0</v>
      </c>
      <c r="M102" s="20">
        <f t="shared" si="29"/>
        <v>21</v>
      </c>
      <c r="N102" s="20">
        <f t="shared" si="29"/>
        <v>0</v>
      </c>
      <c r="O102" s="20">
        <f t="shared" si="29"/>
        <v>0</v>
      </c>
      <c r="P102" s="20">
        <f t="shared" si="29"/>
        <v>0</v>
      </c>
      <c r="Q102" s="20">
        <f t="shared" si="29"/>
        <v>0</v>
      </c>
    </row>
    <row r="103" spans="1:17" x14ac:dyDescent="0.25">
      <c r="A103" s="115"/>
      <c r="B103" s="113"/>
      <c r="C103" s="108"/>
      <c r="D103" s="71" t="s">
        <v>7</v>
      </c>
      <c r="E103" s="21">
        <f>F103+G103+H103+I103+J103+K103+L103+M103+N103+O103+P103+Q103</f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</row>
    <row r="104" spans="1:17" x14ac:dyDescent="0.25">
      <c r="A104" s="115"/>
      <c r="B104" s="113"/>
      <c r="C104" s="108"/>
      <c r="D104" s="71" t="s">
        <v>8</v>
      </c>
      <c r="E104" s="21">
        <f t="shared" ref="E104:E107" si="30">F104+G104+H104+I104+J104+K104+L104+M104+N104+O104+P104+Q104</f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x14ac:dyDescent="0.25">
      <c r="A105" s="115"/>
      <c r="B105" s="113"/>
      <c r="C105" s="108"/>
      <c r="D105" s="71" t="s">
        <v>9</v>
      </c>
      <c r="E105" s="21">
        <f t="shared" si="30"/>
        <v>21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21</v>
      </c>
      <c r="N105" s="22">
        <v>0</v>
      </c>
      <c r="O105" s="22">
        <v>0</v>
      </c>
      <c r="P105" s="22">
        <v>0</v>
      </c>
      <c r="Q105" s="22">
        <v>0</v>
      </c>
    </row>
    <row r="106" spans="1:17" ht="60" x14ac:dyDescent="0.25">
      <c r="A106" s="115"/>
      <c r="B106" s="113"/>
      <c r="C106" s="108"/>
      <c r="D106" s="5" t="s">
        <v>30</v>
      </c>
      <c r="E106" s="21">
        <f t="shared" si="30"/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</row>
    <row r="107" spans="1:17" ht="30" x14ac:dyDescent="0.25">
      <c r="A107" s="115"/>
      <c r="B107" s="113"/>
      <c r="C107" s="108"/>
      <c r="D107" s="5" t="s">
        <v>82</v>
      </c>
      <c r="E107" s="21">
        <f t="shared" si="30"/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</row>
    <row r="108" spans="1:17" ht="39.75" customHeight="1" x14ac:dyDescent="0.25">
      <c r="A108" s="116"/>
      <c r="B108" s="113"/>
      <c r="C108" s="108"/>
      <c r="D108" s="5" t="s">
        <v>83</v>
      </c>
      <c r="E108" s="28">
        <f>F108+G108+H108+I108+J108+K108+L108+M108+N108+O108+P108+Q108</f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f>25-25</f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</row>
    <row r="109" spans="1:17" ht="21.75" customHeight="1" x14ac:dyDescent="0.25">
      <c r="A109" s="114" t="s">
        <v>59</v>
      </c>
      <c r="B109" s="114" t="s">
        <v>61</v>
      </c>
      <c r="C109" s="114" t="s">
        <v>46</v>
      </c>
      <c r="D109" s="70" t="s">
        <v>23</v>
      </c>
      <c r="E109" s="19">
        <f>E111+E112+E113+E114+E115+E116</f>
        <v>180</v>
      </c>
      <c r="F109" s="20">
        <f>F111+F112+F113+F114+F115+F116</f>
        <v>0</v>
      </c>
      <c r="G109" s="20">
        <f t="shared" ref="G109:Q109" si="31">G111+G112+G113+G114+G115+G116</f>
        <v>0</v>
      </c>
      <c r="H109" s="20">
        <f t="shared" si="31"/>
        <v>0</v>
      </c>
      <c r="I109" s="20">
        <f t="shared" si="31"/>
        <v>0</v>
      </c>
      <c r="J109" s="20">
        <f t="shared" si="31"/>
        <v>0</v>
      </c>
      <c r="K109" s="20">
        <f t="shared" si="31"/>
        <v>0</v>
      </c>
      <c r="L109" s="20">
        <f t="shared" si="31"/>
        <v>0</v>
      </c>
      <c r="M109" s="20">
        <f t="shared" si="31"/>
        <v>180</v>
      </c>
      <c r="N109" s="20">
        <f t="shared" si="31"/>
        <v>0</v>
      </c>
      <c r="O109" s="20">
        <f t="shared" si="31"/>
        <v>0</v>
      </c>
      <c r="P109" s="20">
        <f t="shared" si="31"/>
        <v>0</v>
      </c>
      <c r="Q109" s="20">
        <f t="shared" si="31"/>
        <v>0</v>
      </c>
    </row>
    <row r="110" spans="1:17" ht="21.75" customHeight="1" x14ac:dyDescent="0.25">
      <c r="A110" s="115"/>
      <c r="B110" s="115"/>
      <c r="C110" s="115"/>
      <c r="D110" s="71" t="s">
        <v>7</v>
      </c>
      <c r="E110" s="21">
        <f>F110+G110+H110+I110+J110+K110+L110+M110+N110+O110+P110+Q110</f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</row>
    <row r="111" spans="1:17" ht="24" customHeight="1" x14ac:dyDescent="0.25">
      <c r="A111" s="115"/>
      <c r="B111" s="115"/>
      <c r="C111" s="115"/>
      <c r="D111" s="71" t="s">
        <v>8</v>
      </c>
      <c r="E111" s="21">
        <f>F111+G111+H111+I111+J111+K111+L111+M111+N111+O111+P111+Q111</f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</row>
    <row r="112" spans="1:17" ht="30.75" customHeight="1" x14ac:dyDescent="0.25">
      <c r="A112" s="115"/>
      <c r="B112" s="115"/>
      <c r="C112" s="115"/>
      <c r="D112" s="71" t="s">
        <v>9</v>
      </c>
      <c r="E112" s="21">
        <f t="shared" ref="E112:E115" si="32">F112+G112+H112+I112+J112+K112+L112+M112+N112+O112+P112+Q112</f>
        <v>180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f>150-150</f>
        <v>0</v>
      </c>
      <c r="L112" s="22">
        <v>0</v>
      </c>
      <c r="M112" s="22">
        <f>150+30</f>
        <v>180</v>
      </c>
      <c r="N112" s="22">
        <v>0</v>
      </c>
      <c r="O112" s="22">
        <v>0</v>
      </c>
      <c r="P112" s="22">
        <v>0</v>
      </c>
      <c r="Q112" s="22">
        <v>0</v>
      </c>
    </row>
    <row r="113" spans="1:17" ht="51.75" customHeight="1" x14ac:dyDescent="0.25">
      <c r="A113" s="115"/>
      <c r="B113" s="115"/>
      <c r="C113" s="115"/>
      <c r="D113" s="5" t="s">
        <v>30</v>
      </c>
      <c r="E113" s="21">
        <f t="shared" si="32"/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</row>
    <row r="114" spans="1:17" ht="26.25" customHeight="1" x14ac:dyDescent="0.25">
      <c r="A114" s="115"/>
      <c r="B114" s="115"/>
      <c r="C114" s="115"/>
      <c r="D114" s="5" t="s">
        <v>82</v>
      </c>
      <c r="E114" s="21">
        <f t="shared" si="32"/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</row>
    <row r="115" spans="1:17" ht="27" customHeight="1" x14ac:dyDescent="0.25">
      <c r="A115" s="115"/>
      <c r="B115" s="116"/>
      <c r="C115" s="116"/>
      <c r="D115" s="5" t="s">
        <v>83</v>
      </c>
      <c r="E115" s="21">
        <f t="shared" si="32"/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</row>
    <row r="116" spans="1:17" ht="72.75" hidden="1" customHeight="1" x14ac:dyDescent="0.25">
      <c r="A116" s="12"/>
      <c r="B116" s="71"/>
      <c r="C116" s="69"/>
      <c r="D116" s="5"/>
      <c r="E116" s="28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ht="15" customHeight="1" x14ac:dyDescent="0.25">
      <c r="A117" s="108" t="s">
        <v>60</v>
      </c>
      <c r="B117" s="113" t="s">
        <v>49</v>
      </c>
      <c r="C117" s="108" t="s">
        <v>73</v>
      </c>
      <c r="D117" s="70" t="s">
        <v>23</v>
      </c>
      <c r="E117" s="19">
        <f>E118+E119+E120+E121+E122+E123</f>
        <v>523.28800000000001</v>
      </c>
      <c r="F117" s="20">
        <f>F118+F119+F120+F121+F122+F123</f>
        <v>0</v>
      </c>
      <c r="G117" s="20">
        <f t="shared" ref="G117:Q117" si="33">G118+G119+G120+G121+G122+G123</f>
        <v>0</v>
      </c>
      <c r="H117" s="20">
        <f t="shared" si="33"/>
        <v>0</v>
      </c>
      <c r="I117" s="20">
        <f t="shared" si="33"/>
        <v>0</v>
      </c>
      <c r="J117" s="20">
        <f t="shared" si="33"/>
        <v>45</v>
      </c>
      <c r="K117" s="20">
        <f t="shared" si="33"/>
        <v>0</v>
      </c>
      <c r="L117" s="20">
        <f t="shared" si="33"/>
        <v>478.28800000000001</v>
      </c>
      <c r="M117" s="20">
        <f t="shared" si="33"/>
        <v>0</v>
      </c>
      <c r="N117" s="20">
        <f t="shared" si="33"/>
        <v>0</v>
      </c>
      <c r="O117" s="20">
        <f t="shared" si="33"/>
        <v>0</v>
      </c>
      <c r="P117" s="20">
        <f t="shared" si="33"/>
        <v>0</v>
      </c>
      <c r="Q117" s="20">
        <f t="shared" si="33"/>
        <v>0</v>
      </c>
    </row>
    <row r="118" spans="1:17" x14ac:dyDescent="0.25">
      <c r="A118" s="108"/>
      <c r="B118" s="113"/>
      <c r="C118" s="108"/>
      <c r="D118" s="71" t="s">
        <v>7</v>
      </c>
      <c r="E118" s="21">
        <f>F118+G118+H118+I118+J118+K118+L118+M118+N118+O118+P118+Q118</f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</row>
    <row r="119" spans="1:17" x14ac:dyDescent="0.25">
      <c r="A119" s="108"/>
      <c r="B119" s="113"/>
      <c r="C119" s="108"/>
      <c r="D119" s="71" t="s">
        <v>8</v>
      </c>
      <c r="E119" s="21">
        <f t="shared" ref="E119:E122" si="34">F119+G119+H119+I119+J119+K119+L119+M119+N119+O119+P119+Q119</f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</row>
    <row r="120" spans="1:17" x14ac:dyDescent="0.25">
      <c r="A120" s="108"/>
      <c r="B120" s="113"/>
      <c r="C120" s="108"/>
      <c r="D120" s="71" t="s">
        <v>9</v>
      </c>
      <c r="E120" s="21">
        <f t="shared" si="34"/>
        <v>523.28800000000001</v>
      </c>
      <c r="F120" s="22">
        <v>0</v>
      </c>
      <c r="G120" s="22">
        <v>0</v>
      </c>
      <c r="H120" s="22">
        <v>0</v>
      </c>
      <c r="I120" s="22">
        <v>0</v>
      </c>
      <c r="J120" s="26">
        <v>45</v>
      </c>
      <c r="K120" s="26">
        <v>0</v>
      </c>
      <c r="L120" s="26">
        <f>278.32+139.968+60</f>
        <v>478.28800000000001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</row>
    <row r="121" spans="1:17" ht="60" x14ac:dyDescent="0.25">
      <c r="A121" s="108"/>
      <c r="B121" s="113"/>
      <c r="C121" s="108"/>
      <c r="D121" s="5" t="s">
        <v>30</v>
      </c>
      <c r="E121" s="21">
        <f t="shared" si="34"/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</row>
    <row r="122" spans="1:17" ht="30" x14ac:dyDescent="0.25">
      <c r="A122" s="108"/>
      <c r="B122" s="113"/>
      <c r="C122" s="108"/>
      <c r="D122" s="5" t="s">
        <v>82</v>
      </c>
      <c r="E122" s="21">
        <f t="shared" si="34"/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</row>
    <row r="123" spans="1:17" x14ac:dyDescent="0.25">
      <c r="A123" s="108"/>
      <c r="B123" s="113"/>
      <c r="C123" s="108"/>
      <c r="D123" s="5" t="s">
        <v>83</v>
      </c>
      <c r="E123" s="28">
        <f>F123+G123+H123+I123+J123+K123+L123+M123+N123+O123+P123+Q123</f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f>150-150</f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</row>
    <row r="124" spans="1:17" x14ac:dyDescent="0.25">
      <c r="A124" s="114" t="s">
        <v>96</v>
      </c>
      <c r="B124" s="114" t="s">
        <v>50</v>
      </c>
      <c r="C124" s="114" t="s">
        <v>48</v>
      </c>
      <c r="D124" s="70" t="s">
        <v>23</v>
      </c>
      <c r="E124" s="19">
        <f>E125+E126+E127+E128+E129+E130</f>
        <v>378</v>
      </c>
      <c r="F124" s="20">
        <f>F125+F126+F127+F128+F129+F130</f>
        <v>0</v>
      </c>
      <c r="G124" s="20">
        <f t="shared" ref="G124:Q124" si="35">G125+G126+G127+G128+G129+G130</f>
        <v>0</v>
      </c>
      <c r="H124" s="20">
        <f t="shared" si="35"/>
        <v>148</v>
      </c>
      <c r="I124" s="20">
        <f t="shared" si="35"/>
        <v>0</v>
      </c>
      <c r="J124" s="20">
        <f t="shared" si="35"/>
        <v>130</v>
      </c>
      <c r="K124" s="20">
        <f t="shared" si="35"/>
        <v>0</v>
      </c>
      <c r="L124" s="20">
        <f t="shared" si="35"/>
        <v>0</v>
      </c>
      <c r="M124" s="20">
        <f t="shared" si="35"/>
        <v>100</v>
      </c>
      <c r="N124" s="20">
        <f t="shared" si="35"/>
        <v>0</v>
      </c>
      <c r="O124" s="20">
        <f t="shared" si="35"/>
        <v>0</v>
      </c>
      <c r="P124" s="20">
        <f t="shared" si="35"/>
        <v>0</v>
      </c>
      <c r="Q124" s="20">
        <f t="shared" si="35"/>
        <v>0</v>
      </c>
    </row>
    <row r="125" spans="1:17" x14ac:dyDescent="0.25">
      <c r="A125" s="115"/>
      <c r="B125" s="115"/>
      <c r="C125" s="115"/>
      <c r="D125" s="71" t="s">
        <v>7</v>
      </c>
      <c r="E125" s="21">
        <f>F125+G125+H125+I125+J125+K125+L125+M125+N125+O125+P125+Q125</f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</row>
    <row r="126" spans="1:17" x14ac:dyDescent="0.25">
      <c r="A126" s="115"/>
      <c r="B126" s="115"/>
      <c r="C126" s="115"/>
      <c r="D126" s="71" t="s">
        <v>8</v>
      </c>
      <c r="E126" s="21">
        <f t="shared" ref="E126:E129" si="36">F126+G126+H126+I126+J126+K126+L126+M126+N126+O126+P126+Q126</f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</row>
    <row r="127" spans="1:17" x14ac:dyDescent="0.25">
      <c r="A127" s="115"/>
      <c r="B127" s="115"/>
      <c r="C127" s="115"/>
      <c r="D127" s="71" t="s">
        <v>9</v>
      </c>
      <c r="E127" s="21">
        <f t="shared" si="36"/>
        <v>378</v>
      </c>
      <c r="F127" s="22">
        <v>0</v>
      </c>
      <c r="G127" s="22">
        <v>0</v>
      </c>
      <c r="H127" s="22">
        <v>148</v>
      </c>
      <c r="I127" s="22">
        <v>0</v>
      </c>
      <c r="J127" s="26">
        <v>130</v>
      </c>
      <c r="K127" s="26">
        <v>0</v>
      </c>
      <c r="L127" s="26">
        <v>0</v>
      </c>
      <c r="M127" s="22">
        <v>100</v>
      </c>
      <c r="N127" s="22">
        <v>0</v>
      </c>
      <c r="O127" s="22">
        <v>0</v>
      </c>
      <c r="P127" s="22">
        <v>0</v>
      </c>
      <c r="Q127" s="22">
        <v>0</v>
      </c>
    </row>
    <row r="128" spans="1:17" ht="60" x14ac:dyDescent="0.25">
      <c r="A128" s="115"/>
      <c r="B128" s="115"/>
      <c r="C128" s="115"/>
      <c r="D128" s="5" t="s">
        <v>30</v>
      </c>
      <c r="E128" s="21">
        <f t="shared" si="36"/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</row>
    <row r="129" spans="1:17" ht="30" x14ac:dyDescent="0.25">
      <c r="A129" s="115"/>
      <c r="B129" s="115"/>
      <c r="C129" s="115"/>
      <c r="D129" s="5" t="s">
        <v>82</v>
      </c>
      <c r="E129" s="21">
        <f t="shared" si="36"/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</row>
    <row r="130" spans="1:17" x14ac:dyDescent="0.25">
      <c r="A130" s="116"/>
      <c r="B130" s="116"/>
      <c r="C130" s="116"/>
      <c r="D130" s="5" t="s">
        <v>83</v>
      </c>
      <c r="E130" s="28">
        <f>F130+G130+H130+I130+J130+K130+L130+M130+N130+O130+P130+Q130</f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f>150-150</f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</row>
    <row r="131" spans="1:17" x14ac:dyDescent="0.25">
      <c r="A131" s="108">
        <v>4</v>
      </c>
      <c r="B131" s="120" t="s">
        <v>78</v>
      </c>
      <c r="C131" s="108"/>
      <c r="D131" s="70" t="s">
        <v>23</v>
      </c>
      <c r="E131" s="19">
        <f>F131+G131+H131+I131+J131+K131+L131+M131+N131+O131+P131+Q131</f>
        <v>12290.509599999999</v>
      </c>
      <c r="F131" s="20">
        <f>F132+F133+F134+F135+F136+F137</f>
        <v>0</v>
      </c>
      <c r="G131" s="20">
        <f>G132+G133+G134+G135+G136+G137</f>
        <v>0</v>
      </c>
      <c r="H131" s="20">
        <f t="shared" ref="H131:Q131" si="37">H132+H133+H134+H135+H136+H137</f>
        <v>11472.1296</v>
      </c>
      <c r="I131" s="20">
        <f t="shared" si="37"/>
        <v>598.38</v>
      </c>
      <c r="J131" s="20">
        <f t="shared" si="37"/>
        <v>0</v>
      </c>
      <c r="K131" s="20">
        <f t="shared" si="37"/>
        <v>0</v>
      </c>
      <c r="L131" s="20">
        <f t="shared" si="37"/>
        <v>0</v>
      </c>
      <c r="M131" s="20">
        <f t="shared" si="37"/>
        <v>0</v>
      </c>
      <c r="N131" s="20">
        <f t="shared" si="37"/>
        <v>220</v>
      </c>
      <c r="O131" s="20">
        <f t="shared" si="37"/>
        <v>0</v>
      </c>
      <c r="P131" s="20">
        <f t="shared" si="37"/>
        <v>0</v>
      </c>
      <c r="Q131" s="20">
        <f t="shared" si="37"/>
        <v>0</v>
      </c>
    </row>
    <row r="132" spans="1:17" x14ac:dyDescent="0.25">
      <c r="A132" s="108"/>
      <c r="B132" s="120"/>
      <c r="C132" s="108"/>
      <c r="D132" s="71" t="s">
        <v>7</v>
      </c>
      <c r="E132" s="19">
        <f>F132+G132+H132+I132+J132+K132+L132+M132+N132+O132+P132+Q132</f>
        <v>0</v>
      </c>
      <c r="F132" s="22">
        <f>F139+F146+F153</f>
        <v>0</v>
      </c>
      <c r="G132" s="22">
        <f t="shared" ref="G132:Q132" si="38">G139+G146+G153</f>
        <v>0</v>
      </c>
      <c r="H132" s="22">
        <f t="shared" si="38"/>
        <v>0</v>
      </c>
      <c r="I132" s="22">
        <f t="shared" si="38"/>
        <v>0</v>
      </c>
      <c r="J132" s="22">
        <f t="shared" si="38"/>
        <v>0</v>
      </c>
      <c r="K132" s="22">
        <f t="shared" si="38"/>
        <v>0</v>
      </c>
      <c r="L132" s="22">
        <f t="shared" si="38"/>
        <v>0</v>
      </c>
      <c r="M132" s="22">
        <f t="shared" si="38"/>
        <v>0</v>
      </c>
      <c r="N132" s="22">
        <f t="shared" si="38"/>
        <v>0</v>
      </c>
      <c r="O132" s="22">
        <f t="shared" si="38"/>
        <v>0</v>
      </c>
      <c r="P132" s="22">
        <f t="shared" si="38"/>
        <v>0</v>
      </c>
      <c r="Q132" s="22">
        <f t="shared" si="38"/>
        <v>0</v>
      </c>
    </row>
    <row r="133" spans="1:17" x14ac:dyDescent="0.25">
      <c r="A133" s="108"/>
      <c r="B133" s="120"/>
      <c r="C133" s="108"/>
      <c r="D133" s="71" t="s">
        <v>8</v>
      </c>
      <c r="E133" s="19">
        <f t="shared" ref="E133:E136" si="39">F133+G133+H133+I133+J133+K133+L133+M133+N133+O133+P133+Q133</f>
        <v>0</v>
      </c>
      <c r="F133" s="22">
        <f t="shared" ref="F133:Q137" si="40">F140+F147+F154</f>
        <v>0</v>
      </c>
      <c r="G133" s="22">
        <f t="shared" si="40"/>
        <v>0</v>
      </c>
      <c r="H133" s="22">
        <f t="shared" si="40"/>
        <v>0</v>
      </c>
      <c r="I133" s="22">
        <f t="shared" si="40"/>
        <v>0</v>
      </c>
      <c r="J133" s="22">
        <f t="shared" si="40"/>
        <v>0</v>
      </c>
      <c r="K133" s="22">
        <f t="shared" si="40"/>
        <v>0</v>
      </c>
      <c r="L133" s="22">
        <f t="shared" si="40"/>
        <v>0</v>
      </c>
      <c r="M133" s="22">
        <f t="shared" si="40"/>
        <v>0</v>
      </c>
      <c r="N133" s="22">
        <f t="shared" si="40"/>
        <v>0</v>
      </c>
      <c r="O133" s="22">
        <f t="shared" si="40"/>
        <v>0</v>
      </c>
      <c r="P133" s="22">
        <f t="shared" si="40"/>
        <v>0</v>
      </c>
      <c r="Q133" s="22">
        <f t="shared" si="40"/>
        <v>0</v>
      </c>
    </row>
    <row r="134" spans="1:17" x14ac:dyDescent="0.25">
      <c r="A134" s="108"/>
      <c r="B134" s="120"/>
      <c r="C134" s="108"/>
      <c r="D134" s="71" t="s">
        <v>9</v>
      </c>
      <c r="E134" s="19">
        <f t="shared" si="39"/>
        <v>12290.509599999999</v>
      </c>
      <c r="F134" s="22">
        <f t="shared" si="40"/>
        <v>0</v>
      </c>
      <c r="G134" s="22">
        <f t="shared" si="40"/>
        <v>0</v>
      </c>
      <c r="H134" s="22">
        <f t="shared" si="40"/>
        <v>11472.1296</v>
      </c>
      <c r="I134" s="22">
        <f t="shared" si="40"/>
        <v>598.38</v>
      </c>
      <c r="J134" s="22">
        <f t="shared" si="40"/>
        <v>0</v>
      </c>
      <c r="K134" s="22">
        <f t="shared" si="40"/>
        <v>0</v>
      </c>
      <c r="L134" s="22">
        <f t="shared" si="40"/>
        <v>0</v>
      </c>
      <c r="M134" s="22">
        <f t="shared" si="40"/>
        <v>0</v>
      </c>
      <c r="N134" s="22">
        <f t="shared" si="40"/>
        <v>220</v>
      </c>
      <c r="O134" s="22">
        <f t="shared" si="40"/>
        <v>0</v>
      </c>
      <c r="P134" s="22">
        <f t="shared" si="40"/>
        <v>0</v>
      </c>
      <c r="Q134" s="22">
        <f t="shared" si="40"/>
        <v>0</v>
      </c>
    </row>
    <row r="135" spans="1:17" ht="60" x14ac:dyDescent="0.25">
      <c r="A135" s="108"/>
      <c r="B135" s="120"/>
      <c r="C135" s="108"/>
      <c r="D135" s="5" t="s">
        <v>30</v>
      </c>
      <c r="E135" s="19">
        <f t="shared" si="39"/>
        <v>0</v>
      </c>
      <c r="F135" s="22">
        <f t="shared" si="40"/>
        <v>0</v>
      </c>
      <c r="G135" s="22">
        <f t="shared" si="40"/>
        <v>0</v>
      </c>
      <c r="H135" s="22">
        <f t="shared" si="40"/>
        <v>0</v>
      </c>
      <c r="I135" s="22">
        <f t="shared" si="40"/>
        <v>0</v>
      </c>
      <c r="J135" s="22">
        <f t="shared" si="40"/>
        <v>0</v>
      </c>
      <c r="K135" s="22">
        <f t="shared" si="40"/>
        <v>0</v>
      </c>
      <c r="L135" s="22">
        <f t="shared" si="40"/>
        <v>0</v>
      </c>
      <c r="M135" s="22">
        <f t="shared" si="40"/>
        <v>0</v>
      </c>
      <c r="N135" s="22">
        <f t="shared" si="40"/>
        <v>0</v>
      </c>
      <c r="O135" s="22">
        <f t="shared" si="40"/>
        <v>0</v>
      </c>
      <c r="P135" s="22">
        <f t="shared" si="40"/>
        <v>0</v>
      </c>
      <c r="Q135" s="22">
        <f t="shared" si="40"/>
        <v>0</v>
      </c>
    </row>
    <row r="136" spans="1:17" ht="30" x14ac:dyDescent="0.25">
      <c r="A136" s="108"/>
      <c r="B136" s="120"/>
      <c r="C136" s="108"/>
      <c r="D136" s="5" t="s">
        <v>82</v>
      </c>
      <c r="E136" s="19">
        <f t="shared" si="39"/>
        <v>0</v>
      </c>
      <c r="F136" s="22">
        <f t="shared" si="40"/>
        <v>0</v>
      </c>
      <c r="G136" s="22">
        <f t="shared" si="40"/>
        <v>0</v>
      </c>
      <c r="H136" s="22">
        <f t="shared" si="40"/>
        <v>0</v>
      </c>
      <c r="I136" s="22">
        <f t="shared" si="40"/>
        <v>0</v>
      </c>
      <c r="J136" s="22">
        <f t="shared" si="40"/>
        <v>0</v>
      </c>
      <c r="K136" s="22">
        <f t="shared" si="40"/>
        <v>0</v>
      </c>
      <c r="L136" s="22">
        <f t="shared" si="40"/>
        <v>0</v>
      </c>
      <c r="M136" s="22">
        <f t="shared" si="40"/>
        <v>0</v>
      </c>
      <c r="N136" s="22">
        <f t="shared" si="40"/>
        <v>0</v>
      </c>
      <c r="O136" s="22">
        <f t="shared" si="40"/>
        <v>0</v>
      </c>
      <c r="P136" s="22">
        <f t="shared" si="40"/>
        <v>0</v>
      </c>
      <c r="Q136" s="22">
        <f t="shared" si="40"/>
        <v>0</v>
      </c>
    </row>
    <row r="137" spans="1:17" x14ac:dyDescent="0.25">
      <c r="A137" s="108"/>
      <c r="B137" s="120"/>
      <c r="C137" s="108"/>
      <c r="D137" s="5" t="s">
        <v>83</v>
      </c>
      <c r="E137" s="21">
        <f>F137+G137+H137+I137+J137+K137+L137+M137+N137+O137+P137+Q137</f>
        <v>0</v>
      </c>
      <c r="F137" s="22">
        <f t="shared" si="40"/>
        <v>0</v>
      </c>
      <c r="G137" s="22">
        <f t="shared" si="40"/>
        <v>0</v>
      </c>
      <c r="H137" s="22">
        <f t="shared" si="40"/>
        <v>0</v>
      </c>
      <c r="I137" s="22">
        <f t="shared" si="40"/>
        <v>0</v>
      </c>
      <c r="J137" s="22">
        <f t="shared" si="40"/>
        <v>0</v>
      </c>
      <c r="K137" s="22">
        <f t="shared" si="40"/>
        <v>0</v>
      </c>
      <c r="L137" s="22">
        <f t="shared" si="40"/>
        <v>0</v>
      </c>
      <c r="M137" s="22">
        <f t="shared" si="40"/>
        <v>0</v>
      </c>
      <c r="N137" s="22">
        <f t="shared" si="40"/>
        <v>0</v>
      </c>
      <c r="O137" s="22">
        <f t="shared" si="40"/>
        <v>0</v>
      </c>
      <c r="P137" s="22">
        <f t="shared" si="40"/>
        <v>0</v>
      </c>
      <c r="Q137" s="22">
        <f t="shared" si="40"/>
        <v>0</v>
      </c>
    </row>
    <row r="138" spans="1:17" x14ac:dyDescent="0.25">
      <c r="A138" s="108" t="s">
        <v>51</v>
      </c>
      <c r="B138" s="113" t="s">
        <v>53</v>
      </c>
      <c r="C138" s="108" t="s">
        <v>74</v>
      </c>
      <c r="D138" s="70" t="s">
        <v>23</v>
      </c>
      <c r="E138" s="19">
        <f>E139+E140+E141+E142+E143+E144</f>
        <v>770.50959999999998</v>
      </c>
      <c r="F138" s="20">
        <f>F139+F140+F141+F142+F143+F144</f>
        <v>0</v>
      </c>
      <c r="G138" s="20">
        <f t="shared" ref="G138:Q138" si="41">G139+G140+G141+G142+G143+G144</f>
        <v>0</v>
      </c>
      <c r="H138" s="20">
        <f t="shared" si="41"/>
        <v>-47.870399999999997</v>
      </c>
      <c r="I138" s="20">
        <f t="shared" si="41"/>
        <v>598.38</v>
      </c>
      <c r="J138" s="20">
        <f t="shared" si="41"/>
        <v>0</v>
      </c>
      <c r="K138" s="20">
        <f t="shared" si="41"/>
        <v>0</v>
      </c>
      <c r="L138" s="20">
        <f t="shared" si="41"/>
        <v>0</v>
      </c>
      <c r="M138" s="20">
        <f t="shared" si="41"/>
        <v>0</v>
      </c>
      <c r="N138" s="20">
        <f t="shared" si="41"/>
        <v>220</v>
      </c>
      <c r="O138" s="20">
        <f t="shared" si="41"/>
        <v>0</v>
      </c>
      <c r="P138" s="20">
        <f t="shared" si="41"/>
        <v>0</v>
      </c>
      <c r="Q138" s="20">
        <f t="shared" si="41"/>
        <v>0</v>
      </c>
    </row>
    <row r="139" spans="1:17" x14ac:dyDescent="0.25">
      <c r="A139" s="108"/>
      <c r="B139" s="113"/>
      <c r="C139" s="108"/>
      <c r="D139" s="71" t="s">
        <v>7</v>
      </c>
      <c r="E139" s="21">
        <f>F139+G139+H139+I139+J139+K139+L139+M139+N139+O139+P139+Q139</f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</row>
    <row r="140" spans="1:17" x14ac:dyDescent="0.25">
      <c r="A140" s="108"/>
      <c r="B140" s="113"/>
      <c r="C140" s="108"/>
      <c r="D140" s="71" t="s">
        <v>8</v>
      </c>
      <c r="E140" s="21">
        <f t="shared" ref="E140:E143" si="42">F140+G140+H140+I140+J140+K140+L140+M140+N140+O140+P140+Q140</f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</row>
    <row r="141" spans="1:17" x14ac:dyDescent="0.25">
      <c r="A141" s="108"/>
      <c r="B141" s="113"/>
      <c r="C141" s="108"/>
      <c r="D141" s="71" t="s">
        <v>9</v>
      </c>
      <c r="E141" s="21">
        <f t="shared" si="42"/>
        <v>770.50959999999998</v>
      </c>
      <c r="F141" s="22">
        <v>0</v>
      </c>
      <c r="G141" s="22">
        <v>0</v>
      </c>
      <c r="H141" s="22">
        <f>-47.8704</f>
        <v>-47.870399999999997</v>
      </c>
      <c r="I141" s="29">
        <v>598.38</v>
      </c>
      <c r="J141" s="29">
        <v>0</v>
      </c>
      <c r="K141" s="29">
        <v>0</v>
      </c>
      <c r="L141" s="29">
        <v>0</v>
      </c>
      <c r="M141" s="29">
        <v>0</v>
      </c>
      <c r="N141" s="29">
        <v>220</v>
      </c>
      <c r="O141" s="29">
        <v>0</v>
      </c>
      <c r="P141" s="29">
        <v>0</v>
      </c>
      <c r="Q141" s="26">
        <v>0</v>
      </c>
    </row>
    <row r="142" spans="1:17" ht="60" x14ac:dyDescent="0.25">
      <c r="A142" s="108"/>
      <c r="B142" s="113"/>
      <c r="C142" s="108"/>
      <c r="D142" s="5" t="s">
        <v>30</v>
      </c>
      <c r="E142" s="21">
        <f t="shared" si="42"/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</row>
    <row r="143" spans="1:17" ht="30" x14ac:dyDescent="0.25">
      <c r="A143" s="108"/>
      <c r="B143" s="113"/>
      <c r="C143" s="108"/>
      <c r="D143" s="5" t="s">
        <v>82</v>
      </c>
      <c r="E143" s="21">
        <f t="shared" si="42"/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</row>
    <row r="144" spans="1:17" ht="28.5" customHeight="1" x14ac:dyDescent="0.25">
      <c r="A144" s="108"/>
      <c r="B144" s="113"/>
      <c r="C144" s="108"/>
      <c r="D144" s="5" t="s">
        <v>83</v>
      </c>
      <c r="E144" s="21">
        <f>I144+J144+K144+F144+G144+H144+L144+M144+N144+O144+P144+Q144</f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30">
        <v>0</v>
      </c>
    </row>
    <row r="145" spans="1:17" ht="20.25" customHeight="1" x14ac:dyDescent="0.25">
      <c r="A145" s="114" t="s">
        <v>52</v>
      </c>
      <c r="B145" s="117" t="s">
        <v>54</v>
      </c>
      <c r="C145" s="114" t="s">
        <v>74</v>
      </c>
      <c r="D145" s="70" t="s">
        <v>23</v>
      </c>
      <c r="E145" s="19">
        <f>E146+E147+E148+E149+E150+E151</f>
        <v>11500</v>
      </c>
      <c r="F145" s="20">
        <f>F146+F147+F148+F149+F150+F151</f>
        <v>0</v>
      </c>
      <c r="G145" s="20">
        <f t="shared" ref="G145:Q145" si="43">G146+G147+G148+G149+G150+G151</f>
        <v>0</v>
      </c>
      <c r="H145" s="20">
        <f>H146+H147+H148+H149+H150+H151</f>
        <v>11500</v>
      </c>
      <c r="I145" s="20">
        <f t="shared" si="43"/>
        <v>0</v>
      </c>
      <c r="J145" s="20">
        <f t="shared" si="43"/>
        <v>0</v>
      </c>
      <c r="K145" s="20">
        <f t="shared" si="43"/>
        <v>0</v>
      </c>
      <c r="L145" s="20">
        <f t="shared" si="43"/>
        <v>0</v>
      </c>
      <c r="M145" s="20">
        <f t="shared" si="43"/>
        <v>0</v>
      </c>
      <c r="N145" s="20">
        <f t="shared" si="43"/>
        <v>0</v>
      </c>
      <c r="O145" s="20">
        <f t="shared" si="43"/>
        <v>0</v>
      </c>
      <c r="P145" s="20">
        <f t="shared" si="43"/>
        <v>0</v>
      </c>
      <c r="Q145" s="20">
        <f t="shared" si="43"/>
        <v>0</v>
      </c>
    </row>
    <row r="146" spans="1:17" ht="21.75" customHeight="1" x14ac:dyDescent="0.25">
      <c r="A146" s="115"/>
      <c r="B146" s="118"/>
      <c r="C146" s="115"/>
      <c r="D146" s="71" t="s">
        <v>7</v>
      </c>
      <c r="E146" s="21">
        <f>F146+G146+H146+I146+J146+K146+L146+M146+N146+O146+P146+Q146</f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</row>
    <row r="147" spans="1:17" ht="19.5" customHeight="1" x14ac:dyDescent="0.25">
      <c r="A147" s="115"/>
      <c r="B147" s="118"/>
      <c r="C147" s="115"/>
      <c r="D147" s="71" t="s">
        <v>8</v>
      </c>
      <c r="E147" s="21">
        <f t="shared" ref="E147:E150" si="44">F147+G147+H147+I147+J147+K147+L147+M147+N147+O147+P147+Q147</f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</row>
    <row r="148" spans="1:17" ht="16.5" customHeight="1" x14ac:dyDescent="0.25">
      <c r="A148" s="115"/>
      <c r="B148" s="118"/>
      <c r="C148" s="115"/>
      <c r="D148" s="71" t="s">
        <v>9</v>
      </c>
      <c r="E148" s="21">
        <f t="shared" si="44"/>
        <v>11500</v>
      </c>
      <c r="F148" s="22">
        <v>0</v>
      </c>
      <c r="G148" s="22">
        <v>0</v>
      </c>
      <c r="H148" s="22">
        <f>1500+10000</f>
        <v>11500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29">
        <v>0</v>
      </c>
      <c r="Q148" s="26">
        <v>0</v>
      </c>
    </row>
    <row r="149" spans="1:17" ht="48" customHeight="1" x14ac:dyDescent="0.25">
      <c r="A149" s="115"/>
      <c r="B149" s="118"/>
      <c r="C149" s="115"/>
      <c r="D149" s="5" t="s">
        <v>30</v>
      </c>
      <c r="E149" s="21">
        <f t="shared" si="44"/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</row>
    <row r="150" spans="1:17" ht="22.5" customHeight="1" x14ac:dyDescent="0.25">
      <c r="A150" s="115"/>
      <c r="B150" s="118"/>
      <c r="C150" s="115"/>
      <c r="D150" s="5" t="s">
        <v>82</v>
      </c>
      <c r="E150" s="21">
        <f t="shared" si="44"/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</row>
    <row r="151" spans="1:17" ht="19.5" customHeight="1" x14ac:dyDescent="0.25">
      <c r="A151" s="116"/>
      <c r="B151" s="119"/>
      <c r="C151" s="116"/>
      <c r="D151" s="5" t="s">
        <v>83</v>
      </c>
      <c r="E151" s="21">
        <f>I151+J151+K151+F151+G151+H151+L151+M151+N151+O151+P151+Q151</f>
        <v>0</v>
      </c>
      <c r="F151" s="29">
        <v>0</v>
      </c>
      <c r="G151" s="29">
        <v>0</v>
      </c>
      <c r="H151" s="29">
        <v>0</v>
      </c>
      <c r="I151" s="29">
        <v>0</v>
      </c>
      <c r="J151" s="29">
        <f>8500-8500</f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30">
        <f>8500-8500</f>
        <v>0</v>
      </c>
    </row>
    <row r="152" spans="1:17" s="8" customFormat="1" x14ac:dyDescent="0.25">
      <c r="A152" s="123" t="s">
        <v>55</v>
      </c>
      <c r="B152" s="126" t="s">
        <v>71</v>
      </c>
      <c r="C152" s="123" t="s">
        <v>47</v>
      </c>
      <c r="D152" s="7" t="s">
        <v>23</v>
      </c>
      <c r="E152" s="31">
        <f>E153+E154+E155+E156+E157+E158</f>
        <v>20</v>
      </c>
      <c r="F152" s="32">
        <f>F153+F154+F155+F156+F157+F158</f>
        <v>0</v>
      </c>
      <c r="G152" s="32">
        <f>G153+G154+G155+G156+G157+G158</f>
        <v>0</v>
      </c>
      <c r="H152" s="32">
        <f t="shared" ref="H152:Q152" si="45">H153+H154+H155+H156+H157+H158</f>
        <v>20</v>
      </c>
      <c r="I152" s="32">
        <f t="shared" si="45"/>
        <v>0</v>
      </c>
      <c r="J152" s="32">
        <f t="shared" si="45"/>
        <v>0</v>
      </c>
      <c r="K152" s="32">
        <f t="shared" si="45"/>
        <v>0</v>
      </c>
      <c r="L152" s="32">
        <f t="shared" si="45"/>
        <v>0</v>
      </c>
      <c r="M152" s="32">
        <f t="shared" si="45"/>
        <v>0</v>
      </c>
      <c r="N152" s="32">
        <f>N153+N154+N155+N156+N157+N158</f>
        <v>0</v>
      </c>
      <c r="O152" s="32">
        <f t="shared" si="45"/>
        <v>0</v>
      </c>
      <c r="P152" s="32">
        <f t="shared" si="45"/>
        <v>0</v>
      </c>
      <c r="Q152" s="32">
        <f t="shared" si="45"/>
        <v>0</v>
      </c>
    </row>
    <row r="153" spans="1:17" s="8" customFormat="1" x14ac:dyDescent="0.25">
      <c r="A153" s="124"/>
      <c r="B153" s="127"/>
      <c r="C153" s="124"/>
      <c r="D153" s="72" t="s">
        <v>7</v>
      </c>
      <c r="E153" s="28">
        <f>F153+G153+H153+I153+J153+K153+L153+M153+N153+O153+P153+Q153</f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</row>
    <row r="154" spans="1:17" s="8" customFormat="1" x14ac:dyDescent="0.25">
      <c r="A154" s="124"/>
      <c r="B154" s="127"/>
      <c r="C154" s="124"/>
      <c r="D154" s="72" t="s">
        <v>8</v>
      </c>
      <c r="E154" s="28">
        <f>F154+G154+H154+I154+J154+K154+L154+M154+N154+O154+P154+Q154</f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</row>
    <row r="155" spans="1:17" s="8" customFormat="1" x14ac:dyDescent="0.25">
      <c r="A155" s="124"/>
      <c r="B155" s="127"/>
      <c r="C155" s="124"/>
      <c r="D155" s="72" t="s">
        <v>9</v>
      </c>
      <c r="E155" s="28">
        <f t="shared" ref="E155:E158" si="46">F155+G155+H155+I155+J155+K155+L155+M155+N155+O155+P155+Q155</f>
        <v>20</v>
      </c>
      <c r="F155" s="33">
        <v>0</v>
      </c>
      <c r="G155" s="33">
        <v>0</v>
      </c>
      <c r="H155" s="33">
        <v>20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26">
        <v>0</v>
      </c>
    </row>
    <row r="156" spans="1:17" s="8" customFormat="1" ht="60" x14ac:dyDescent="0.25">
      <c r="A156" s="124"/>
      <c r="B156" s="127"/>
      <c r="C156" s="124"/>
      <c r="D156" s="9" t="s">
        <v>30</v>
      </c>
      <c r="E156" s="28">
        <f>F156+G156+H156+I156+J156+K156+L156+M156+N156+O156+P156+Q156</f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26">
        <v>0</v>
      </c>
    </row>
    <row r="157" spans="1:17" s="8" customFormat="1" ht="30" x14ac:dyDescent="0.25">
      <c r="A157" s="124"/>
      <c r="B157" s="127"/>
      <c r="C157" s="124"/>
      <c r="D157" s="9" t="s">
        <v>82</v>
      </c>
      <c r="E157" s="28">
        <f t="shared" si="46"/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26">
        <v>0</v>
      </c>
    </row>
    <row r="158" spans="1:17" s="8" customFormat="1" x14ac:dyDescent="0.25">
      <c r="A158" s="125"/>
      <c r="B158" s="128"/>
      <c r="C158" s="125"/>
      <c r="D158" s="9" t="s">
        <v>83</v>
      </c>
      <c r="E158" s="28">
        <f t="shared" si="46"/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</row>
    <row r="159" spans="1:17" s="8" customFormat="1" x14ac:dyDescent="0.25">
      <c r="A159" s="123" t="s">
        <v>79</v>
      </c>
      <c r="B159" s="130" t="s">
        <v>80</v>
      </c>
      <c r="C159" s="123" t="s">
        <v>86</v>
      </c>
      <c r="D159" s="7" t="s">
        <v>23</v>
      </c>
      <c r="E159" s="33">
        <f>E160+E161+E162+E163+E164+E165</f>
        <v>1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</row>
    <row r="160" spans="1:17" s="8" customFormat="1" x14ac:dyDescent="0.25">
      <c r="A160" s="124"/>
      <c r="B160" s="131"/>
      <c r="C160" s="124"/>
      <c r="D160" s="72" t="s">
        <v>7</v>
      </c>
      <c r="E160" s="33">
        <f>F160+G160+H160+I160+J160+K160+L160+M160+N160+O160+P160+Q160</f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</row>
    <row r="161" spans="1:17" s="8" customFormat="1" x14ac:dyDescent="0.25">
      <c r="A161" s="124"/>
      <c r="B161" s="131"/>
      <c r="C161" s="124"/>
      <c r="D161" s="72" t="s">
        <v>8</v>
      </c>
      <c r="E161" s="33">
        <f t="shared" ref="E161:E165" si="47">F161+G161+H161+I161+J161+K161+L161+M161+N161+O161+P161+Q161</f>
        <v>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</row>
    <row r="162" spans="1:17" s="8" customFormat="1" x14ac:dyDescent="0.25">
      <c r="A162" s="124"/>
      <c r="B162" s="131"/>
      <c r="C162" s="124"/>
      <c r="D162" s="72" t="s">
        <v>9</v>
      </c>
      <c r="E162" s="33">
        <f t="shared" si="47"/>
        <v>1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1</v>
      </c>
      <c r="O162" s="33">
        <v>0</v>
      </c>
      <c r="P162" s="33">
        <v>0</v>
      </c>
      <c r="Q162" s="33">
        <v>0</v>
      </c>
    </row>
    <row r="163" spans="1:17" s="8" customFormat="1" ht="60" x14ac:dyDescent="0.25">
      <c r="A163" s="124"/>
      <c r="B163" s="131"/>
      <c r="C163" s="124"/>
      <c r="D163" s="9" t="s">
        <v>30</v>
      </c>
      <c r="E163" s="33">
        <f t="shared" si="47"/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</row>
    <row r="164" spans="1:17" s="8" customFormat="1" ht="30" x14ac:dyDescent="0.25">
      <c r="A164" s="124"/>
      <c r="B164" s="131"/>
      <c r="C164" s="124"/>
      <c r="D164" s="9" t="s">
        <v>82</v>
      </c>
      <c r="E164" s="33">
        <f t="shared" si="47"/>
        <v>0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</row>
    <row r="165" spans="1:17" s="8" customFormat="1" x14ac:dyDescent="0.25">
      <c r="A165" s="125"/>
      <c r="B165" s="132"/>
      <c r="C165" s="125"/>
      <c r="D165" s="9" t="s">
        <v>83</v>
      </c>
      <c r="E165" s="33">
        <f t="shared" si="47"/>
        <v>0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</row>
    <row r="166" spans="1:17" x14ac:dyDescent="0.25">
      <c r="A166" s="129" t="s">
        <v>25</v>
      </c>
      <c r="B166" s="129"/>
      <c r="C166" s="129"/>
      <c r="D166" s="70" t="s">
        <v>23</v>
      </c>
      <c r="E166" s="20">
        <f>E167+E168+E169+E170+E171+E172</f>
        <v>17190.471000000005</v>
      </c>
      <c r="F166" s="20">
        <f>F167+F168+F169+F170+F171+F172</f>
        <v>0</v>
      </c>
      <c r="G166" s="20">
        <f t="shared" ref="G166:Q166" si="48">G167+G168+G169+G170+G171+G172</f>
        <v>510</v>
      </c>
      <c r="H166" s="20">
        <f t="shared" si="48"/>
        <v>11650.1296</v>
      </c>
      <c r="I166" s="20">
        <f>I167+I168+I169+I170+I171+I172</f>
        <v>1348.38</v>
      </c>
      <c r="J166" s="20">
        <f t="shared" si="48"/>
        <v>175</v>
      </c>
      <c r="K166" s="20">
        <f t="shared" si="48"/>
        <v>279.33800000000002</v>
      </c>
      <c r="L166" s="20">
        <f t="shared" si="48"/>
        <v>589.15840000000003</v>
      </c>
      <c r="M166" s="20">
        <f t="shared" si="48"/>
        <v>801</v>
      </c>
      <c r="N166" s="20">
        <f t="shared" si="48"/>
        <v>878.56500000000005</v>
      </c>
      <c r="O166" s="20">
        <f t="shared" si="48"/>
        <v>600</v>
      </c>
      <c r="P166" s="20">
        <f t="shared" si="48"/>
        <v>151.69999999999999</v>
      </c>
      <c r="Q166" s="20">
        <f t="shared" si="48"/>
        <v>207.2</v>
      </c>
    </row>
    <row r="167" spans="1:17" x14ac:dyDescent="0.25">
      <c r="A167" s="129"/>
      <c r="B167" s="129"/>
      <c r="C167" s="129"/>
      <c r="D167" s="70" t="s">
        <v>7</v>
      </c>
      <c r="E167" s="20">
        <f>F167+G167+H167+I167+J167+K167+L167+M167+N167+O167+P167+Q167</f>
        <v>0</v>
      </c>
      <c r="F167" s="35">
        <f t="shared" ref="F167:Q171" si="49">F132+F75+F47+F19</f>
        <v>0</v>
      </c>
      <c r="G167" s="35">
        <f t="shared" si="49"/>
        <v>0</v>
      </c>
      <c r="H167" s="35">
        <f t="shared" si="49"/>
        <v>0</v>
      </c>
      <c r="I167" s="35">
        <f t="shared" si="49"/>
        <v>0</v>
      </c>
      <c r="J167" s="35">
        <f t="shared" si="49"/>
        <v>0</v>
      </c>
      <c r="K167" s="35">
        <f t="shared" si="49"/>
        <v>0</v>
      </c>
      <c r="L167" s="35">
        <f t="shared" si="49"/>
        <v>0</v>
      </c>
      <c r="M167" s="35">
        <f t="shared" si="49"/>
        <v>0</v>
      </c>
      <c r="N167" s="35">
        <f t="shared" si="49"/>
        <v>0</v>
      </c>
      <c r="O167" s="35">
        <f t="shared" si="49"/>
        <v>0</v>
      </c>
      <c r="P167" s="35">
        <f t="shared" si="49"/>
        <v>0</v>
      </c>
      <c r="Q167" s="35">
        <f t="shared" si="49"/>
        <v>0</v>
      </c>
    </row>
    <row r="168" spans="1:17" x14ac:dyDescent="0.25">
      <c r="A168" s="129"/>
      <c r="B168" s="129"/>
      <c r="C168" s="129"/>
      <c r="D168" s="70" t="s">
        <v>8</v>
      </c>
      <c r="E168" s="20">
        <f t="shared" ref="E168:E172" si="50">F168+G168+H168+I168+J168+K168+L168+M168+N168+O168+P168+Q168</f>
        <v>573.9</v>
      </c>
      <c r="F168" s="35">
        <f t="shared" si="49"/>
        <v>0</v>
      </c>
      <c r="G168" s="35">
        <f t="shared" si="49"/>
        <v>0</v>
      </c>
      <c r="H168" s="35">
        <f t="shared" si="49"/>
        <v>0</v>
      </c>
      <c r="I168" s="35">
        <f t="shared" si="49"/>
        <v>0</v>
      </c>
      <c r="J168" s="35">
        <f t="shared" si="49"/>
        <v>0</v>
      </c>
      <c r="K168" s="35">
        <f t="shared" si="49"/>
        <v>0</v>
      </c>
      <c r="L168" s="35">
        <f t="shared" si="49"/>
        <v>0</v>
      </c>
      <c r="M168" s="35">
        <f t="shared" si="49"/>
        <v>0</v>
      </c>
      <c r="N168" s="35">
        <f t="shared" si="49"/>
        <v>115</v>
      </c>
      <c r="O168" s="35">
        <f t="shared" si="49"/>
        <v>100</v>
      </c>
      <c r="P168" s="35">
        <f t="shared" si="49"/>
        <v>151.69999999999999</v>
      </c>
      <c r="Q168" s="35">
        <f t="shared" si="49"/>
        <v>207.2</v>
      </c>
    </row>
    <row r="169" spans="1:17" x14ac:dyDescent="0.25">
      <c r="A169" s="129"/>
      <c r="B169" s="129"/>
      <c r="C169" s="129"/>
      <c r="D169" s="70" t="s">
        <v>9</v>
      </c>
      <c r="E169" s="20">
        <f>F169+G169+H169+I169+J169+K169+L169+M169+N169+O169+P169+Q169</f>
        <v>16616.571000000004</v>
      </c>
      <c r="F169" s="35">
        <f t="shared" si="49"/>
        <v>0</v>
      </c>
      <c r="G169" s="35">
        <f t="shared" si="49"/>
        <v>510</v>
      </c>
      <c r="H169" s="35">
        <f t="shared" si="49"/>
        <v>11650.1296</v>
      </c>
      <c r="I169" s="35">
        <f t="shared" si="49"/>
        <v>1348.38</v>
      </c>
      <c r="J169" s="35">
        <f t="shared" si="49"/>
        <v>175</v>
      </c>
      <c r="K169" s="35">
        <f t="shared" si="49"/>
        <v>279.33800000000002</v>
      </c>
      <c r="L169" s="35">
        <f t="shared" si="49"/>
        <v>589.15840000000003</v>
      </c>
      <c r="M169" s="35">
        <f t="shared" si="49"/>
        <v>801</v>
      </c>
      <c r="N169" s="35">
        <f>N134+N77+N49+N21+N162</f>
        <v>763.56500000000005</v>
      </c>
      <c r="O169" s="35">
        <f t="shared" si="49"/>
        <v>500</v>
      </c>
      <c r="P169" s="35">
        <f t="shared" si="49"/>
        <v>0</v>
      </c>
      <c r="Q169" s="35">
        <f t="shared" si="49"/>
        <v>0</v>
      </c>
    </row>
    <row r="170" spans="1:17" ht="57" x14ac:dyDescent="0.25">
      <c r="A170" s="129"/>
      <c r="B170" s="129"/>
      <c r="C170" s="129"/>
      <c r="D170" s="6" t="s">
        <v>30</v>
      </c>
      <c r="E170" s="20">
        <f t="shared" si="50"/>
        <v>0</v>
      </c>
      <c r="F170" s="35">
        <f t="shared" si="49"/>
        <v>0</v>
      </c>
      <c r="G170" s="35">
        <f t="shared" si="49"/>
        <v>0</v>
      </c>
      <c r="H170" s="35">
        <f t="shared" si="49"/>
        <v>0</v>
      </c>
      <c r="I170" s="35">
        <f t="shared" si="49"/>
        <v>0</v>
      </c>
      <c r="J170" s="35">
        <f t="shared" si="49"/>
        <v>0</v>
      </c>
      <c r="K170" s="35">
        <f t="shared" si="49"/>
        <v>0</v>
      </c>
      <c r="L170" s="35">
        <f t="shared" si="49"/>
        <v>0</v>
      </c>
      <c r="M170" s="35">
        <f t="shared" si="49"/>
        <v>0</v>
      </c>
      <c r="N170" s="35">
        <f>N135+N78+N50+N22</f>
        <v>0</v>
      </c>
      <c r="O170" s="35">
        <f t="shared" si="49"/>
        <v>0</v>
      </c>
      <c r="P170" s="35">
        <f t="shared" si="49"/>
        <v>0</v>
      </c>
      <c r="Q170" s="35">
        <f t="shared" si="49"/>
        <v>0</v>
      </c>
    </row>
    <row r="171" spans="1:17" ht="28.5" x14ac:dyDescent="0.25">
      <c r="A171" s="129"/>
      <c r="B171" s="129"/>
      <c r="C171" s="129"/>
      <c r="D171" s="6" t="s">
        <v>82</v>
      </c>
      <c r="E171" s="20">
        <f t="shared" si="50"/>
        <v>0</v>
      </c>
      <c r="F171" s="35">
        <f t="shared" si="49"/>
        <v>0</v>
      </c>
      <c r="G171" s="35">
        <f t="shared" si="49"/>
        <v>0</v>
      </c>
      <c r="H171" s="35">
        <f t="shared" si="49"/>
        <v>0</v>
      </c>
      <c r="I171" s="35">
        <f t="shared" si="49"/>
        <v>0</v>
      </c>
      <c r="J171" s="35">
        <f t="shared" si="49"/>
        <v>0</v>
      </c>
      <c r="K171" s="35">
        <f t="shared" si="49"/>
        <v>0</v>
      </c>
      <c r="L171" s="35">
        <f t="shared" si="49"/>
        <v>0</v>
      </c>
      <c r="M171" s="35">
        <f t="shared" si="49"/>
        <v>0</v>
      </c>
      <c r="N171" s="35">
        <f>N136+N79+N51+N23</f>
        <v>0</v>
      </c>
      <c r="O171" s="35">
        <f t="shared" si="49"/>
        <v>0</v>
      </c>
      <c r="P171" s="35">
        <f t="shared" si="49"/>
        <v>0</v>
      </c>
      <c r="Q171" s="35">
        <f t="shared" si="49"/>
        <v>0</v>
      </c>
    </row>
    <row r="172" spans="1:17" ht="28.5" x14ac:dyDescent="0.25">
      <c r="A172" s="129"/>
      <c r="B172" s="129"/>
      <c r="C172" s="129"/>
      <c r="D172" s="6" t="s">
        <v>83</v>
      </c>
      <c r="E172" s="20">
        <f t="shared" si="50"/>
        <v>0</v>
      </c>
      <c r="F172" s="35">
        <f t="shared" ref="F172:Q172" si="51">F137+F24+F80+F52</f>
        <v>0</v>
      </c>
      <c r="G172" s="35">
        <f t="shared" si="51"/>
        <v>0</v>
      </c>
      <c r="H172" s="35">
        <f t="shared" si="51"/>
        <v>0</v>
      </c>
      <c r="I172" s="35">
        <f t="shared" si="51"/>
        <v>0</v>
      </c>
      <c r="J172" s="35">
        <f t="shared" si="51"/>
        <v>0</v>
      </c>
      <c r="K172" s="35">
        <f t="shared" si="51"/>
        <v>0</v>
      </c>
      <c r="L172" s="35">
        <f t="shared" si="51"/>
        <v>0</v>
      </c>
      <c r="M172" s="35">
        <f t="shared" si="51"/>
        <v>0</v>
      </c>
      <c r="N172" s="35">
        <f t="shared" si="51"/>
        <v>0</v>
      </c>
      <c r="O172" s="35">
        <f t="shared" si="51"/>
        <v>0</v>
      </c>
      <c r="P172" s="35">
        <f t="shared" si="51"/>
        <v>0</v>
      </c>
      <c r="Q172" s="35">
        <f t="shared" si="51"/>
        <v>0</v>
      </c>
    </row>
    <row r="173" spans="1:17" ht="28.5" customHeight="1" x14ac:dyDescent="0.25">
      <c r="A173" s="133" t="s">
        <v>84</v>
      </c>
      <c r="B173" s="134"/>
      <c r="C173" s="134"/>
      <c r="D173" s="134"/>
      <c r="E173" s="134"/>
      <c r="F173" s="134"/>
    </row>
    <row r="174" spans="1:17" ht="16.5" customHeight="1" x14ac:dyDescent="0.25">
      <c r="A174" s="135"/>
      <c r="B174" s="135"/>
      <c r="C174" s="135"/>
      <c r="D174" s="135"/>
      <c r="E174" s="135"/>
      <c r="F174" s="135"/>
    </row>
    <row r="175" spans="1:17" ht="16.5" customHeight="1" x14ac:dyDescent="0.25">
      <c r="A175" s="135"/>
      <c r="B175" s="135"/>
      <c r="C175" s="135"/>
      <c r="D175" s="135"/>
      <c r="E175" s="135"/>
      <c r="F175" s="135"/>
      <c r="G175" s="100"/>
      <c r="H175" s="100"/>
      <c r="I175" s="100"/>
      <c r="M175" s="10"/>
    </row>
    <row r="176" spans="1:17" ht="16.5" customHeight="1" x14ac:dyDescent="0.25">
      <c r="A176" s="135"/>
      <c r="B176" s="135"/>
      <c r="C176" s="135"/>
      <c r="D176" s="135"/>
      <c r="E176" s="135"/>
      <c r="F176" s="135"/>
    </row>
    <row r="177" spans="1:9" ht="16.5" customHeight="1" x14ac:dyDescent="0.25">
      <c r="A177" s="135"/>
      <c r="B177" s="135"/>
      <c r="C177" s="135"/>
      <c r="D177" s="135"/>
      <c r="E177" s="135"/>
      <c r="F177" s="135"/>
    </row>
    <row r="178" spans="1:9" ht="16.5" customHeight="1" x14ac:dyDescent="0.25">
      <c r="A178" s="135"/>
      <c r="B178" s="135"/>
      <c r="C178" s="135"/>
      <c r="D178" s="135"/>
      <c r="E178" s="135"/>
      <c r="F178" s="135"/>
      <c r="G178" s="137"/>
      <c r="H178" s="137"/>
      <c r="I178" s="137"/>
    </row>
    <row r="179" spans="1:9" ht="16.5" customHeight="1" x14ac:dyDescent="0.25">
      <c r="A179" s="135"/>
      <c r="B179" s="135"/>
      <c r="C179" s="135"/>
      <c r="D179" s="135"/>
      <c r="E179" s="135"/>
      <c r="F179" s="135"/>
      <c r="G179" s="74"/>
      <c r="H179" s="74"/>
      <c r="I179" s="74"/>
    </row>
    <row r="180" spans="1:9" ht="56.25" customHeight="1" x14ac:dyDescent="0.25">
      <c r="A180" s="135"/>
      <c r="B180" s="135"/>
      <c r="C180" s="135"/>
      <c r="D180" s="135"/>
      <c r="E180" s="135"/>
      <c r="F180" s="135"/>
      <c r="G180" s="137"/>
      <c r="H180" s="138"/>
      <c r="I180" s="74"/>
    </row>
    <row r="181" spans="1:9" ht="18" customHeight="1" x14ac:dyDescent="0.25">
      <c r="C181" s="3"/>
      <c r="D181" s="73"/>
      <c r="E181" s="73"/>
      <c r="F181" s="73"/>
    </row>
    <row r="182" spans="1:9" ht="16.5" x14ac:dyDescent="0.25">
      <c r="B182" s="64" t="s">
        <v>94</v>
      </c>
      <c r="C182" s="3"/>
      <c r="D182" s="39"/>
      <c r="E182" s="39" t="s">
        <v>95</v>
      </c>
      <c r="F182" s="39"/>
      <c r="G182" s="74"/>
      <c r="H182" s="74"/>
      <c r="I182" s="74"/>
    </row>
    <row r="183" spans="1:9" ht="22.5" customHeight="1" x14ac:dyDescent="0.25">
      <c r="B183" s="11"/>
      <c r="D183" s="73"/>
      <c r="E183" s="73"/>
      <c r="F183" s="73"/>
    </row>
    <row r="184" spans="1:9" x14ac:dyDescent="0.25">
      <c r="B184" s="1" t="s">
        <v>89</v>
      </c>
      <c r="E184" s="1" t="s">
        <v>90</v>
      </c>
    </row>
    <row r="187" spans="1:9" x14ac:dyDescent="0.25">
      <c r="B187" s="1" t="s">
        <v>91</v>
      </c>
    </row>
    <row r="188" spans="1:9" x14ac:dyDescent="0.25">
      <c r="B188" s="1" t="s">
        <v>92</v>
      </c>
      <c r="E188" s="1" t="s">
        <v>93</v>
      </c>
    </row>
    <row r="189" spans="1:9" x14ac:dyDescent="0.25">
      <c r="B189" s="68">
        <v>250239</v>
      </c>
    </row>
  </sheetData>
  <mergeCells count="88">
    <mergeCell ref="A13:Q13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1:Q11"/>
    <mergeCell ref="A12:Q12"/>
    <mergeCell ref="P14:Q14"/>
    <mergeCell ref="A15:A16"/>
    <mergeCell ref="B15:B16"/>
    <mergeCell ref="C15:C16"/>
    <mergeCell ref="D15:D16"/>
    <mergeCell ref="E15:E16"/>
    <mergeCell ref="F15:Q15"/>
    <mergeCell ref="A18:A24"/>
    <mergeCell ref="B18:B24"/>
    <mergeCell ref="C18:C24"/>
    <mergeCell ref="A25:A31"/>
    <mergeCell ref="B25:B31"/>
    <mergeCell ref="C25:C31"/>
    <mergeCell ref="A32:A38"/>
    <mergeCell ref="B32:B38"/>
    <mergeCell ref="C32:C38"/>
    <mergeCell ref="A39:A45"/>
    <mergeCell ref="B39:B45"/>
    <mergeCell ref="C39:C45"/>
    <mergeCell ref="A46:A52"/>
    <mergeCell ref="B46:B52"/>
    <mergeCell ref="C46:C52"/>
    <mergeCell ref="A53:A59"/>
    <mergeCell ref="B53:B59"/>
    <mergeCell ref="C53:C59"/>
    <mergeCell ref="A60:A66"/>
    <mergeCell ref="B60:B66"/>
    <mergeCell ref="C60:C66"/>
    <mergeCell ref="A67:A73"/>
    <mergeCell ref="B67:B73"/>
    <mergeCell ref="C67:C73"/>
    <mergeCell ref="A74:A80"/>
    <mergeCell ref="B74:B80"/>
    <mergeCell ref="C74:C80"/>
    <mergeCell ref="A81:A87"/>
    <mergeCell ref="B81:B87"/>
    <mergeCell ref="C81:C87"/>
    <mergeCell ref="A88:A94"/>
    <mergeCell ref="B88:B94"/>
    <mergeCell ref="C88:C94"/>
    <mergeCell ref="A95:A101"/>
    <mergeCell ref="B95:B101"/>
    <mergeCell ref="C95:C101"/>
    <mergeCell ref="A102:A108"/>
    <mergeCell ref="B102:B108"/>
    <mergeCell ref="C102:C108"/>
    <mergeCell ref="A109:A115"/>
    <mergeCell ref="B109:B115"/>
    <mergeCell ref="C109:C115"/>
    <mergeCell ref="A117:A123"/>
    <mergeCell ref="B117:B123"/>
    <mergeCell ref="C117:C123"/>
    <mergeCell ref="A124:A130"/>
    <mergeCell ref="B124:B130"/>
    <mergeCell ref="C124:C130"/>
    <mergeCell ref="A131:A137"/>
    <mergeCell ref="B131:B137"/>
    <mergeCell ref="C131:C137"/>
    <mergeCell ref="A138:A144"/>
    <mergeCell ref="B138:B144"/>
    <mergeCell ref="C138:C144"/>
    <mergeCell ref="A145:A151"/>
    <mergeCell ref="B145:B151"/>
    <mergeCell ref="C145:C151"/>
    <mergeCell ref="A152:A158"/>
    <mergeCell ref="B152:B158"/>
    <mergeCell ref="C152:C158"/>
    <mergeCell ref="G175:I175"/>
    <mergeCell ref="G178:I178"/>
    <mergeCell ref="G180:H180"/>
    <mergeCell ref="A159:A165"/>
    <mergeCell ref="B159:B165"/>
    <mergeCell ref="C159:C165"/>
    <mergeCell ref="A166:B172"/>
    <mergeCell ref="C166:C172"/>
    <mergeCell ref="A173:F180"/>
  </mergeCells>
  <pageMargins left="0" right="0" top="0.39370078740157483" bottom="0" header="0" footer="0"/>
  <pageSetup paperSize="8" scale="63" fitToHeight="0" orientation="landscape" r:id="rId1"/>
  <rowBreaks count="3" manualBreakCount="3">
    <brk id="52" max="16" man="1"/>
    <brk id="101" max="16" man="1"/>
    <brk id="144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9"/>
  <sheetViews>
    <sheetView view="pageBreakPreview" zoomScale="85" zoomScaleNormal="100" zoomScaleSheetLayoutView="85" workbookViewId="0">
      <pane xSplit="5" ySplit="17" topLeftCell="F27" activePane="bottomRight" state="frozen"/>
      <selection pane="topRight" activeCell="F1" sqref="F1"/>
      <selection pane="bottomLeft" activeCell="A15" sqref="A15"/>
      <selection pane="bottomRight" activeCell="P27" sqref="P27"/>
    </sheetView>
  </sheetViews>
  <sheetFormatPr defaultRowHeight="15" x14ac:dyDescent="0.25"/>
  <cols>
    <col min="1" max="1" width="7" style="82" customWidth="1"/>
    <col min="2" max="2" width="38" style="1" customWidth="1"/>
    <col min="3" max="3" width="28.5703125" style="1" customWidth="1"/>
    <col min="4" max="4" width="20.28515625" style="1" customWidth="1"/>
    <col min="5" max="5" width="20.140625" style="1" customWidth="1"/>
    <col min="6" max="7" width="14.5703125" style="1" customWidth="1"/>
    <col min="8" max="9" width="14.85546875" style="1" customWidth="1"/>
    <col min="10" max="10" width="12.7109375" style="1" customWidth="1"/>
    <col min="11" max="11" width="13.7109375" style="1" customWidth="1"/>
    <col min="12" max="12" width="12.28515625" style="1" customWidth="1"/>
    <col min="13" max="13" width="13.140625" style="1" customWidth="1"/>
    <col min="14" max="14" width="13.7109375" style="1" customWidth="1"/>
    <col min="15" max="15" width="13.140625" style="1" customWidth="1"/>
    <col min="16" max="16" width="13.85546875" style="1" customWidth="1"/>
    <col min="17" max="17" width="12.5703125" style="1" customWidth="1"/>
    <col min="18" max="16384" width="9.140625" style="1"/>
  </cols>
  <sheetData>
    <row r="1" spans="1:17" ht="16.5" x14ac:dyDescent="0.25">
      <c r="G1" s="3"/>
      <c r="M1" s="100" t="s">
        <v>29</v>
      </c>
      <c r="N1" s="100"/>
      <c r="O1" s="100"/>
      <c r="P1" s="100"/>
      <c r="Q1" s="100"/>
    </row>
    <row r="2" spans="1:17" ht="16.5" x14ac:dyDescent="0.25">
      <c r="G2" s="3"/>
      <c r="M2" s="101" t="s">
        <v>57</v>
      </c>
      <c r="N2" s="101"/>
      <c r="O2" s="101"/>
      <c r="P2" s="101"/>
      <c r="Q2" s="101"/>
    </row>
    <row r="3" spans="1:17" ht="16.5" x14ac:dyDescent="0.25">
      <c r="G3" s="3"/>
      <c r="M3" s="102" t="s">
        <v>43</v>
      </c>
      <c r="N3" s="102"/>
      <c r="O3" s="102"/>
      <c r="P3" s="102"/>
      <c r="Q3" s="102"/>
    </row>
    <row r="4" spans="1:17" ht="16.5" x14ac:dyDescent="0.25">
      <c r="G4" s="3"/>
      <c r="M4" s="103"/>
      <c r="N4" s="103"/>
      <c r="O4" s="103"/>
      <c r="P4" s="103"/>
      <c r="Q4" s="103"/>
    </row>
    <row r="5" spans="1:17" ht="16.5" x14ac:dyDescent="0.25">
      <c r="G5" s="3"/>
      <c r="M5" s="102" t="s">
        <v>44</v>
      </c>
      <c r="N5" s="102"/>
      <c r="O5" s="102"/>
      <c r="P5" s="102"/>
      <c r="Q5" s="102"/>
    </row>
    <row r="6" spans="1:17" ht="16.5" x14ac:dyDescent="0.25">
      <c r="G6" s="3"/>
      <c r="M6" s="103"/>
      <c r="N6" s="103"/>
      <c r="O6" s="103"/>
      <c r="P6" s="103"/>
      <c r="Q6" s="103"/>
    </row>
    <row r="7" spans="1:17" ht="16.5" x14ac:dyDescent="0.25">
      <c r="G7" s="3"/>
      <c r="M7" s="102" t="s">
        <v>44</v>
      </c>
      <c r="N7" s="102"/>
      <c r="O7" s="102"/>
      <c r="P7" s="102"/>
      <c r="Q7" s="102"/>
    </row>
    <row r="8" spans="1:17" ht="16.5" x14ac:dyDescent="0.25">
      <c r="G8" s="3"/>
      <c r="M8" s="101"/>
      <c r="N8" s="101"/>
      <c r="O8" s="101"/>
      <c r="P8" s="101"/>
      <c r="Q8" s="101"/>
    </row>
    <row r="9" spans="1:17" ht="16.5" x14ac:dyDescent="0.25">
      <c r="G9" s="3"/>
      <c r="M9" s="104" t="s">
        <v>85</v>
      </c>
      <c r="N9" s="104"/>
      <c r="O9" s="104"/>
      <c r="P9" s="104"/>
      <c r="Q9" s="104"/>
    </row>
    <row r="10" spans="1:17" ht="16.5" x14ac:dyDescent="0.25">
      <c r="G10" s="3"/>
      <c r="N10" s="76"/>
      <c r="O10" s="76"/>
      <c r="P10" s="76"/>
      <c r="Q10" s="76"/>
    </row>
    <row r="11" spans="1:17" ht="17.25" customHeight="1" x14ac:dyDescent="0.25">
      <c r="A11" s="105" t="s">
        <v>26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</row>
    <row r="12" spans="1:17" ht="34.5" customHeight="1" x14ac:dyDescent="0.25">
      <c r="A12" s="106" t="s">
        <v>64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7" ht="18.75" customHeight="1" x14ac:dyDescent="0.25">
      <c r="A13" s="99" t="s">
        <v>33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</row>
    <row r="14" spans="1:17" ht="12" customHeight="1" x14ac:dyDescent="0.25">
      <c r="P14" s="107" t="s">
        <v>27</v>
      </c>
      <c r="Q14" s="107"/>
    </row>
    <row r="15" spans="1:17" ht="69" customHeight="1" x14ac:dyDescent="0.25">
      <c r="A15" s="108" t="s">
        <v>0</v>
      </c>
      <c r="B15" s="109" t="s">
        <v>63</v>
      </c>
      <c r="C15" s="109" t="s">
        <v>65</v>
      </c>
      <c r="D15" s="108" t="s">
        <v>22</v>
      </c>
      <c r="E15" s="108" t="s">
        <v>24</v>
      </c>
      <c r="F15" s="108" t="s">
        <v>28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</row>
    <row r="16" spans="1:17" ht="57" customHeight="1" x14ac:dyDescent="0.25">
      <c r="A16" s="108"/>
      <c r="B16" s="109"/>
      <c r="C16" s="109"/>
      <c r="D16" s="108"/>
      <c r="E16" s="108"/>
      <c r="F16" s="79" t="s">
        <v>10</v>
      </c>
      <c r="G16" s="79" t="s">
        <v>11</v>
      </c>
      <c r="H16" s="79" t="s">
        <v>12</v>
      </c>
      <c r="I16" s="79" t="s">
        <v>13</v>
      </c>
      <c r="J16" s="79" t="s">
        <v>14</v>
      </c>
      <c r="K16" s="79" t="s">
        <v>15</v>
      </c>
      <c r="L16" s="79" t="s">
        <v>16</v>
      </c>
      <c r="M16" s="79" t="s">
        <v>17</v>
      </c>
      <c r="N16" s="79" t="s">
        <v>18</v>
      </c>
      <c r="O16" s="79" t="s">
        <v>19</v>
      </c>
      <c r="P16" s="79" t="s">
        <v>20</v>
      </c>
      <c r="Q16" s="79" t="s">
        <v>21</v>
      </c>
    </row>
    <row r="17" spans="1:17" s="2" customFormat="1" ht="15" customHeigh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</row>
    <row r="18" spans="1:17" x14ac:dyDescent="0.25">
      <c r="A18" s="108" t="s">
        <v>1</v>
      </c>
      <c r="B18" s="111" t="s">
        <v>75</v>
      </c>
      <c r="C18" s="108"/>
      <c r="D18" s="81" t="s">
        <v>23</v>
      </c>
      <c r="E18" s="19">
        <f>E19+E20+E21+E22+E23+E24</f>
        <v>573.9</v>
      </c>
      <c r="F18" s="20">
        <f>F19+F20+F21+F22+F23+F24</f>
        <v>0</v>
      </c>
      <c r="G18" s="20">
        <f>G19+G20+G21+G22+G23+G24</f>
        <v>0</v>
      </c>
      <c r="H18" s="20">
        <f t="shared" ref="H18:Q18" si="0">H19+H20+H21+H22+H23+H24</f>
        <v>0</v>
      </c>
      <c r="I18" s="20">
        <f t="shared" si="0"/>
        <v>0</v>
      </c>
      <c r="J18" s="20">
        <f t="shared" si="0"/>
        <v>0</v>
      </c>
      <c r="K18" s="20">
        <f t="shared" si="0"/>
        <v>0</v>
      </c>
      <c r="L18" s="20">
        <f t="shared" si="0"/>
        <v>0</v>
      </c>
      <c r="M18" s="20">
        <f t="shared" si="0"/>
        <v>0</v>
      </c>
      <c r="N18" s="20">
        <f t="shared" si="0"/>
        <v>61.759099999999997</v>
      </c>
      <c r="O18" s="20">
        <f t="shared" si="0"/>
        <v>138.24090000000001</v>
      </c>
      <c r="P18" s="20">
        <f t="shared" si="0"/>
        <v>166.7</v>
      </c>
      <c r="Q18" s="20">
        <f t="shared" si="0"/>
        <v>207.2</v>
      </c>
    </row>
    <row r="19" spans="1:17" x14ac:dyDescent="0.25">
      <c r="A19" s="108"/>
      <c r="B19" s="111"/>
      <c r="C19" s="108"/>
      <c r="D19" s="80" t="s">
        <v>7</v>
      </c>
      <c r="E19" s="21">
        <f t="shared" ref="E19:Q24" si="1">E26+E33+E40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  <c r="K19" s="22">
        <f t="shared" si="1"/>
        <v>0</v>
      </c>
      <c r="L19" s="22">
        <f t="shared" si="1"/>
        <v>0</v>
      </c>
      <c r="M19" s="22">
        <f t="shared" si="1"/>
        <v>0</v>
      </c>
      <c r="N19" s="22">
        <f t="shared" si="1"/>
        <v>0</v>
      </c>
      <c r="O19" s="22">
        <f t="shared" si="1"/>
        <v>0</v>
      </c>
      <c r="P19" s="22">
        <f t="shared" si="1"/>
        <v>0</v>
      </c>
      <c r="Q19" s="22">
        <f t="shared" si="1"/>
        <v>0</v>
      </c>
    </row>
    <row r="20" spans="1:17" x14ac:dyDescent="0.25">
      <c r="A20" s="108"/>
      <c r="B20" s="111"/>
      <c r="C20" s="108"/>
      <c r="D20" s="80" t="s">
        <v>8</v>
      </c>
      <c r="E20" s="21">
        <f t="shared" si="1"/>
        <v>573.9</v>
      </c>
      <c r="F20" s="23">
        <f t="shared" si="1"/>
        <v>0</v>
      </c>
      <c r="G20" s="23">
        <f t="shared" si="1"/>
        <v>0</v>
      </c>
      <c r="H20" s="23">
        <f t="shared" si="1"/>
        <v>0</v>
      </c>
      <c r="I20" s="23">
        <f t="shared" si="1"/>
        <v>0</v>
      </c>
      <c r="J20" s="23">
        <f t="shared" si="1"/>
        <v>0</v>
      </c>
      <c r="K20" s="23">
        <f t="shared" si="1"/>
        <v>0</v>
      </c>
      <c r="L20" s="23">
        <f t="shared" si="1"/>
        <v>0</v>
      </c>
      <c r="M20" s="23">
        <f t="shared" si="1"/>
        <v>0</v>
      </c>
      <c r="N20" s="23">
        <f t="shared" si="1"/>
        <v>61.759099999999997</v>
      </c>
      <c r="O20" s="23">
        <f t="shared" si="1"/>
        <v>138.24090000000001</v>
      </c>
      <c r="P20" s="23">
        <f t="shared" si="1"/>
        <v>166.7</v>
      </c>
      <c r="Q20" s="23">
        <f t="shared" si="1"/>
        <v>207.2</v>
      </c>
    </row>
    <row r="21" spans="1:17" x14ac:dyDescent="0.25">
      <c r="A21" s="108"/>
      <c r="B21" s="111"/>
      <c r="C21" s="108"/>
      <c r="D21" s="80" t="s">
        <v>9</v>
      </c>
      <c r="E21" s="21">
        <f t="shared" si="1"/>
        <v>0</v>
      </c>
      <c r="F21" s="22">
        <f t="shared" si="1"/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2">
        <f t="shared" si="1"/>
        <v>0</v>
      </c>
      <c r="K21" s="22">
        <f t="shared" si="1"/>
        <v>0</v>
      </c>
      <c r="L21" s="22">
        <f t="shared" si="1"/>
        <v>0</v>
      </c>
      <c r="M21" s="22">
        <f t="shared" si="1"/>
        <v>0</v>
      </c>
      <c r="N21" s="22">
        <f t="shared" si="1"/>
        <v>0</v>
      </c>
      <c r="O21" s="22">
        <f t="shared" si="1"/>
        <v>0</v>
      </c>
      <c r="P21" s="22">
        <f t="shared" si="1"/>
        <v>0</v>
      </c>
      <c r="Q21" s="22">
        <f t="shared" si="1"/>
        <v>0</v>
      </c>
    </row>
    <row r="22" spans="1:17" ht="60" x14ac:dyDescent="0.25">
      <c r="A22" s="108"/>
      <c r="B22" s="111"/>
      <c r="C22" s="108"/>
      <c r="D22" s="5" t="s">
        <v>30</v>
      </c>
      <c r="E22" s="21">
        <f t="shared" si="1"/>
        <v>0</v>
      </c>
      <c r="F22" s="22">
        <f t="shared" si="1"/>
        <v>0</v>
      </c>
      <c r="G22" s="22">
        <f t="shared" si="1"/>
        <v>0</v>
      </c>
      <c r="H22" s="22">
        <f t="shared" si="1"/>
        <v>0</v>
      </c>
      <c r="I22" s="22">
        <f t="shared" si="1"/>
        <v>0</v>
      </c>
      <c r="J22" s="22">
        <f t="shared" si="1"/>
        <v>0</v>
      </c>
      <c r="K22" s="22">
        <f t="shared" si="1"/>
        <v>0</v>
      </c>
      <c r="L22" s="22">
        <f t="shared" si="1"/>
        <v>0</v>
      </c>
      <c r="M22" s="22">
        <f t="shared" si="1"/>
        <v>0</v>
      </c>
      <c r="N22" s="22">
        <f t="shared" si="1"/>
        <v>0</v>
      </c>
      <c r="O22" s="22">
        <f t="shared" si="1"/>
        <v>0</v>
      </c>
      <c r="P22" s="22">
        <f t="shared" si="1"/>
        <v>0</v>
      </c>
      <c r="Q22" s="22">
        <f t="shared" si="1"/>
        <v>0</v>
      </c>
    </row>
    <row r="23" spans="1:17" ht="30" x14ac:dyDescent="0.25">
      <c r="A23" s="108"/>
      <c r="B23" s="111"/>
      <c r="C23" s="108"/>
      <c r="D23" s="5" t="s">
        <v>82</v>
      </c>
      <c r="E23" s="21">
        <f t="shared" si="1"/>
        <v>0</v>
      </c>
      <c r="F23" s="22">
        <f t="shared" si="1"/>
        <v>0</v>
      </c>
      <c r="G23" s="22">
        <f t="shared" si="1"/>
        <v>0</v>
      </c>
      <c r="H23" s="22">
        <f t="shared" si="1"/>
        <v>0</v>
      </c>
      <c r="I23" s="22">
        <f t="shared" si="1"/>
        <v>0</v>
      </c>
      <c r="J23" s="22">
        <f t="shared" si="1"/>
        <v>0</v>
      </c>
      <c r="K23" s="22">
        <f t="shared" si="1"/>
        <v>0</v>
      </c>
      <c r="L23" s="22">
        <f t="shared" si="1"/>
        <v>0</v>
      </c>
      <c r="M23" s="22">
        <f t="shared" si="1"/>
        <v>0</v>
      </c>
      <c r="N23" s="22">
        <f t="shared" si="1"/>
        <v>0</v>
      </c>
      <c r="O23" s="22">
        <f t="shared" si="1"/>
        <v>0</v>
      </c>
      <c r="P23" s="22">
        <f t="shared" si="1"/>
        <v>0</v>
      </c>
      <c r="Q23" s="22">
        <f t="shared" si="1"/>
        <v>0</v>
      </c>
    </row>
    <row r="24" spans="1:17" x14ac:dyDescent="0.25">
      <c r="A24" s="108"/>
      <c r="B24" s="111"/>
      <c r="C24" s="108"/>
      <c r="D24" s="5" t="s">
        <v>83</v>
      </c>
      <c r="E24" s="21">
        <f>E31+E38+E45</f>
        <v>0</v>
      </c>
      <c r="F24" s="22">
        <f t="shared" si="1"/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 t="shared" si="1"/>
        <v>0</v>
      </c>
      <c r="O24" s="22">
        <f t="shared" si="1"/>
        <v>0</v>
      </c>
      <c r="P24" s="22">
        <f t="shared" si="1"/>
        <v>0</v>
      </c>
      <c r="Q24" s="22">
        <f t="shared" si="1"/>
        <v>0</v>
      </c>
    </row>
    <row r="25" spans="1:17" x14ac:dyDescent="0.25">
      <c r="A25" s="108" t="s">
        <v>2</v>
      </c>
      <c r="B25" s="112" t="s">
        <v>67</v>
      </c>
      <c r="C25" s="108" t="s">
        <v>45</v>
      </c>
      <c r="D25" s="81" t="s">
        <v>23</v>
      </c>
      <c r="E25" s="19">
        <f>E26+E27+E28+E29+E30+E31</f>
        <v>458.9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x14ac:dyDescent="0.25">
      <c r="A26" s="108"/>
      <c r="B26" s="112"/>
      <c r="C26" s="108"/>
      <c r="D26" s="80" t="s">
        <v>7</v>
      </c>
      <c r="E26" s="21">
        <f>F26+G26+H26+I26+J26+K26+L26+M26+N26+O26+P26+Q26</f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</row>
    <row r="27" spans="1:17" x14ac:dyDescent="0.25">
      <c r="A27" s="108"/>
      <c r="B27" s="112"/>
      <c r="C27" s="108"/>
      <c r="D27" s="80" t="s">
        <v>8</v>
      </c>
      <c r="E27" s="21">
        <f t="shared" ref="E27:E31" si="2">F27+G27+H27+I27+J27+K27+L27+M27+N27+O27+P27+Q27</f>
        <v>458.9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/>
      <c r="M27" s="23">
        <v>0</v>
      </c>
      <c r="N27" s="24">
        <f>100-38.2409</f>
        <v>61.759099999999997</v>
      </c>
      <c r="O27" s="23">
        <f>100+38.2409</f>
        <v>138.24090000000001</v>
      </c>
      <c r="P27" s="23">
        <v>151.69999999999999</v>
      </c>
      <c r="Q27" s="23">
        <v>107.2</v>
      </c>
    </row>
    <row r="28" spans="1:17" x14ac:dyDescent="0.25">
      <c r="A28" s="108"/>
      <c r="B28" s="112"/>
      <c r="C28" s="108"/>
      <c r="D28" s="80" t="s">
        <v>9</v>
      </c>
      <c r="E28" s="21">
        <f t="shared" si="2"/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v>0</v>
      </c>
      <c r="O28" s="23">
        <v>0</v>
      </c>
      <c r="P28" s="23">
        <v>0</v>
      </c>
      <c r="Q28" s="23">
        <v>0</v>
      </c>
    </row>
    <row r="29" spans="1:17" ht="60" x14ac:dyDescent="0.25">
      <c r="A29" s="108"/>
      <c r="B29" s="112"/>
      <c r="C29" s="108"/>
      <c r="D29" s="5" t="s">
        <v>30</v>
      </c>
      <c r="E29" s="21">
        <f t="shared" si="2"/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</row>
    <row r="30" spans="1:17" ht="30" x14ac:dyDescent="0.25">
      <c r="A30" s="108"/>
      <c r="B30" s="112"/>
      <c r="C30" s="108"/>
      <c r="D30" s="5" t="s">
        <v>82</v>
      </c>
      <c r="E30" s="21">
        <f t="shared" si="2"/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</row>
    <row r="31" spans="1:17" ht="61.5" customHeight="1" x14ac:dyDescent="0.25">
      <c r="A31" s="108"/>
      <c r="B31" s="112"/>
      <c r="C31" s="108"/>
      <c r="D31" s="5" t="s">
        <v>83</v>
      </c>
      <c r="E31" s="21">
        <f t="shared" si="2"/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</row>
    <row r="32" spans="1:17" x14ac:dyDescent="0.25">
      <c r="A32" s="108" t="s">
        <v>3</v>
      </c>
      <c r="B32" s="112" t="s">
        <v>66</v>
      </c>
      <c r="C32" s="108" t="s">
        <v>46</v>
      </c>
      <c r="D32" s="81" t="s">
        <v>23</v>
      </c>
      <c r="E32" s="19">
        <f>E33+E34+E35+E36+E37+E38</f>
        <v>100</v>
      </c>
      <c r="F32" s="20">
        <f>F33+F34+F35+F36+F37+F38</f>
        <v>0</v>
      </c>
      <c r="G32" s="20">
        <f t="shared" ref="G32:Q32" si="3">G33+G34+G35+G36+G37+G38</f>
        <v>0</v>
      </c>
      <c r="H32" s="20">
        <f t="shared" si="3"/>
        <v>0</v>
      </c>
      <c r="I32" s="20">
        <f t="shared" si="3"/>
        <v>0</v>
      </c>
      <c r="J32" s="20">
        <f t="shared" si="3"/>
        <v>0</v>
      </c>
      <c r="K32" s="20">
        <f t="shared" si="3"/>
        <v>0</v>
      </c>
      <c r="L32" s="20">
        <f t="shared" si="3"/>
        <v>0</v>
      </c>
      <c r="M32" s="20">
        <f t="shared" si="3"/>
        <v>0</v>
      </c>
      <c r="N32" s="20">
        <f t="shared" si="3"/>
        <v>0</v>
      </c>
      <c r="O32" s="20">
        <f t="shared" si="3"/>
        <v>0</v>
      </c>
      <c r="P32" s="20">
        <f t="shared" si="3"/>
        <v>0</v>
      </c>
      <c r="Q32" s="20">
        <f t="shared" si="3"/>
        <v>100</v>
      </c>
    </row>
    <row r="33" spans="1:17" x14ac:dyDescent="0.25">
      <c r="A33" s="108"/>
      <c r="B33" s="112"/>
      <c r="C33" s="108"/>
      <c r="D33" s="80" t="s">
        <v>7</v>
      </c>
      <c r="E33" s="21">
        <f>F33+G33+H33+I33+J33+K33+L33+M33+N33+O33+P33+Q33</f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</row>
    <row r="34" spans="1:17" x14ac:dyDescent="0.25">
      <c r="A34" s="108"/>
      <c r="B34" s="112"/>
      <c r="C34" s="108"/>
      <c r="D34" s="80" t="s">
        <v>8</v>
      </c>
      <c r="E34" s="21">
        <f t="shared" ref="E34:E38" si="4">F34+G34+H34+I34+J34+K34+L34+M34+N34+O34+P34+Q34</f>
        <v>100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f>100-100</f>
        <v>0</v>
      </c>
      <c r="M34" s="23">
        <v>0</v>
      </c>
      <c r="N34" s="24">
        <v>0</v>
      </c>
      <c r="O34" s="23">
        <v>0</v>
      </c>
      <c r="P34" s="23">
        <v>0</v>
      </c>
      <c r="Q34" s="23">
        <v>100</v>
      </c>
    </row>
    <row r="35" spans="1:17" x14ac:dyDescent="0.25">
      <c r="A35" s="108"/>
      <c r="B35" s="112"/>
      <c r="C35" s="108"/>
      <c r="D35" s="80" t="s">
        <v>9</v>
      </c>
      <c r="E35" s="21">
        <f t="shared" si="4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</row>
    <row r="36" spans="1:17" ht="60" x14ac:dyDescent="0.25">
      <c r="A36" s="108"/>
      <c r="B36" s="112"/>
      <c r="C36" s="108"/>
      <c r="D36" s="5" t="s">
        <v>30</v>
      </c>
      <c r="E36" s="21">
        <f t="shared" si="4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</row>
    <row r="37" spans="1:17" ht="30" x14ac:dyDescent="0.25">
      <c r="A37" s="108"/>
      <c r="B37" s="112"/>
      <c r="C37" s="108"/>
      <c r="D37" s="5" t="s">
        <v>82</v>
      </c>
      <c r="E37" s="21">
        <f t="shared" si="4"/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</row>
    <row r="38" spans="1:17" x14ac:dyDescent="0.25">
      <c r="A38" s="108"/>
      <c r="B38" s="112"/>
      <c r="C38" s="108"/>
      <c r="D38" s="5" t="s">
        <v>83</v>
      </c>
      <c r="E38" s="21">
        <f t="shared" si="4"/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</row>
    <row r="39" spans="1:17" x14ac:dyDescent="0.25">
      <c r="A39" s="108" t="s">
        <v>31</v>
      </c>
      <c r="B39" s="112" t="s">
        <v>68</v>
      </c>
      <c r="C39" s="108" t="s">
        <v>46</v>
      </c>
      <c r="D39" s="81" t="s">
        <v>23</v>
      </c>
      <c r="E39" s="19">
        <f>E40+E41+E42+E43+E44+E45</f>
        <v>15</v>
      </c>
      <c r="F39" s="20">
        <f>F40+F41+F42+F43+F44+F45</f>
        <v>0</v>
      </c>
      <c r="G39" s="20">
        <f t="shared" ref="G39:Q39" si="5">G40+G41+G42+G43+G44+G45</f>
        <v>0</v>
      </c>
      <c r="H39" s="20">
        <f t="shared" si="5"/>
        <v>0</v>
      </c>
      <c r="I39" s="20">
        <f t="shared" si="5"/>
        <v>0</v>
      </c>
      <c r="J39" s="20">
        <f t="shared" si="5"/>
        <v>0</v>
      </c>
      <c r="K39" s="20">
        <f t="shared" si="5"/>
        <v>0</v>
      </c>
      <c r="L39" s="20">
        <f t="shared" si="5"/>
        <v>0</v>
      </c>
      <c r="M39" s="20">
        <f t="shared" si="5"/>
        <v>0</v>
      </c>
      <c r="N39" s="20">
        <f t="shared" si="5"/>
        <v>0</v>
      </c>
      <c r="O39" s="20">
        <f t="shared" si="5"/>
        <v>0</v>
      </c>
      <c r="P39" s="20">
        <f t="shared" si="5"/>
        <v>15</v>
      </c>
      <c r="Q39" s="20">
        <f t="shared" si="5"/>
        <v>0</v>
      </c>
    </row>
    <row r="40" spans="1:17" x14ac:dyDescent="0.25">
      <c r="A40" s="108"/>
      <c r="B40" s="112"/>
      <c r="C40" s="108"/>
      <c r="D40" s="80" t="s">
        <v>7</v>
      </c>
      <c r="E40" s="21">
        <f>F40+G40+H40+I40+J40+K40+L40+M40+N40+O40+P40+Q40</f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</row>
    <row r="41" spans="1:17" x14ac:dyDescent="0.25">
      <c r="A41" s="108"/>
      <c r="B41" s="112"/>
      <c r="C41" s="108"/>
      <c r="D41" s="80" t="s">
        <v>8</v>
      </c>
      <c r="E41" s="21">
        <f t="shared" ref="E41:E45" si="6">F41+G41+H41+I41+J41+K41+L41+M41+N41+O41+P41+Q41</f>
        <v>15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4">
        <v>0</v>
      </c>
      <c r="O41" s="23">
        <v>0</v>
      </c>
      <c r="P41" s="23">
        <v>15</v>
      </c>
      <c r="Q41" s="23">
        <v>0</v>
      </c>
    </row>
    <row r="42" spans="1:17" x14ac:dyDescent="0.25">
      <c r="A42" s="108"/>
      <c r="B42" s="112"/>
      <c r="C42" s="108"/>
      <c r="D42" s="80" t="s">
        <v>9</v>
      </c>
      <c r="E42" s="21">
        <f t="shared" si="6"/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</row>
    <row r="43" spans="1:17" ht="60" x14ac:dyDescent="0.25">
      <c r="A43" s="108"/>
      <c r="B43" s="112"/>
      <c r="C43" s="108"/>
      <c r="D43" s="5" t="s">
        <v>30</v>
      </c>
      <c r="E43" s="21">
        <f t="shared" si="6"/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</row>
    <row r="44" spans="1:17" ht="30" x14ac:dyDescent="0.25">
      <c r="A44" s="108"/>
      <c r="B44" s="112"/>
      <c r="C44" s="108"/>
      <c r="D44" s="5" t="s">
        <v>82</v>
      </c>
      <c r="E44" s="21">
        <f t="shared" si="6"/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</row>
    <row r="45" spans="1:17" x14ac:dyDescent="0.25">
      <c r="A45" s="108"/>
      <c r="B45" s="112"/>
      <c r="C45" s="108"/>
      <c r="D45" s="5" t="s">
        <v>83</v>
      </c>
      <c r="E45" s="21">
        <f t="shared" si="6"/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</row>
    <row r="46" spans="1:17" x14ac:dyDescent="0.25">
      <c r="A46" s="108" t="s">
        <v>4</v>
      </c>
      <c r="B46" s="111" t="s">
        <v>76</v>
      </c>
      <c r="C46" s="108"/>
      <c r="D46" s="81" t="s">
        <v>23</v>
      </c>
      <c r="E46" s="19">
        <f>E47+E48+E49+E50+E51+E52</f>
        <v>3140.3237299999996</v>
      </c>
      <c r="F46" s="20">
        <f>F47+F48+F49+F50+F51+F52</f>
        <v>0</v>
      </c>
      <c r="G46" s="20">
        <f t="shared" ref="G46:Q46" si="7">G47+G48+G49+G50+G51+G52</f>
        <v>510</v>
      </c>
      <c r="H46" s="20">
        <f t="shared" si="7"/>
        <v>5</v>
      </c>
      <c r="I46" s="20">
        <f t="shared" si="7"/>
        <v>750</v>
      </c>
      <c r="J46" s="20">
        <f t="shared" si="7"/>
        <v>0</v>
      </c>
      <c r="K46" s="20">
        <f t="shared" si="7"/>
        <v>279.33800000000002</v>
      </c>
      <c r="L46" s="20">
        <f t="shared" si="7"/>
        <v>55</v>
      </c>
      <c r="M46" s="20">
        <f t="shared" si="7"/>
        <v>500</v>
      </c>
      <c r="N46" s="20">
        <f t="shared" si="7"/>
        <v>460</v>
      </c>
      <c r="O46" s="20">
        <f t="shared" si="7"/>
        <v>500</v>
      </c>
      <c r="P46" s="20">
        <f t="shared" si="7"/>
        <v>80.98572999999999</v>
      </c>
      <c r="Q46" s="20">
        <f t="shared" si="7"/>
        <v>0</v>
      </c>
    </row>
    <row r="47" spans="1:17" x14ac:dyDescent="0.25">
      <c r="A47" s="108"/>
      <c r="B47" s="111"/>
      <c r="C47" s="108"/>
      <c r="D47" s="80" t="s">
        <v>7</v>
      </c>
      <c r="E47" s="21">
        <f>E54+E61</f>
        <v>0</v>
      </c>
      <c r="F47" s="22">
        <f>F54+F61+F68</f>
        <v>0</v>
      </c>
      <c r="G47" s="22">
        <f t="shared" ref="G47:Q47" si="8">G54+G61+G68</f>
        <v>0</v>
      </c>
      <c r="H47" s="22">
        <f t="shared" si="8"/>
        <v>0</v>
      </c>
      <c r="I47" s="22">
        <f t="shared" si="8"/>
        <v>0</v>
      </c>
      <c r="J47" s="22">
        <f t="shared" si="8"/>
        <v>0</v>
      </c>
      <c r="K47" s="22">
        <f t="shared" si="8"/>
        <v>0</v>
      </c>
      <c r="L47" s="22">
        <f t="shared" si="8"/>
        <v>0</v>
      </c>
      <c r="M47" s="22">
        <f t="shared" si="8"/>
        <v>0</v>
      </c>
      <c r="N47" s="22">
        <f t="shared" si="8"/>
        <v>0</v>
      </c>
      <c r="O47" s="22">
        <f t="shared" si="8"/>
        <v>0</v>
      </c>
      <c r="P47" s="22">
        <f t="shared" si="8"/>
        <v>0</v>
      </c>
      <c r="Q47" s="22">
        <f t="shared" si="8"/>
        <v>0</v>
      </c>
    </row>
    <row r="48" spans="1:17" x14ac:dyDescent="0.25">
      <c r="A48" s="108"/>
      <c r="B48" s="111"/>
      <c r="C48" s="108"/>
      <c r="D48" s="80" t="s">
        <v>8</v>
      </c>
      <c r="E48" s="21">
        <f>E55+E62</f>
        <v>0</v>
      </c>
      <c r="F48" s="22">
        <f t="shared" ref="F48:Q52" si="9">F55+F62+F69</f>
        <v>0</v>
      </c>
      <c r="G48" s="22">
        <f t="shared" si="9"/>
        <v>0</v>
      </c>
      <c r="H48" s="22">
        <f t="shared" si="9"/>
        <v>0</v>
      </c>
      <c r="I48" s="22">
        <f t="shared" si="9"/>
        <v>0</v>
      </c>
      <c r="J48" s="22">
        <f t="shared" si="9"/>
        <v>0</v>
      </c>
      <c r="K48" s="22">
        <f t="shared" si="9"/>
        <v>0</v>
      </c>
      <c r="L48" s="22">
        <f t="shared" si="9"/>
        <v>0</v>
      </c>
      <c r="M48" s="22">
        <f t="shared" si="9"/>
        <v>0</v>
      </c>
      <c r="N48" s="22">
        <f t="shared" si="9"/>
        <v>0</v>
      </c>
      <c r="O48" s="22">
        <f t="shared" si="9"/>
        <v>0</v>
      </c>
      <c r="P48" s="22">
        <f t="shared" si="9"/>
        <v>0</v>
      </c>
      <c r="Q48" s="22">
        <f t="shared" si="9"/>
        <v>0</v>
      </c>
    </row>
    <row r="49" spans="1:17" x14ac:dyDescent="0.25">
      <c r="A49" s="108"/>
      <c r="B49" s="111"/>
      <c r="C49" s="108"/>
      <c r="D49" s="80" t="s">
        <v>9</v>
      </c>
      <c r="E49" s="21">
        <f>F49+G49+H49+I49+J49+K49+L49+M49+N49+O49+P49+Q49</f>
        <v>3140.3237299999996</v>
      </c>
      <c r="F49" s="22">
        <f t="shared" si="9"/>
        <v>0</v>
      </c>
      <c r="G49" s="22">
        <f t="shared" si="9"/>
        <v>510</v>
      </c>
      <c r="H49" s="22">
        <f t="shared" si="9"/>
        <v>5</v>
      </c>
      <c r="I49" s="22">
        <f t="shared" si="9"/>
        <v>750</v>
      </c>
      <c r="J49" s="22">
        <f t="shared" si="9"/>
        <v>0</v>
      </c>
      <c r="K49" s="22">
        <f t="shared" si="9"/>
        <v>279.33800000000002</v>
      </c>
      <c r="L49" s="22">
        <f t="shared" si="9"/>
        <v>55</v>
      </c>
      <c r="M49" s="22">
        <f t="shared" si="9"/>
        <v>500</v>
      </c>
      <c r="N49" s="22">
        <f t="shared" si="9"/>
        <v>460</v>
      </c>
      <c r="O49" s="22">
        <f t="shared" si="9"/>
        <v>500</v>
      </c>
      <c r="P49" s="22">
        <f t="shared" si="9"/>
        <v>80.98572999999999</v>
      </c>
      <c r="Q49" s="22">
        <f t="shared" si="9"/>
        <v>0</v>
      </c>
    </row>
    <row r="50" spans="1:17" ht="60" x14ac:dyDescent="0.25">
      <c r="A50" s="108"/>
      <c r="B50" s="111"/>
      <c r="C50" s="108"/>
      <c r="D50" s="5" t="s">
        <v>30</v>
      </c>
      <c r="E50" s="21">
        <f t="shared" ref="E50:E52" si="10">F50+G50+H50+I50+J50+K50+L50+M50+N50+O50+P50+Q50</f>
        <v>0</v>
      </c>
      <c r="F50" s="22">
        <f t="shared" si="9"/>
        <v>0</v>
      </c>
      <c r="G50" s="22">
        <f t="shared" si="9"/>
        <v>0</v>
      </c>
      <c r="H50" s="22">
        <f t="shared" si="9"/>
        <v>0</v>
      </c>
      <c r="I50" s="22">
        <f t="shared" si="9"/>
        <v>0</v>
      </c>
      <c r="J50" s="22">
        <f t="shared" si="9"/>
        <v>0</v>
      </c>
      <c r="K50" s="22">
        <f t="shared" si="9"/>
        <v>0</v>
      </c>
      <c r="L50" s="22">
        <f t="shared" si="9"/>
        <v>0</v>
      </c>
      <c r="M50" s="22">
        <f t="shared" si="9"/>
        <v>0</v>
      </c>
      <c r="N50" s="22">
        <f t="shared" si="9"/>
        <v>0</v>
      </c>
      <c r="O50" s="22">
        <f t="shared" si="9"/>
        <v>0</v>
      </c>
      <c r="P50" s="22">
        <f t="shared" si="9"/>
        <v>0</v>
      </c>
      <c r="Q50" s="22">
        <f t="shared" si="9"/>
        <v>0</v>
      </c>
    </row>
    <row r="51" spans="1:17" ht="30" x14ac:dyDescent="0.25">
      <c r="A51" s="108"/>
      <c r="B51" s="111"/>
      <c r="C51" s="108"/>
      <c r="D51" s="5" t="s">
        <v>82</v>
      </c>
      <c r="E51" s="21">
        <f t="shared" si="10"/>
        <v>0</v>
      </c>
      <c r="F51" s="22">
        <f t="shared" si="9"/>
        <v>0</v>
      </c>
      <c r="G51" s="22">
        <f t="shared" si="9"/>
        <v>0</v>
      </c>
      <c r="H51" s="22">
        <f t="shared" si="9"/>
        <v>0</v>
      </c>
      <c r="I51" s="22">
        <f t="shared" si="9"/>
        <v>0</v>
      </c>
      <c r="J51" s="22">
        <f t="shared" si="9"/>
        <v>0</v>
      </c>
      <c r="K51" s="22">
        <f t="shared" si="9"/>
        <v>0</v>
      </c>
      <c r="L51" s="22">
        <f t="shared" si="9"/>
        <v>0</v>
      </c>
      <c r="M51" s="22">
        <f t="shared" si="9"/>
        <v>0</v>
      </c>
      <c r="N51" s="22">
        <f t="shared" si="9"/>
        <v>0</v>
      </c>
      <c r="O51" s="22">
        <f t="shared" si="9"/>
        <v>0</v>
      </c>
      <c r="P51" s="22">
        <f t="shared" si="9"/>
        <v>0</v>
      </c>
      <c r="Q51" s="22">
        <f t="shared" si="9"/>
        <v>0</v>
      </c>
    </row>
    <row r="52" spans="1:17" x14ac:dyDescent="0.25">
      <c r="A52" s="108"/>
      <c r="B52" s="111"/>
      <c r="C52" s="108"/>
      <c r="D52" s="5" t="s">
        <v>83</v>
      </c>
      <c r="E52" s="21">
        <f t="shared" si="10"/>
        <v>0</v>
      </c>
      <c r="F52" s="22">
        <f t="shared" si="9"/>
        <v>0</v>
      </c>
      <c r="G52" s="22">
        <f t="shared" si="9"/>
        <v>0</v>
      </c>
      <c r="H52" s="22">
        <f t="shared" si="9"/>
        <v>0</v>
      </c>
      <c r="I52" s="22">
        <f t="shared" si="9"/>
        <v>0</v>
      </c>
      <c r="J52" s="22">
        <f t="shared" si="9"/>
        <v>0</v>
      </c>
      <c r="K52" s="22">
        <f t="shared" si="9"/>
        <v>0</v>
      </c>
      <c r="L52" s="22">
        <f t="shared" si="9"/>
        <v>0</v>
      </c>
      <c r="M52" s="22">
        <f t="shared" si="9"/>
        <v>0</v>
      </c>
      <c r="N52" s="22">
        <f t="shared" si="9"/>
        <v>0</v>
      </c>
      <c r="O52" s="22">
        <f t="shared" si="9"/>
        <v>0</v>
      </c>
      <c r="P52" s="22">
        <f t="shared" si="9"/>
        <v>0</v>
      </c>
      <c r="Q52" s="22">
        <f t="shared" si="9"/>
        <v>0</v>
      </c>
    </row>
    <row r="53" spans="1:17" x14ac:dyDescent="0.25">
      <c r="A53" s="108" t="s">
        <v>5</v>
      </c>
      <c r="B53" s="113" t="s">
        <v>34</v>
      </c>
      <c r="C53" s="108" t="s">
        <v>46</v>
      </c>
      <c r="D53" s="81" t="s">
        <v>23</v>
      </c>
      <c r="E53" s="19">
        <f>E54+E55+E56+E57+E58+E59</f>
        <v>3029.3379999999997</v>
      </c>
      <c r="F53" s="20">
        <f>F54+F55+F56+F59</f>
        <v>0</v>
      </c>
      <c r="G53" s="20">
        <f t="shared" ref="G53:Q53" si="11">G54+G55+G56+G59</f>
        <v>500</v>
      </c>
      <c r="H53" s="20">
        <f t="shared" si="11"/>
        <v>0</v>
      </c>
      <c r="I53" s="20">
        <f t="shared" si="11"/>
        <v>750</v>
      </c>
      <c r="J53" s="20">
        <f t="shared" si="11"/>
        <v>0</v>
      </c>
      <c r="K53" s="20">
        <f t="shared" si="11"/>
        <v>279.33800000000002</v>
      </c>
      <c r="L53" s="20">
        <f t="shared" si="11"/>
        <v>0</v>
      </c>
      <c r="M53" s="20">
        <f t="shared" si="11"/>
        <v>500</v>
      </c>
      <c r="N53" s="20">
        <f t="shared" si="11"/>
        <v>500</v>
      </c>
      <c r="O53" s="20">
        <f t="shared" si="11"/>
        <v>500</v>
      </c>
      <c r="P53" s="20">
        <f t="shared" si="11"/>
        <v>0</v>
      </c>
      <c r="Q53" s="20">
        <f t="shared" si="11"/>
        <v>0</v>
      </c>
    </row>
    <row r="54" spans="1:17" x14ac:dyDescent="0.25">
      <c r="A54" s="108"/>
      <c r="B54" s="113"/>
      <c r="C54" s="108"/>
      <c r="D54" s="80" t="s">
        <v>7</v>
      </c>
      <c r="E54" s="21">
        <f>F54+G54+H54+I54+J54+K54+L54+M54+N54+O54+P54+Q54</f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</row>
    <row r="55" spans="1:17" x14ac:dyDescent="0.25">
      <c r="A55" s="108"/>
      <c r="B55" s="113"/>
      <c r="C55" s="108"/>
      <c r="D55" s="80" t="s">
        <v>8</v>
      </c>
      <c r="E55" s="21">
        <f t="shared" ref="E55:E59" si="12">F55+G55+H55+I55+J55+K55+L55+M55+N55+O55+P55+Q55</f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1">
        <v>0</v>
      </c>
      <c r="O55" s="22">
        <v>0</v>
      </c>
      <c r="P55" s="22">
        <v>0</v>
      </c>
      <c r="Q55" s="22">
        <v>0</v>
      </c>
    </row>
    <row r="56" spans="1:17" x14ac:dyDescent="0.25">
      <c r="A56" s="108"/>
      <c r="B56" s="113"/>
      <c r="C56" s="108"/>
      <c r="D56" s="80" t="s">
        <v>9</v>
      </c>
      <c r="E56" s="21">
        <f t="shared" si="12"/>
        <v>3029.3379999999997</v>
      </c>
      <c r="F56" s="25">
        <v>0</v>
      </c>
      <c r="G56" s="25">
        <v>500</v>
      </c>
      <c r="H56" s="25">
        <v>0</v>
      </c>
      <c r="I56" s="25">
        <v>750</v>
      </c>
      <c r="J56" s="25">
        <v>0</v>
      </c>
      <c r="K56" s="25">
        <v>279.33800000000002</v>
      </c>
      <c r="L56" s="25">
        <v>0</v>
      </c>
      <c r="M56" s="25">
        <v>500</v>
      </c>
      <c r="N56" s="25">
        <v>500</v>
      </c>
      <c r="O56" s="25">
        <v>500</v>
      </c>
      <c r="P56" s="25">
        <v>0</v>
      </c>
      <c r="Q56" s="25">
        <v>0</v>
      </c>
    </row>
    <row r="57" spans="1:17" ht="60" x14ac:dyDescent="0.25">
      <c r="A57" s="108"/>
      <c r="B57" s="113"/>
      <c r="C57" s="108"/>
      <c r="D57" s="5" t="s">
        <v>30</v>
      </c>
      <c r="E57" s="21">
        <f t="shared" si="12"/>
        <v>0</v>
      </c>
      <c r="F57" s="22">
        <v>0</v>
      </c>
      <c r="G57" s="22">
        <v>0</v>
      </c>
      <c r="H57" s="22">
        <v>0</v>
      </c>
      <c r="I57" s="22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</row>
    <row r="58" spans="1:17" ht="30" x14ac:dyDescent="0.25">
      <c r="A58" s="108"/>
      <c r="B58" s="113"/>
      <c r="C58" s="108"/>
      <c r="D58" s="5" t="s">
        <v>82</v>
      </c>
      <c r="E58" s="21">
        <f t="shared" si="12"/>
        <v>0</v>
      </c>
      <c r="F58" s="22">
        <v>0</v>
      </c>
      <c r="G58" s="22">
        <v>0</v>
      </c>
      <c r="H58" s="22">
        <v>0</v>
      </c>
      <c r="I58" s="22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</row>
    <row r="59" spans="1:17" x14ac:dyDescent="0.25">
      <c r="A59" s="108"/>
      <c r="B59" s="113"/>
      <c r="C59" s="108"/>
      <c r="D59" s="5" t="s">
        <v>83</v>
      </c>
      <c r="E59" s="21">
        <f t="shared" si="12"/>
        <v>0</v>
      </c>
      <c r="F59" s="22">
        <v>0</v>
      </c>
      <c r="G59" s="22">
        <v>0</v>
      </c>
      <c r="H59" s="22">
        <v>0</v>
      </c>
      <c r="I59" s="22">
        <v>0</v>
      </c>
      <c r="J59" s="26">
        <v>0</v>
      </c>
      <c r="K59" s="26">
        <v>0</v>
      </c>
      <c r="L59" s="26">
        <f>500-500</f>
        <v>0</v>
      </c>
      <c r="M59" s="26">
        <v>0</v>
      </c>
      <c r="N59" s="26">
        <v>0</v>
      </c>
      <c r="O59" s="26">
        <v>0</v>
      </c>
      <c r="P59" s="26">
        <f>500-500</f>
        <v>0</v>
      </c>
      <c r="Q59" s="26">
        <v>0</v>
      </c>
    </row>
    <row r="60" spans="1:17" x14ac:dyDescent="0.25">
      <c r="A60" s="108" t="s">
        <v>6</v>
      </c>
      <c r="B60" s="113" t="s">
        <v>35</v>
      </c>
      <c r="C60" s="108" t="s">
        <v>46</v>
      </c>
      <c r="D60" s="81" t="s">
        <v>23</v>
      </c>
      <c r="E60" s="19">
        <f>E61+E62+E63+E64+E65+E66</f>
        <v>30</v>
      </c>
      <c r="F60" s="22">
        <f>F61+F62+F63+F64+F65+F66</f>
        <v>0</v>
      </c>
      <c r="G60" s="22">
        <f t="shared" ref="G60:M60" si="13">G61+G62+G63+G64+G65+G66</f>
        <v>10</v>
      </c>
      <c r="H60" s="22">
        <f t="shared" si="13"/>
        <v>5</v>
      </c>
      <c r="I60" s="22">
        <f t="shared" si="13"/>
        <v>0</v>
      </c>
      <c r="J60" s="22">
        <f t="shared" si="13"/>
        <v>0</v>
      </c>
      <c r="K60" s="22">
        <f t="shared" si="13"/>
        <v>0</v>
      </c>
      <c r="L60" s="22">
        <f t="shared" si="13"/>
        <v>15</v>
      </c>
      <c r="M60" s="22">
        <f t="shared" si="13"/>
        <v>0</v>
      </c>
      <c r="N60" s="27">
        <f>N63</f>
        <v>0</v>
      </c>
      <c r="O60" s="22">
        <f>O61+O62+O63+O64+O65+O66</f>
        <v>0</v>
      </c>
      <c r="P60" s="22">
        <f t="shared" ref="P60:Q60" si="14">P61+P62+P63+P64+P65+P66</f>
        <v>0</v>
      </c>
      <c r="Q60" s="22">
        <f t="shared" si="14"/>
        <v>0</v>
      </c>
    </row>
    <row r="61" spans="1:17" x14ac:dyDescent="0.25">
      <c r="A61" s="108"/>
      <c r="B61" s="113"/>
      <c r="C61" s="108"/>
      <c r="D61" s="80" t="s">
        <v>7</v>
      </c>
      <c r="E61" s="21">
        <f>F61+G61+H61+I61+J61+K61+L61+M61+N61+O61+P61+Q61</f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</row>
    <row r="62" spans="1:17" x14ac:dyDescent="0.25">
      <c r="A62" s="108"/>
      <c r="B62" s="113"/>
      <c r="C62" s="108"/>
      <c r="D62" s="80" t="s">
        <v>8</v>
      </c>
      <c r="E62" s="21">
        <f t="shared" ref="E62:E66" si="15">F62+G62+H62+I62+J62+K62+L62+M62+N62+O62+P62+Q62</f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</row>
    <row r="63" spans="1:17" x14ac:dyDescent="0.25">
      <c r="A63" s="108"/>
      <c r="B63" s="113"/>
      <c r="C63" s="108"/>
      <c r="D63" s="80" t="s">
        <v>9</v>
      </c>
      <c r="E63" s="21">
        <f t="shared" si="15"/>
        <v>30</v>
      </c>
      <c r="F63" s="22">
        <v>0</v>
      </c>
      <c r="G63" s="25">
        <v>10</v>
      </c>
      <c r="H63" s="25">
        <v>5</v>
      </c>
      <c r="I63" s="22">
        <v>0</v>
      </c>
      <c r="J63" s="22">
        <v>0</v>
      </c>
      <c r="K63" s="25">
        <f>10-10</f>
        <v>0</v>
      </c>
      <c r="L63" s="25">
        <f>5+10</f>
        <v>15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</row>
    <row r="64" spans="1:17" ht="60" x14ac:dyDescent="0.25">
      <c r="A64" s="108"/>
      <c r="B64" s="113"/>
      <c r="C64" s="108"/>
      <c r="D64" s="5" t="s">
        <v>30</v>
      </c>
      <c r="E64" s="21">
        <f t="shared" si="15"/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</row>
    <row r="65" spans="1:17" ht="30" x14ac:dyDescent="0.25">
      <c r="A65" s="108"/>
      <c r="B65" s="113"/>
      <c r="C65" s="108"/>
      <c r="D65" s="5" t="s">
        <v>82</v>
      </c>
      <c r="E65" s="21">
        <f t="shared" si="15"/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</row>
    <row r="66" spans="1:17" x14ac:dyDescent="0.25">
      <c r="A66" s="108"/>
      <c r="B66" s="113"/>
      <c r="C66" s="108"/>
      <c r="D66" s="5" t="s">
        <v>83</v>
      </c>
      <c r="E66" s="21">
        <f t="shared" si="15"/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</row>
    <row r="67" spans="1:17" x14ac:dyDescent="0.25">
      <c r="A67" s="114" t="s">
        <v>69</v>
      </c>
      <c r="B67" s="117" t="s">
        <v>70</v>
      </c>
      <c r="C67" s="108" t="s">
        <v>72</v>
      </c>
      <c r="D67" s="81" t="s">
        <v>23</v>
      </c>
      <c r="E67" s="19">
        <f>E68+E69+E70+E71+E72+E73</f>
        <v>80.98572999999999</v>
      </c>
      <c r="F67" s="22">
        <f>F68+F69+F70+F71+F72+F73</f>
        <v>0</v>
      </c>
      <c r="G67" s="22">
        <f t="shared" ref="G67:M67" si="16">G68+G69+G70+G71+G72+G73</f>
        <v>0</v>
      </c>
      <c r="H67" s="22">
        <f t="shared" si="16"/>
        <v>0</v>
      </c>
      <c r="I67" s="22">
        <f t="shared" si="16"/>
        <v>0</v>
      </c>
      <c r="J67" s="22">
        <f t="shared" si="16"/>
        <v>0</v>
      </c>
      <c r="K67" s="22">
        <f t="shared" si="16"/>
        <v>0</v>
      </c>
      <c r="L67" s="22">
        <f t="shared" si="16"/>
        <v>40</v>
      </c>
      <c r="M67" s="22">
        <f t="shared" si="16"/>
        <v>0</v>
      </c>
      <c r="N67" s="27">
        <f>N70</f>
        <v>-40</v>
      </c>
      <c r="O67" s="22">
        <f>O68+O69+O70+O71+O72+O73</f>
        <v>0</v>
      </c>
      <c r="P67" s="22">
        <f t="shared" ref="P67:Q67" si="17">P68+P69+P70+P71+P72+P73</f>
        <v>80.98572999999999</v>
      </c>
      <c r="Q67" s="22">
        <f t="shared" si="17"/>
        <v>0</v>
      </c>
    </row>
    <row r="68" spans="1:17" x14ac:dyDescent="0.25">
      <c r="A68" s="115"/>
      <c r="B68" s="118"/>
      <c r="C68" s="108"/>
      <c r="D68" s="80" t="s">
        <v>7</v>
      </c>
      <c r="E68" s="21">
        <f>F68+G68+H68+I68+J68+K68+L68+M68+N68+O68+P68+Q68</f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</row>
    <row r="69" spans="1:17" x14ac:dyDescent="0.25">
      <c r="A69" s="115"/>
      <c r="B69" s="118"/>
      <c r="C69" s="108"/>
      <c r="D69" s="80" t="s">
        <v>8</v>
      </c>
      <c r="E69" s="21">
        <f t="shared" ref="E69:E73" si="18">F69+G69+H69+I69+J69+K69+L69+M69+N69+O69+P69+Q69</f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</row>
    <row r="70" spans="1:17" x14ac:dyDescent="0.25">
      <c r="A70" s="115"/>
      <c r="B70" s="118"/>
      <c r="C70" s="108"/>
      <c r="D70" s="80" t="s">
        <v>9</v>
      </c>
      <c r="E70" s="21">
        <f t="shared" si="18"/>
        <v>80.98572999999999</v>
      </c>
      <c r="F70" s="22">
        <v>0</v>
      </c>
      <c r="G70" s="25">
        <v>0</v>
      </c>
      <c r="H70" s="25">
        <v>0</v>
      </c>
      <c r="I70" s="22">
        <v>0</v>
      </c>
      <c r="J70" s="22">
        <v>0</v>
      </c>
      <c r="K70" s="25">
        <v>0</v>
      </c>
      <c r="L70" s="25">
        <v>40</v>
      </c>
      <c r="M70" s="22">
        <v>0</v>
      </c>
      <c r="N70" s="22">
        <v>-40</v>
      </c>
      <c r="O70" s="22">
        <v>0</v>
      </c>
      <c r="P70" s="22">
        <f>42.565-1.57927+40</f>
        <v>80.98572999999999</v>
      </c>
      <c r="Q70" s="22">
        <v>0</v>
      </c>
    </row>
    <row r="71" spans="1:17" ht="60" x14ac:dyDescent="0.25">
      <c r="A71" s="115"/>
      <c r="B71" s="118"/>
      <c r="C71" s="108"/>
      <c r="D71" s="5" t="s">
        <v>30</v>
      </c>
      <c r="E71" s="21">
        <f t="shared" si="18"/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</row>
    <row r="72" spans="1:17" ht="30" x14ac:dyDescent="0.25">
      <c r="A72" s="115"/>
      <c r="B72" s="118"/>
      <c r="C72" s="108"/>
      <c r="D72" s="5" t="s">
        <v>82</v>
      </c>
      <c r="E72" s="21">
        <f t="shared" si="18"/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</row>
    <row r="73" spans="1:17" x14ac:dyDescent="0.25">
      <c r="A73" s="116"/>
      <c r="B73" s="119"/>
      <c r="C73" s="108"/>
      <c r="D73" s="5" t="s">
        <v>83</v>
      </c>
      <c r="E73" s="21">
        <f t="shared" si="18"/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</row>
    <row r="74" spans="1:17" x14ac:dyDescent="0.25">
      <c r="A74" s="108" t="s">
        <v>32</v>
      </c>
      <c r="B74" s="111" t="s">
        <v>77</v>
      </c>
      <c r="C74" s="108"/>
      <c r="D74" s="81" t="s">
        <v>23</v>
      </c>
      <c r="E74" s="19">
        <f>E75+E76+E77+E78+E79+E80</f>
        <v>1031.88544</v>
      </c>
      <c r="F74" s="20">
        <f>F75+F76+F77+F78+F79+F80</f>
        <v>0</v>
      </c>
      <c r="G74" s="20">
        <f t="shared" ref="G74:Q74" si="19">G75+G76+G77+G78+G79+G80</f>
        <v>0</v>
      </c>
      <c r="H74" s="20">
        <f t="shared" si="19"/>
        <v>173</v>
      </c>
      <c r="I74" s="20">
        <f t="shared" si="19"/>
        <v>0</v>
      </c>
      <c r="J74" s="20">
        <f t="shared" si="19"/>
        <v>175</v>
      </c>
      <c r="K74" s="20">
        <f t="shared" si="19"/>
        <v>0</v>
      </c>
      <c r="L74" s="20">
        <f t="shared" si="19"/>
        <v>534.15840000000003</v>
      </c>
      <c r="M74" s="20">
        <f t="shared" si="19"/>
        <v>301</v>
      </c>
      <c r="N74" s="20">
        <f t="shared" si="19"/>
        <v>-151.27296000000001</v>
      </c>
      <c r="O74" s="20">
        <f t="shared" si="19"/>
        <v>0</v>
      </c>
      <c r="P74" s="20">
        <f t="shared" si="19"/>
        <v>0</v>
      </c>
      <c r="Q74" s="20">
        <f t="shared" si="19"/>
        <v>0</v>
      </c>
    </row>
    <row r="75" spans="1:17" x14ac:dyDescent="0.25">
      <c r="A75" s="108"/>
      <c r="B75" s="111"/>
      <c r="C75" s="108"/>
      <c r="D75" s="80" t="s">
        <v>7</v>
      </c>
      <c r="E75" s="21">
        <f>F75+G75+H75+I75+J75+K75+L75+M75+N75+O75+P75+Q75</f>
        <v>0</v>
      </c>
      <c r="F75" s="22">
        <f>F82+F89+F96+F118+F103+F110+F125</f>
        <v>0</v>
      </c>
      <c r="G75" s="22">
        <f t="shared" ref="G75:Q75" si="20">G82+G89+G96+G118+G103+G110+G125</f>
        <v>0</v>
      </c>
      <c r="H75" s="22">
        <f t="shared" si="20"/>
        <v>0</v>
      </c>
      <c r="I75" s="22">
        <f t="shared" si="20"/>
        <v>0</v>
      </c>
      <c r="J75" s="22">
        <f t="shared" si="20"/>
        <v>0</v>
      </c>
      <c r="K75" s="22">
        <f t="shared" si="20"/>
        <v>0</v>
      </c>
      <c r="L75" s="22">
        <f t="shared" si="20"/>
        <v>0</v>
      </c>
      <c r="M75" s="22">
        <f t="shared" si="20"/>
        <v>0</v>
      </c>
      <c r="N75" s="22">
        <f t="shared" si="20"/>
        <v>0</v>
      </c>
      <c r="O75" s="22">
        <f t="shared" si="20"/>
        <v>0</v>
      </c>
      <c r="P75" s="22">
        <f t="shared" si="20"/>
        <v>0</v>
      </c>
      <c r="Q75" s="22">
        <f t="shared" si="20"/>
        <v>0</v>
      </c>
    </row>
    <row r="76" spans="1:17" x14ac:dyDescent="0.25">
      <c r="A76" s="108"/>
      <c r="B76" s="111"/>
      <c r="C76" s="108"/>
      <c r="D76" s="80" t="s">
        <v>8</v>
      </c>
      <c r="E76" s="28">
        <f t="shared" ref="E76:E79" si="21">F76+G76+H76+I76+J76+K76+L76+M76+N76+O76+P76+Q76</f>
        <v>0</v>
      </c>
      <c r="F76" s="22">
        <f t="shared" ref="F76:Q80" si="22">F83+F90+F97+F119+F104+F111+F126</f>
        <v>0</v>
      </c>
      <c r="G76" s="22">
        <f t="shared" si="22"/>
        <v>0</v>
      </c>
      <c r="H76" s="22">
        <f t="shared" si="22"/>
        <v>0</v>
      </c>
      <c r="I76" s="22">
        <f t="shared" si="22"/>
        <v>0</v>
      </c>
      <c r="J76" s="22">
        <f t="shared" si="22"/>
        <v>0</v>
      </c>
      <c r="K76" s="22">
        <f t="shared" si="22"/>
        <v>0</v>
      </c>
      <c r="L76" s="22">
        <f t="shared" si="22"/>
        <v>0</v>
      </c>
      <c r="M76" s="22">
        <f t="shared" si="22"/>
        <v>0</v>
      </c>
      <c r="N76" s="22">
        <f t="shared" si="22"/>
        <v>0</v>
      </c>
      <c r="O76" s="22">
        <f t="shared" si="22"/>
        <v>0</v>
      </c>
      <c r="P76" s="22">
        <f t="shared" si="22"/>
        <v>0</v>
      </c>
      <c r="Q76" s="22">
        <f t="shared" si="22"/>
        <v>0</v>
      </c>
    </row>
    <row r="77" spans="1:17" x14ac:dyDescent="0.25">
      <c r="A77" s="108"/>
      <c r="B77" s="111"/>
      <c r="C77" s="108"/>
      <c r="D77" s="80" t="s">
        <v>9</v>
      </c>
      <c r="E77" s="21">
        <f>F77+G77+H77+I77+J77+K77+L77+M77+N77+O77+P77+Q77</f>
        <v>1031.88544</v>
      </c>
      <c r="F77" s="22">
        <f t="shared" si="22"/>
        <v>0</v>
      </c>
      <c r="G77" s="22">
        <f t="shared" si="22"/>
        <v>0</v>
      </c>
      <c r="H77" s="22">
        <f t="shared" si="22"/>
        <v>173</v>
      </c>
      <c r="I77" s="22">
        <f t="shared" si="22"/>
        <v>0</v>
      </c>
      <c r="J77" s="22">
        <f t="shared" si="22"/>
        <v>175</v>
      </c>
      <c r="K77" s="22">
        <f t="shared" si="22"/>
        <v>0</v>
      </c>
      <c r="L77" s="22">
        <f t="shared" si="22"/>
        <v>534.15840000000003</v>
      </c>
      <c r="M77" s="22">
        <f t="shared" si="22"/>
        <v>301</v>
      </c>
      <c r="N77" s="22">
        <f t="shared" si="22"/>
        <v>-151.27296000000001</v>
      </c>
      <c r="O77" s="22">
        <f t="shared" si="22"/>
        <v>0</v>
      </c>
      <c r="P77" s="22">
        <f t="shared" si="22"/>
        <v>0</v>
      </c>
      <c r="Q77" s="22">
        <f t="shared" si="22"/>
        <v>0</v>
      </c>
    </row>
    <row r="78" spans="1:17" ht="60" x14ac:dyDescent="0.25">
      <c r="A78" s="108"/>
      <c r="B78" s="111"/>
      <c r="C78" s="108"/>
      <c r="D78" s="5" t="s">
        <v>30</v>
      </c>
      <c r="E78" s="21">
        <f t="shared" si="21"/>
        <v>0</v>
      </c>
      <c r="F78" s="22">
        <f t="shared" si="22"/>
        <v>0</v>
      </c>
      <c r="G78" s="22">
        <f t="shared" si="22"/>
        <v>0</v>
      </c>
      <c r="H78" s="22">
        <f t="shared" si="22"/>
        <v>0</v>
      </c>
      <c r="I78" s="22">
        <f t="shared" si="22"/>
        <v>0</v>
      </c>
      <c r="J78" s="22">
        <f t="shared" si="22"/>
        <v>0</v>
      </c>
      <c r="K78" s="22">
        <f t="shared" si="22"/>
        <v>0</v>
      </c>
      <c r="L78" s="22">
        <f t="shared" si="22"/>
        <v>0</v>
      </c>
      <c r="M78" s="22">
        <f t="shared" si="22"/>
        <v>0</v>
      </c>
      <c r="N78" s="22">
        <f t="shared" si="22"/>
        <v>0</v>
      </c>
      <c r="O78" s="22">
        <f t="shared" si="22"/>
        <v>0</v>
      </c>
      <c r="P78" s="22">
        <f t="shared" si="22"/>
        <v>0</v>
      </c>
      <c r="Q78" s="22">
        <f t="shared" si="22"/>
        <v>0</v>
      </c>
    </row>
    <row r="79" spans="1:17" ht="30" x14ac:dyDescent="0.25">
      <c r="A79" s="108"/>
      <c r="B79" s="111"/>
      <c r="C79" s="108"/>
      <c r="D79" s="5" t="s">
        <v>82</v>
      </c>
      <c r="E79" s="21">
        <f t="shared" si="21"/>
        <v>0</v>
      </c>
      <c r="F79" s="22">
        <f t="shared" si="22"/>
        <v>0</v>
      </c>
      <c r="G79" s="22">
        <f t="shared" si="22"/>
        <v>0</v>
      </c>
      <c r="H79" s="22">
        <f t="shared" si="22"/>
        <v>0</v>
      </c>
      <c r="I79" s="22">
        <f t="shared" si="22"/>
        <v>0</v>
      </c>
      <c r="J79" s="22">
        <f t="shared" si="22"/>
        <v>0</v>
      </c>
      <c r="K79" s="22">
        <f t="shared" si="22"/>
        <v>0</v>
      </c>
      <c r="L79" s="22">
        <f t="shared" si="22"/>
        <v>0</v>
      </c>
      <c r="M79" s="22">
        <f t="shared" si="22"/>
        <v>0</v>
      </c>
      <c r="N79" s="22">
        <f t="shared" si="22"/>
        <v>0</v>
      </c>
      <c r="O79" s="22">
        <f t="shared" si="22"/>
        <v>0</v>
      </c>
      <c r="P79" s="22">
        <f t="shared" si="22"/>
        <v>0</v>
      </c>
      <c r="Q79" s="22">
        <f t="shared" si="22"/>
        <v>0</v>
      </c>
    </row>
    <row r="80" spans="1:17" x14ac:dyDescent="0.25">
      <c r="A80" s="108"/>
      <c r="B80" s="111"/>
      <c r="C80" s="108"/>
      <c r="D80" s="5" t="s">
        <v>83</v>
      </c>
      <c r="E80" s="21">
        <f>F80+G80+H80+I80+J80+K80+L80+M80+N80+O80+P80+Q80</f>
        <v>0</v>
      </c>
      <c r="F80" s="22">
        <f t="shared" si="22"/>
        <v>0</v>
      </c>
      <c r="G80" s="22">
        <f t="shared" si="22"/>
        <v>0</v>
      </c>
      <c r="H80" s="22">
        <f t="shared" si="22"/>
        <v>0</v>
      </c>
      <c r="I80" s="22">
        <f t="shared" si="22"/>
        <v>0</v>
      </c>
      <c r="J80" s="22">
        <f t="shared" si="22"/>
        <v>0</v>
      </c>
      <c r="K80" s="22">
        <f t="shared" si="22"/>
        <v>0</v>
      </c>
      <c r="L80" s="22">
        <f t="shared" si="22"/>
        <v>0</v>
      </c>
      <c r="M80" s="22">
        <f t="shared" si="22"/>
        <v>0</v>
      </c>
      <c r="N80" s="22">
        <f t="shared" si="22"/>
        <v>0</v>
      </c>
      <c r="O80" s="22">
        <f t="shared" si="22"/>
        <v>0</v>
      </c>
      <c r="P80" s="22">
        <f t="shared" si="22"/>
        <v>0</v>
      </c>
      <c r="Q80" s="22">
        <f t="shared" si="22"/>
        <v>0</v>
      </c>
    </row>
    <row r="81" spans="1:17" ht="15" customHeight="1" x14ac:dyDescent="0.25">
      <c r="A81" s="108" t="s">
        <v>36</v>
      </c>
      <c r="B81" s="113" t="s">
        <v>39</v>
      </c>
      <c r="C81" s="108" t="s">
        <v>46</v>
      </c>
      <c r="D81" s="81" t="s">
        <v>23</v>
      </c>
      <c r="E81" s="19">
        <f>E82+E83+E84+E85+E86+E87</f>
        <v>25</v>
      </c>
      <c r="F81" s="20">
        <f>F82+F83+F84+F85+F86+F87</f>
        <v>0</v>
      </c>
      <c r="G81" s="20">
        <f t="shared" ref="G81:Q81" si="23">G82+G83+G84+G85+G86+G87</f>
        <v>0</v>
      </c>
      <c r="H81" s="20">
        <f t="shared" si="23"/>
        <v>25</v>
      </c>
      <c r="I81" s="20">
        <f t="shared" si="23"/>
        <v>0</v>
      </c>
      <c r="J81" s="20">
        <f t="shared" si="23"/>
        <v>0</v>
      </c>
      <c r="K81" s="20">
        <f t="shared" si="23"/>
        <v>0</v>
      </c>
      <c r="L81" s="20">
        <f t="shared" si="23"/>
        <v>0</v>
      </c>
      <c r="M81" s="20">
        <f t="shared" si="23"/>
        <v>0</v>
      </c>
      <c r="N81" s="20">
        <f t="shared" si="23"/>
        <v>0</v>
      </c>
      <c r="O81" s="20">
        <f t="shared" si="23"/>
        <v>0</v>
      </c>
      <c r="P81" s="20">
        <f t="shared" si="23"/>
        <v>0</v>
      </c>
      <c r="Q81" s="20">
        <f t="shared" si="23"/>
        <v>0</v>
      </c>
    </row>
    <row r="82" spans="1:17" x14ac:dyDescent="0.25">
      <c r="A82" s="108"/>
      <c r="B82" s="113"/>
      <c r="C82" s="108"/>
      <c r="D82" s="80" t="s">
        <v>7</v>
      </c>
      <c r="E82" s="21">
        <f>F82+G82+H82+I82+J82+K82+L82+M82+N82+O82+P82+Q82</f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</row>
    <row r="83" spans="1:17" x14ac:dyDescent="0.25">
      <c r="A83" s="108"/>
      <c r="B83" s="113"/>
      <c r="C83" s="108"/>
      <c r="D83" s="80" t="s">
        <v>8</v>
      </c>
      <c r="E83" s="21">
        <f t="shared" ref="E83:E87" si="24">F83+G83+H83+I83+J83+K83+L83+M83+N83+O83+P83+Q83</f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</row>
    <row r="84" spans="1:17" x14ac:dyDescent="0.25">
      <c r="A84" s="108"/>
      <c r="B84" s="113"/>
      <c r="C84" s="108"/>
      <c r="D84" s="80" t="s">
        <v>9</v>
      </c>
      <c r="E84" s="21">
        <f t="shared" si="24"/>
        <v>25</v>
      </c>
      <c r="F84" s="22">
        <v>0</v>
      </c>
      <c r="G84" s="22">
        <v>0</v>
      </c>
      <c r="H84" s="22">
        <v>25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</row>
    <row r="85" spans="1:17" ht="60" x14ac:dyDescent="0.25">
      <c r="A85" s="108"/>
      <c r="B85" s="113"/>
      <c r="C85" s="108"/>
      <c r="D85" s="5" t="s">
        <v>30</v>
      </c>
      <c r="E85" s="21">
        <f t="shared" si="24"/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</row>
    <row r="86" spans="1:17" ht="30" x14ac:dyDescent="0.25">
      <c r="A86" s="108"/>
      <c r="B86" s="113"/>
      <c r="C86" s="108"/>
      <c r="D86" s="5" t="s">
        <v>82</v>
      </c>
      <c r="E86" s="21">
        <f t="shared" si="24"/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</row>
    <row r="87" spans="1:17" x14ac:dyDescent="0.25">
      <c r="A87" s="108"/>
      <c r="B87" s="113"/>
      <c r="C87" s="108"/>
      <c r="D87" s="5" t="s">
        <v>83</v>
      </c>
      <c r="E87" s="21">
        <f t="shared" si="24"/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</row>
    <row r="88" spans="1:17" ht="15" customHeight="1" x14ac:dyDescent="0.25">
      <c r="A88" s="108" t="s">
        <v>37</v>
      </c>
      <c r="B88" s="113" t="s">
        <v>40</v>
      </c>
      <c r="C88" s="108" t="s">
        <v>73</v>
      </c>
      <c r="D88" s="81" t="s">
        <v>23</v>
      </c>
      <c r="E88" s="19">
        <f>E89+E90+E91+E92+E93+E94</f>
        <v>25.8704</v>
      </c>
      <c r="F88" s="20">
        <f>F89+F90+F91+F92+F93+F94</f>
        <v>0</v>
      </c>
      <c r="G88" s="20">
        <f t="shared" ref="G88:Q88" si="25">G89+G90+G91+G92+G93+G94</f>
        <v>0</v>
      </c>
      <c r="H88" s="20">
        <f t="shared" si="25"/>
        <v>0</v>
      </c>
      <c r="I88" s="20">
        <f t="shared" si="25"/>
        <v>0</v>
      </c>
      <c r="J88" s="20">
        <f t="shared" si="25"/>
        <v>0</v>
      </c>
      <c r="K88" s="20">
        <f t="shared" si="25"/>
        <v>0</v>
      </c>
      <c r="L88" s="20">
        <f t="shared" si="25"/>
        <v>25.8704</v>
      </c>
      <c r="M88" s="20">
        <f t="shared" si="25"/>
        <v>0</v>
      </c>
      <c r="N88" s="20">
        <f t="shared" si="25"/>
        <v>0</v>
      </c>
      <c r="O88" s="20">
        <f t="shared" si="25"/>
        <v>0</v>
      </c>
      <c r="P88" s="20">
        <f t="shared" si="25"/>
        <v>0</v>
      </c>
      <c r="Q88" s="20">
        <f t="shared" si="25"/>
        <v>0</v>
      </c>
    </row>
    <row r="89" spans="1:17" x14ac:dyDescent="0.25">
      <c r="A89" s="108"/>
      <c r="B89" s="113"/>
      <c r="C89" s="108"/>
      <c r="D89" s="80" t="s">
        <v>7</v>
      </c>
      <c r="E89" s="21">
        <f>F89+G89+H89+I89+J89+K89+L89+M89+N89+O89+P89+Q89</f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</row>
    <row r="90" spans="1:17" x14ac:dyDescent="0.25">
      <c r="A90" s="108"/>
      <c r="B90" s="113"/>
      <c r="C90" s="108"/>
      <c r="D90" s="80" t="s">
        <v>8</v>
      </c>
      <c r="E90" s="21">
        <f t="shared" ref="E90:E94" si="26">F90+G90+H90+I90+J90+K90+L90+M90+N90+O90+P90+Q90</f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</row>
    <row r="91" spans="1:17" x14ac:dyDescent="0.25">
      <c r="A91" s="108"/>
      <c r="B91" s="113"/>
      <c r="C91" s="108"/>
      <c r="D91" s="80" t="s">
        <v>9</v>
      </c>
      <c r="E91" s="21">
        <f t="shared" si="26"/>
        <v>25.8704</v>
      </c>
      <c r="F91" s="22">
        <v>0</v>
      </c>
      <c r="G91" s="22">
        <v>0</v>
      </c>
      <c r="H91" s="22">
        <v>0</v>
      </c>
      <c r="I91" s="22">
        <v>0</v>
      </c>
      <c r="J91" s="26">
        <v>0</v>
      </c>
      <c r="K91" s="22">
        <v>0</v>
      </c>
      <c r="L91" s="22">
        <v>25.8704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</row>
    <row r="92" spans="1:17" ht="60" x14ac:dyDescent="0.25">
      <c r="A92" s="108"/>
      <c r="B92" s="113"/>
      <c r="C92" s="108"/>
      <c r="D92" s="5" t="s">
        <v>30</v>
      </c>
      <c r="E92" s="21">
        <f t="shared" si="26"/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</row>
    <row r="93" spans="1:17" ht="30" x14ac:dyDescent="0.25">
      <c r="A93" s="108"/>
      <c r="B93" s="113"/>
      <c r="C93" s="108"/>
      <c r="D93" s="5" t="s">
        <v>82</v>
      </c>
      <c r="E93" s="21">
        <f t="shared" si="26"/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</row>
    <row r="94" spans="1:17" x14ac:dyDescent="0.25">
      <c r="A94" s="108"/>
      <c r="B94" s="113"/>
      <c r="C94" s="108"/>
      <c r="D94" s="5" t="s">
        <v>83</v>
      </c>
      <c r="E94" s="21">
        <f t="shared" si="26"/>
        <v>0</v>
      </c>
      <c r="F94" s="22">
        <v>0</v>
      </c>
      <c r="G94" s="22">
        <v>0</v>
      </c>
      <c r="H94" s="22">
        <v>0</v>
      </c>
      <c r="I94" s="22">
        <v>0</v>
      </c>
      <c r="J94" s="22">
        <f>25-25</f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</row>
    <row r="95" spans="1:17" ht="15" customHeight="1" x14ac:dyDescent="0.25">
      <c r="A95" s="108" t="s">
        <v>38</v>
      </c>
      <c r="B95" s="113" t="s">
        <v>41</v>
      </c>
      <c r="C95" s="108" t="s">
        <v>73</v>
      </c>
      <c r="D95" s="81" t="s">
        <v>23</v>
      </c>
      <c r="E95" s="19">
        <f>E96+E97+E98+E99+E100+E101</f>
        <v>30</v>
      </c>
      <c r="F95" s="20">
        <f>F96+F97+F98+F99+F100+F101</f>
        <v>0</v>
      </c>
      <c r="G95" s="20">
        <f t="shared" ref="G95:Q95" si="27">G96+G97+G98+G99+G100+G101</f>
        <v>0</v>
      </c>
      <c r="H95" s="20">
        <f t="shared" si="27"/>
        <v>0</v>
      </c>
      <c r="I95" s="20">
        <f t="shared" si="27"/>
        <v>0</v>
      </c>
      <c r="J95" s="20">
        <f t="shared" si="27"/>
        <v>0</v>
      </c>
      <c r="K95" s="20">
        <f t="shared" si="27"/>
        <v>0</v>
      </c>
      <c r="L95" s="20">
        <f t="shared" si="27"/>
        <v>30</v>
      </c>
      <c r="M95" s="20">
        <f t="shared" si="27"/>
        <v>0</v>
      </c>
      <c r="N95" s="20">
        <f t="shared" si="27"/>
        <v>0</v>
      </c>
      <c r="O95" s="20">
        <f t="shared" si="27"/>
        <v>0</v>
      </c>
      <c r="P95" s="20">
        <f t="shared" si="27"/>
        <v>0</v>
      </c>
      <c r="Q95" s="20">
        <f t="shared" si="27"/>
        <v>0</v>
      </c>
    </row>
    <row r="96" spans="1:17" x14ac:dyDescent="0.25">
      <c r="A96" s="108"/>
      <c r="B96" s="113"/>
      <c r="C96" s="108"/>
      <c r="D96" s="80" t="s">
        <v>7</v>
      </c>
      <c r="E96" s="21">
        <f>F96+G96+H96+I96+J96+K96+L96+M96+N96+O96+P96+Q96</f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</row>
    <row r="97" spans="1:17" x14ac:dyDescent="0.25">
      <c r="A97" s="108"/>
      <c r="B97" s="113"/>
      <c r="C97" s="108"/>
      <c r="D97" s="80" t="s">
        <v>8</v>
      </c>
      <c r="E97" s="21">
        <f t="shared" ref="E97:E100" si="28">F97+G97+H97+I97+J97+K97+L97+M97+N97+O97+P97+Q97</f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</row>
    <row r="98" spans="1:17" x14ac:dyDescent="0.25">
      <c r="A98" s="108"/>
      <c r="B98" s="113"/>
      <c r="C98" s="108"/>
      <c r="D98" s="80" t="s">
        <v>9</v>
      </c>
      <c r="E98" s="21">
        <f t="shared" si="28"/>
        <v>30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30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</row>
    <row r="99" spans="1:17" ht="60" x14ac:dyDescent="0.25">
      <c r="A99" s="108"/>
      <c r="B99" s="113"/>
      <c r="C99" s="108"/>
      <c r="D99" s="5" t="s">
        <v>30</v>
      </c>
      <c r="E99" s="21">
        <f t="shared" si="28"/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</row>
    <row r="100" spans="1:17" ht="30" x14ac:dyDescent="0.25">
      <c r="A100" s="108"/>
      <c r="B100" s="113"/>
      <c r="C100" s="108"/>
      <c r="D100" s="5" t="s">
        <v>82</v>
      </c>
      <c r="E100" s="21">
        <f t="shared" si="28"/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</row>
    <row r="101" spans="1:17" x14ac:dyDescent="0.25">
      <c r="A101" s="108"/>
      <c r="B101" s="113"/>
      <c r="C101" s="108"/>
      <c r="D101" s="5" t="s">
        <v>83</v>
      </c>
      <c r="E101" s="28">
        <f>F101+G101+H101+I101+J101+K101+L101+M101+N101+O101+P101+Q101</f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f>25-25</f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</row>
    <row r="102" spans="1:17" x14ac:dyDescent="0.25">
      <c r="A102" s="114" t="s">
        <v>42</v>
      </c>
      <c r="B102" s="113" t="s">
        <v>58</v>
      </c>
      <c r="C102" s="108" t="s">
        <v>74</v>
      </c>
      <c r="D102" s="81" t="s">
        <v>23</v>
      </c>
      <c r="E102" s="19">
        <f>E103+E104+E105+E106+E107+E108</f>
        <v>21</v>
      </c>
      <c r="F102" s="20">
        <f>F103+F104+F105+F106+F107+F108</f>
        <v>0</v>
      </c>
      <c r="G102" s="20">
        <f t="shared" ref="G102:Q102" si="29">G103+G104+G105+G106+G107+G108</f>
        <v>0</v>
      </c>
      <c r="H102" s="20">
        <f t="shared" si="29"/>
        <v>0</v>
      </c>
      <c r="I102" s="20">
        <f t="shared" si="29"/>
        <v>0</v>
      </c>
      <c r="J102" s="20">
        <f t="shared" si="29"/>
        <v>0</v>
      </c>
      <c r="K102" s="20">
        <f t="shared" si="29"/>
        <v>0</v>
      </c>
      <c r="L102" s="20">
        <f t="shared" si="29"/>
        <v>0</v>
      </c>
      <c r="M102" s="20">
        <f t="shared" si="29"/>
        <v>21</v>
      </c>
      <c r="N102" s="20">
        <f t="shared" si="29"/>
        <v>0</v>
      </c>
      <c r="O102" s="20">
        <f t="shared" si="29"/>
        <v>0</v>
      </c>
      <c r="P102" s="20">
        <f t="shared" si="29"/>
        <v>0</v>
      </c>
      <c r="Q102" s="20">
        <f t="shared" si="29"/>
        <v>0</v>
      </c>
    </row>
    <row r="103" spans="1:17" x14ac:dyDescent="0.25">
      <c r="A103" s="115"/>
      <c r="B103" s="113"/>
      <c r="C103" s="108"/>
      <c r="D103" s="80" t="s">
        <v>7</v>
      </c>
      <c r="E103" s="21">
        <f>F103+G103+H103+I103+J103+K103+L103+M103+N103+O103+P103+Q103</f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</row>
    <row r="104" spans="1:17" x14ac:dyDescent="0.25">
      <c r="A104" s="115"/>
      <c r="B104" s="113"/>
      <c r="C104" s="108"/>
      <c r="D104" s="80" t="s">
        <v>8</v>
      </c>
      <c r="E104" s="21">
        <f t="shared" ref="E104:E107" si="30">F104+G104+H104+I104+J104+K104+L104+M104+N104+O104+P104+Q104</f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x14ac:dyDescent="0.25">
      <c r="A105" s="115"/>
      <c r="B105" s="113"/>
      <c r="C105" s="108"/>
      <c r="D105" s="80" t="s">
        <v>9</v>
      </c>
      <c r="E105" s="21">
        <f t="shared" si="30"/>
        <v>21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21</v>
      </c>
      <c r="N105" s="22">
        <v>0</v>
      </c>
      <c r="O105" s="22">
        <v>0</v>
      </c>
      <c r="P105" s="22">
        <v>0</v>
      </c>
      <c r="Q105" s="22">
        <v>0</v>
      </c>
    </row>
    <row r="106" spans="1:17" ht="60" x14ac:dyDescent="0.25">
      <c r="A106" s="115"/>
      <c r="B106" s="113"/>
      <c r="C106" s="108"/>
      <c r="D106" s="5" t="s">
        <v>30</v>
      </c>
      <c r="E106" s="21">
        <f t="shared" si="30"/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</row>
    <row r="107" spans="1:17" ht="30" x14ac:dyDescent="0.25">
      <c r="A107" s="115"/>
      <c r="B107" s="113"/>
      <c r="C107" s="108"/>
      <c r="D107" s="5" t="s">
        <v>82</v>
      </c>
      <c r="E107" s="21">
        <f t="shared" si="30"/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</row>
    <row r="108" spans="1:17" ht="39.75" customHeight="1" x14ac:dyDescent="0.25">
      <c r="A108" s="116"/>
      <c r="B108" s="113"/>
      <c r="C108" s="108"/>
      <c r="D108" s="5" t="s">
        <v>83</v>
      </c>
      <c r="E108" s="28">
        <f>F108+G108+H108+I108+J108+K108+L108+M108+N108+O108+P108+Q108</f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f>25-25</f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</row>
    <row r="109" spans="1:17" ht="21.75" customHeight="1" x14ac:dyDescent="0.25">
      <c r="A109" s="114" t="s">
        <v>59</v>
      </c>
      <c r="B109" s="114" t="s">
        <v>61</v>
      </c>
      <c r="C109" s="114" t="s">
        <v>46</v>
      </c>
      <c r="D109" s="81" t="s">
        <v>23</v>
      </c>
      <c r="E109" s="19">
        <f>E111+E112+E113+E114+E115+E116</f>
        <v>162.72929999999999</v>
      </c>
      <c r="F109" s="20">
        <f>F111+F112+F113+F114+F115+F116</f>
        <v>0</v>
      </c>
      <c r="G109" s="20">
        <f t="shared" ref="G109:Q109" si="31">G111+G112+G113+G114+G115+G116</f>
        <v>0</v>
      </c>
      <c r="H109" s="20">
        <f t="shared" si="31"/>
        <v>0</v>
      </c>
      <c r="I109" s="20">
        <f t="shared" si="31"/>
        <v>0</v>
      </c>
      <c r="J109" s="20">
        <f t="shared" si="31"/>
        <v>0</v>
      </c>
      <c r="K109" s="20">
        <f t="shared" si="31"/>
        <v>0</v>
      </c>
      <c r="L109" s="20">
        <f t="shared" si="31"/>
        <v>0</v>
      </c>
      <c r="M109" s="20">
        <f t="shared" si="31"/>
        <v>180</v>
      </c>
      <c r="N109" s="20">
        <f t="shared" si="31"/>
        <v>-17.270700000000001</v>
      </c>
      <c r="O109" s="20">
        <f t="shared" si="31"/>
        <v>0</v>
      </c>
      <c r="P109" s="20">
        <f t="shared" si="31"/>
        <v>0</v>
      </c>
      <c r="Q109" s="20">
        <f t="shared" si="31"/>
        <v>0</v>
      </c>
    </row>
    <row r="110" spans="1:17" ht="21.75" customHeight="1" x14ac:dyDescent="0.25">
      <c r="A110" s="115"/>
      <c r="B110" s="115"/>
      <c r="C110" s="115"/>
      <c r="D110" s="80" t="s">
        <v>7</v>
      </c>
      <c r="E110" s="21">
        <f>F110+G110+H110+I110+J110+K110+L110+M110+N110+O110+P110+Q110</f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</row>
    <row r="111" spans="1:17" ht="24" customHeight="1" x14ac:dyDescent="0.25">
      <c r="A111" s="115"/>
      <c r="B111" s="115"/>
      <c r="C111" s="115"/>
      <c r="D111" s="80" t="s">
        <v>8</v>
      </c>
      <c r="E111" s="21">
        <f>F111+G111+H111+I111+J111+K111+L111+M111+N111+O111+P111+Q111</f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</row>
    <row r="112" spans="1:17" ht="30.75" customHeight="1" x14ac:dyDescent="0.25">
      <c r="A112" s="115"/>
      <c r="B112" s="115"/>
      <c r="C112" s="115"/>
      <c r="D112" s="80" t="s">
        <v>9</v>
      </c>
      <c r="E112" s="21">
        <f t="shared" ref="E112:E115" si="32">F112+G112+H112+I112+J112+K112+L112+M112+N112+O112+P112+Q112</f>
        <v>162.72929999999999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f>150-150</f>
        <v>0</v>
      </c>
      <c r="L112" s="22">
        <v>0</v>
      </c>
      <c r="M112" s="22">
        <f>150+30</f>
        <v>180</v>
      </c>
      <c r="N112" s="22">
        <f>-17.2707</f>
        <v>-17.270700000000001</v>
      </c>
      <c r="O112" s="22">
        <v>0</v>
      </c>
      <c r="P112" s="22">
        <v>0</v>
      </c>
      <c r="Q112" s="22">
        <v>0</v>
      </c>
    </row>
    <row r="113" spans="1:17" ht="51.75" customHeight="1" x14ac:dyDescent="0.25">
      <c r="A113" s="115"/>
      <c r="B113" s="115"/>
      <c r="C113" s="115"/>
      <c r="D113" s="5" t="s">
        <v>30</v>
      </c>
      <c r="E113" s="21">
        <f t="shared" si="32"/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</row>
    <row r="114" spans="1:17" ht="26.25" customHeight="1" x14ac:dyDescent="0.25">
      <c r="A114" s="115"/>
      <c r="B114" s="115"/>
      <c r="C114" s="115"/>
      <c r="D114" s="5" t="s">
        <v>82</v>
      </c>
      <c r="E114" s="21">
        <f t="shared" si="32"/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</row>
    <row r="115" spans="1:17" ht="27" customHeight="1" x14ac:dyDescent="0.25">
      <c r="A115" s="115"/>
      <c r="B115" s="116"/>
      <c r="C115" s="116"/>
      <c r="D115" s="5" t="s">
        <v>83</v>
      </c>
      <c r="E115" s="21">
        <f t="shared" si="32"/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</row>
    <row r="116" spans="1:17" ht="72.75" hidden="1" customHeight="1" x14ac:dyDescent="0.25">
      <c r="A116" s="12"/>
      <c r="B116" s="80"/>
      <c r="C116" s="79"/>
      <c r="D116" s="5"/>
      <c r="E116" s="28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ht="15" customHeight="1" x14ac:dyDescent="0.25">
      <c r="A117" s="108" t="s">
        <v>60</v>
      </c>
      <c r="B117" s="113" t="s">
        <v>49</v>
      </c>
      <c r="C117" s="108" t="s">
        <v>73</v>
      </c>
      <c r="D117" s="81" t="s">
        <v>23</v>
      </c>
      <c r="E117" s="19">
        <f>E118+E119+E120+E121+E122+E123</f>
        <v>389.28574000000003</v>
      </c>
      <c r="F117" s="20">
        <f>F118+F119+F120+F121+F122+F123</f>
        <v>0</v>
      </c>
      <c r="G117" s="20">
        <f t="shared" ref="G117:Q117" si="33">G118+G119+G120+G121+G122+G123</f>
        <v>0</v>
      </c>
      <c r="H117" s="20">
        <f t="shared" si="33"/>
        <v>0</v>
      </c>
      <c r="I117" s="20">
        <f t="shared" si="33"/>
        <v>0</v>
      </c>
      <c r="J117" s="20">
        <f t="shared" si="33"/>
        <v>45</v>
      </c>
      <c r="K117" s="20">
        <f t="shared" si="33"/>
        <v>0</v>
      </c>
      <c r="L117" s="20">
        <f t="shared" si="33"/>
        <v>478.28800000000001</v>
      </c>
      <c r="M117" s="20">
        <f t="shared" si="33"/>
        <v>0</v>
      </c>
      <c r="N117" s="20">
        <f t="shared" si="33"/>
        <v>-134.00226000000001</v>
      </c>
      <c r="O117" s="20">
        <f t="shared" si="33"/>
        <v>0</v>
      </c>
      <c r="P117" s="20">
        <f t="shared" si="33"/>
        <v>0</v>
      </c>
      <c r="Q117" s="20">
        <f t="shared" si="33"/>
        <v>0</v>
      </c>
    </row>
    <row r="118" spans="1:17" x14ac:dyDescent="0.25">
      <c r="A118" s="108"/>
      <c r="B118" s="113"/>
      <c r="C118" s="108"/>
      <c r="D118" s="80" t="s">
        <v>7</v>
      </c>
      <c r="E118" s="21">
        <f>F118+G118+H118+I118+J118+K118+L118+M118+N118+O118+P118+Q118</f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</row>
    <row r="119" spans="1:17" x14ac:dyDescent="0.25">
      <c r="A119" s="108"/>
      <c r="B119" s="113"/>
      <c r="C119" s="108"/>
      <c r="D119" s="80" t="s">
        <v>8</v>
      </c>
      <c r="E119" s="21">
        <f t="shared" ref="E119:E122" si="34">F119+G119+H119+I119+J119+K119+L119+M119+N119+O119+P119+Q119</f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</row>
    <row r="120" spans="1:17" x14ac:dyDescent="0.25">
      <c r="A120" s="108"/>
      <c r="B120" s="113"/>
      <c r="C120" s="108"/>
      <c r="D120" s="80" t="s">
        <v>9</v>
      </c>
      <c r="E120" s="21">
        <f t="shared" si="34"/>
        <v>389.28574000000003</v>
      </c>
      <c r="F120" s="22">
        <v>0</v>
      </c>
      <c r="G120" s="22">
        <v>0</v>
      </c>
      <c r="H120" s="22">
        <v>0</v>
      </c>
      <c r="I120" s="22">
        <v>0</v>
      </c>
      <c r="J120" s="26">
        <v>45</v>
      </c>
      <c r="K120" s="26">
        <v>0</v>
      </c>
      <c r="L120" s="26">
        <f>278.32+139.968+60</f>
        <v>478.28800000000001</v>
      </c>
      <c r="M120" s="22">
        <v>0</v>
      </c>
      <c r="N120" s="22">
        <f>-134.00226</f>
        <v>-134.00226000000001</v>
      </c>
      <c r="O120" s="22">
        <v>0</v>
      </c>
      <c r="P120" s="22">
        <v>0</v>
      </c>
      <c r="Q120" s="22">
        <v>0</v>
      </c>
    </row>
    <row r="121" spans="1:17" ht="60" x14ac:dyDescent="0.25">
      <c r="A121" s="108"/>
      <c r="B121" s="113"/>
      <c r="C121" s="108"/>
      <c r="D121" s="5" t="s">
        <v>30</v>
      </c>
      <c r="E121" s="21">
        <f t="shared" si="34"/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</row>
    <row r="122" spans="1:17" ht="30" x14ac:dyDescent="0.25">
      <c r="A122" s="108"/>
      <c r="B122" s="113"/>
      <c r="C122" s="108"/>
      <c r="D122" s="5" t="s">
        <v>82</v>
      </c>
      <c r="E122" s="21">
        <f t="shared" si="34"/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</row>
    <row r="123" spans="1:17" x14ac:dyDescent="0.25">
      <c r="A123" s="108"/>
      <c r="B123" s="113"/>
      <c r="C123" s="108"/>
      <c r="D123" s="5" t="s">
        <v>83</v>
      </c>
      <c r="E123" s="28">
        <f>F123+G123+H123+I123+J123+K123+L123+M123+N123+O123+P123+Q123</f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f>150-150</f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</row>
    <row r="124" spans="1:17" x14ac:dyDescent="0.25">
      <c r="A124" s="114" t="s">
        <v>96</v>
      </c>
      <c r="B124" s="114" t="s">
        <v>50</v>
      </c>
      <c r="C124" s="114" t="s">
        <v>48</v>
      </c>
      <c r="D124" s="81" t="s">
        <v>23</v>
      </c>
      <c r="E124" s="19">
        <f>E125+E126+E127+E128+E129+E130</f>
        <v>378</v>
      </c>
      <c r="F124" s="20">
        <f>F125+F126+F127+F128+F129+F130</f>
        <v>0</v>
      </c>
      <c r="G124" s="20">
        <f t="shared" ref="G124:Q124" si="35">G125+G126+G127+G128+G129+G130</f>
        <v>0</v>
      </c>
      <c r="H124" s="20">
        <f t="shared" si="35"/>
        <v>148</v>
      </c>
      <c r="I124" s="20">
        <f t="shared" si="35"/>
        <v>0</v>
      </c>
      <c r="J124" s="20">
        <f t="shared" si="35"/>
        <v>130</v>
      </c>
      <c r="K124" s="20">
        <f t="shared" si="35"/>
        <v>0</v>
      </c>
      <c r="L124" s="20">
        <f t="shared" si="35"/>
        <v>0</v>
      </c>
      <c r="M124" s="20">
        <f t="shared" si="35"/>
        <v>100</v>
      </c>
      <c r="N124" s="20">
        <f t="shared" si="35"/>
        <v>0</v>
      </c>
      <c r="O124" s="20">
        <f t="shared" si="35"/>
        <v>0</v>
      </c>
      <c r="P124" s="20">
        <f t="shared" si="35"/>
        <v>0</v>
      </c>
      <c r="Q124" s="20">
        <f t="shared" si="35"/>
        <v>0</v>
      </c>
    </row>
    <row r="125" spans="1:17" x14ac:dyDescent="0.25">
      <c r="A125" s="115"/>
      <c r="B125" s="115"/>
      <c r="C125" s="115"/>
      <c r="D125" s="80" t="s">
        <v>7</v>
      </c>
      <c r="E125" s="21">
        <f>F125+G125+H125+I125+J125+K125+L125+M125+N125+O125+P125+Q125</f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</row>
    <row r="126" spans="1:17" x14ac:dyDescent="0.25">
      <c r="A126" s="115"/>
      <c r="B126" s="115"/>
      <c r="C126" s="115"/>
      <c r="D126" s="80" t="s">
        <v>8</v>
      </c>
      <c r="E126" s="21">
        <f t="shared" ref="E126:E129" si="36">F126+G126+H126+I126+J126+K126+L126+M126+N126+O126+P126+Q126</f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</row>
    <row r="127" spans="1:17" x14ac:dyDescent="0.25">
      <c r="A127" s="115"/>
      <c r="B127" s="115"/>
      <c r="C127" s="115"/>
      <c r="D127" s="80" t="s">
        <v>9</v>
      </c>
      <c r="E127" s="21">
        <f t="shared" si="36"/>
        <v>378</v>
      </c>
      <c r="F127" s="22">
        <v>0</v>
      </c>
      <c r="G127" s="22">
        <v>0</v>
      </c>
      <c r="H127" s="22">
        <v>148</v>
      </c>
      <c r="I127" s="22">
        <v>0</v>
      </c>
      <c r="J127" s="26">
        <v>130</v>
      </c>
      <c r="K127" s="26">
        <v>0</v>
      </c>
      <c r="L127" s="26">
        <v>0</v>
      </c>
      <c r="M127" s="22">
        <v>100</v>
      </c>
      <c r="N127" s="22">
        <v>0</v>
      </c>
      <c r="O127" s="22">
        <v>0</v>
      </c>
      <c r="P127" s="22">
        <v>0</v>
      </c>
      <c r="Q127" s="22">
        <v>0</v>
      </c>
    </row>
    <row r="128" spans="1:17" ht="60" x14ac:dyDescent="0.25">
      <c r="A128" s="115"/>
      <c r="B128" s="115"/>
      <c r="C128" s="115"/>
      <c r="D128" s="5" t="s">
        <v>30</v>
      </c>
      <c r="E128" s="21">
        <f t="shared" si="36"/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</row>
    <row r="129" spans="1:17" ht="30" x14ac:dyDescent="0.25">
      <c r="A129" s="115"/>
      <c r="B129" s="115"/>
      <c r="C129" s="115"/>
      <c r="D129" s="5" t="s">
        <v>82</v>
      </c>
      <c r="E129" s="21">
        <f t="shared" si="36"/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</row>
    <row r="130" spans="1:17" x14ac:dyDescent="0.25">
      <c r="A130" s="116"/>
      <c r="B130" s="116"/>
      <c r="C130" s="116"/>
      <c r="D130" s="5" t="s">
        <v>83</v>
      </c>
      <c r="E130" s="28">
        <f>F130+G130+H130+I130+J130+K130+L130+M130+N130+O130+P130+Q130</f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f>150-150</f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</row>
    <row r="131" spans="1:17" x14ac:dyDescent="0.25">
      <c r="A131" s="108">
        <v>4</v>
      </c>
      <c r="B131" s="120" t="s">
        <v>78</v>
      </c>
      <c r="C131" s="108"/>
      <c r="D131" s="81" t="s">
        <v>23</v>
      </c>
      <c r="E131" s="19">
        <f>F131+G131+H131+I131+J131+K131+L131+M131+N131+O131+P131+Q131</f>
        <v>13997.47978</v>
      </c>
      <c r="F131" s="20">
        <f>F132+F133+F134+F135+F136+F137</f>
        <v>0</v>
      </c>
      <c r="G131" s="20">
        <f>G132+G133+G134+G135+G136+G137</f>
        <v>0</v>
      </c>
      <c r="H131" s="20">
        <f t="shared" ref="H131:Q131" si="37">H132+H133+H134+H135+H136+H137</f>
        <v>11472.1296</v>
      </c>
      <c r="I131" s="20">
        <f t="shared" si="37"/>
        <v>598.38</v>
      </c>
      <c r="J131" s="20">
        <f t="shared" si="37"/>
        <v>0</v>
      </c>
      <c r="K131" s="20">
        <f t="shared" si="37"/>
        <v>0</v>
      </c>
      <c r="L131" s="20">
        <f t="shared" si="37"/>
        <v>0</v>
      </c>
      <c r="M131" s="20">
        <f t="shared" si="37"/>
        <v>0</v>
      </c>
      <c r="N131" s="20">
        <f t="shared" si="37"/>
        <v>146.97018</v>
      </c>
      <c r="O131" s="20">
        <f t="shared" si="37"/>
        <v>0</v>
      </c>
      <c r="P131" s="20">
        <f t="shared" si="37"/>
        <v>1780</v>
      </c>
      <c r="Q131" s="20">
        <f t="shared" si="37"/>
        <v>0</v>
      </c>
    </row>
    <row r="132" spans="1:17" x14ac:dyDescent="0.25">
      <c r="A132" s="108"/>
      <c r="B132" s="120"/>
      <c r="C132" s="108"/>
      <c r="D132" s="80" t="s">
        <v>7</v>
      </c>
      <c r="E132" s="19">
        <f>F132+G132+H132+I132+J132+K132+L132+M132+N132+O132+P132+Q132</f>
        <v>0</v>
      </c>
      <c r="F132" s="22">
        <f>F139+F146+F153</f>
        <v>0</v>
      </c>
      <c r="G132" s="22">
        <f t="shared" ref="G132:Q132" si="38">G139+G146+G153</f>
        <v>0</v>
      </c>
      <c r="H132" s="22">
        <f t="shared" si="38"/>
        <v>0</v>
      </c>
      <c r="I132" s="22">
        <f t="shared" si="38"/>
        <v>0</v>
      </c>
      <c r="J132" s="22">
        <f t="shared" si="38"/>
        <v>0</v>
      </c>
      <c r="K132" s="22">
        <f t="shared" si="38"/>
        <v>0</v>
      </c>
      <c r="L132" s="22">
        <f t="shared" si="38"/>
        <v>0</v>
      </c>
      <c r="M132" s="22">
        <f t="shared" si="38"/>
        <v>0</v>
      </c>
      <c r="N132" s="22">
        <f t="shared" si="38"/>
        <v>0</v>
      </c>
      <c r="O132" s="22">
        <f t="shared" si="38"/>
        <v>0</v>
      </c>
      <c r="P132" s="22">
        <f t="shared" si="38"/>
        <v>0</v>
      </c>
      <c r="Q132" s="22">
        <f t="shared" si="38"/>
        <v>0</v>
      </c>
    </row>
    <row r="133" spans="1:17" x14ac:dyDescent="0.25">
      <c r="A133" s="108"/>
      <c r="B133" s="120"/>
      <c r="C133" s="108"/>
      <c r="D133" s="80" t="s">
        <v>8</v>
      </c>
      <c r="E133" s="19">
        <f t="shared" ref="E133:E136" si="39">F133+G133+H133+I133+J133+K133+L133+M133+N133+O133+P133+Q133</f>
        <v>0</v>
      </c>
      <c r="F133" s="22">
        <f t="shared" ref="F133:Q137" si="40">F140+F147+F154</f>
        <v>0</v>
      </c>
      <c r="G133" s="22">
        <f t="shared" si="40"/>
        <v>0</v>
      </c>
      <c r="H133" s="22">
        <f t="shared" si="40"/>
        <v>0</v>
      </c>
      <c r="I133" s="22">
        <f t="shared" si="40"/>
        <v>0</v>
      </c>
      <c r="J133" s="22">
        <f t="shared" si="40"/>
        <v>0</v>
      </c>
      <c r="K133" s="22">
        <f t="shared" si="40"/>
        <v>0</v>
      </c>
      <c r="L133" s="22">
        <f t="shared" si="40"/>
        <v>0</v>
      </c>
      <c r="M133" s="22">
        <f t="shared" si="40"/>
        <v>0</v>
      </c>
      <c r="N133" s="22">
        <f t="shared" si="40"/>
        <v>0</v>
      </c>
      <c r="O133" s="22">
        <f t="shared" si="40"/>
        <v>0</v>
      </c>
      <c r="P133" s="22">
        <f t="shared" si="40"/>
        <v>0</v>
      </c>
      <c r="Q133" s="22">
        <f t="shared" si="40"/>
        <v>0</v>
      </c>
    </row>
    <row r="134" spans="1:17" x14ac:dyDescent="0.25">
      <c r="A134" s="108"/>
      <c r="B134" s="120"/>
      <c r="C134" s="108"/>
      <c r="D134" s="80" t="s">
        <v>9</v>
      </c>
      <c r="E134" s="19">
        <f t="shared" si="39"/>
        <v>13997.47978</v>
      </c>
      <c r="F134" s="22">
        <f t="shared" si="40"/>
        <v>0</v>
      </c>
      <c r="G134" s="22">
        <f t="shared" si="40"/>
        <v>0</v>
      </c>
      <c r="H134" s="22">
        <f t="shared" si="40"/>
        <v>11472.1296</v>
      </c>
      <c r="I134" s="22">
        <f t="shared" si="40"/>
        <v>598.38</v>
      </c>
      <c r="J134" s="22">
        <f t="shared" si="40"/>
        <v>0</v>
      </c>
      <c r="K134" s="22">
        <f t="shared" si="40"/>
        <v>0</v>
      </c>
      <c r="L134" s="22">
        <f t="shared" si="40"/>
        <v>0</v>
      </c>
      <c r="M134" s="22">
        <f t="shared" si="40"/>
        <v>0</v>
      </c>
      <c r="N134" s="22">
        <f t="shared" si="40"/>
        <v>146.97018</v>
      </c>
      <c r="O134" s="22">
        <f t="shared" si="40"/>
        <v>0</v>
      </c>
      <c r="P134" s="22">
        <f t="shared" si="40"/>
        <v>1780</v>
      </c>
      <c r="Q134" s="22">
        <f t="shared" si="40"/>
        <v>0</v>
      </c>
    </row>
    <row r="135" spans="1:17" ht="60" x14ac:dyDescent="0.25">
      <c r="A135" s="108"/>
      <c r="B135" s="120"/>
      <c r="C135" s="108"/>
      <c r="D135" s="5" t="s">
        <v>30</v>
      </c>
      <c r="E135" s="19">
        <f t="shared" si="39"/>
        <v>0</v>
      </c>
      <c r="F135" s="22">
        <f t="shared" si="40"/>
        <v>0</v>
      </c>
      <c r="G135" s="22">
        <f t="shared" si="40"/>
        <v>0</v>
      </c>
      <c r="H135" s="22">
        <f t="shared" si="40"/>
        <v>0</v>
      </c>
      <c r="I135" s="22">
        <f t="shared" si="40"/>
        <v>0</v>
      </c>
      <c r="J135" s="22">
        <f t="shared" si="40"/>
        <v>0</v>
      </c>
      <c r="K135" s="22">
        <f t="shared" si="40"/>
        <v>0</v>
      </c>
      <c r="L135" s="22">
        <f t="shared" si="40"/>
        <v>0</v>
      </c>
      <c r="M135" s="22">
        <f t="shared" si="40"/>
        <v>0</v>
      </c>
      <c r="N135" s="22">
        <f t="shared" si="40"/>
        <v>0</v>
      </c>
      <c r="O135" s="22">
        <f t="shared" si="40"/>
        <v>0</v>
      </c>
      <c r="P135" s="22">
        <f t="shared" si="40"/>
        <v>0</v>
      </c>
      <c r="Q135" s="22">
        <f t="shared" si="40"/>
        <v>0</v>
      </c>
    </row>
    <row r="136" spans="1:17" ht="30" x14ac:dyDescent="0.25">
      <c r="A136" s="108"/>
      <c r="B136" s="120"/>
      <c r="C136" s="108"/>
      <c r="D136" s="5" t="s">
        <v>82</v>
      </c>
      <c r="E136" s="19">
        <f t="shared" si="39"/>
        <v>0</v>
      </c>
      <c r="F136" s="22">
        <f t="shared" si="40"/>
        <v>0</v>
      </c>
      <c r="G136" s="22">
        <f t="shared" si="40"/>
        <v>0</v>
      </c>
      <c r="H136" s="22">
        <f t="shared" si="40"/>
        <v>0</v>
      </c>
      <c r="I136" s="22">
        <f t="shared" si="40"/>
        <v>0</v>
      </c>
      <c r="J136" s="22">
        <f t="shared" si="40"/>
        <v>0</v>
      </c>
      <c r="K136" s="22">
        <f t="shared" si="40"/>
        <v>0</v>
      </c>
      <c r="L136" s="22">
        <f t="shared" si="40"/>
        <v>0</v>
      </c>
      <c r="M136" s="22">
        <f t="shared" si="40"/>
        <v>0</v>
      </c>
      <c r="N136" s="22">
        <f t="shared" si="40"/>
        <v>0</v>
      </c>
      <c r="O136" s="22">
        <f t="shared" si="40"/>
        <v>0</v>
      </c>
      <c r="P136" s="22">
        <f t="shared" si="40"/>
        <v>0</v>
      </c>
      <c r="Q136" s="22">
        <f t="shared" si="40"/>
        <v>0</v>
      </c>
    </row>
    <row r="137" spans="1:17" x14ac:dyDescent="0.25">
      <c r="A137" s="108"/>
      <c r="B137" s="120"/>
      <c r="C137" s="108"/>
      <c r="D137" s="5" t="s">
        <v>83</v>
      </c>
      <c r="E137" s="21">
        <f>F137+G137+H137+I137+J137+K137+L137+M137+N137+O137+P137+Q137</f>
        <v>0</v>
      </c>
      <c r="F137" s="22">
        <f t="shared" si="40"/>
        <v>0</v>
      </c>
      <c r="G137" s="22">
        <f t="shared" si="40"/>
        <v>0</v>
      </c>
      <c r="H137" s="22">
        <f t="shared" si="40"/>
        <v>0</v>
      </c>
      <c r="I137" s="22">
        <f t="shared" si="40"/>
        <v>0</v>
      </c>
      <c r="J137" s="22">
        <f t="shared" si="40"/>
        <v>0</v>
      </c>
      <c r="K137" s="22">
        <f t="shared" si="40"/>
        <v>0</v>
      </c>
      <c r="L137" s="22">
        <f t="shared" si="40"/>
        <v>0</v>
      </c>
      <c r="M137" s="22">
        <f t="shared" si="40"/>
        <v>0</v>
      </c>
      <c r="N137" s="22">
        <f t="shared" si="40"/>
        <v>0</v>
      </c>
      <c r="O137" s="22">
        <f t="shared" si="40"/>
        <v>0</v>
      </c>
      <c r="P137" s="22">
        <f t="shared" si="40"/>
        <v>0</v>
      </c>
      <c r="Q137" s="22">
        <f t="shared" si="40"/>
        <v>0</v>
      </c>
    </row>
    <row r="138" spans="1:17" x14ac:dyDescent="0.25">
      <c r="A138" s="108" t="s">
        <v>51</v>
      </c>
      <c r="B138" s="113" t="s">
        <v>53</v>
      </c>
      <c r="C138" s="108" t="s">
        <v>74</v>
      </c>
      <c r="D138" s="81" t="s">
        <v>23</v>
      </c>
      <c r="E138" s="19">
        <f>E139+E140+E141+E142+E143+E144</f>
        <v>697.47978000000001</v>
      </c>
      <c r="F138" s="20">
        <f>F139+F140+F141+F142+F143+F144</f>
        <v>0</v>
      </c>
      <c r="G138" s="20">
        <f t="shared" ref="G138:Q138" si="41">G139+G140+G141+G142+G143+G144</f>
        <v>0</v>
      </c>
      <c r="H138" s="20">
        <f t="shared" si="41"/>
        <v>-47.870399999999997</v>
      </c>
      <c r="I138" s="20">
        <f t="shared" si="41"/>
        <v>598.38</v>
      </c>
      <c r="J138" s="20">
        <f t="shared" si="41"/>
        <v>0</v>
      </c>
      <c r="K138" s="20">
        <f t="shared" si="41"/>
        <v>0</v>
      </c>
      <c r="L138" s="20">
        <f t="shared" si="41"/>
        <v>0</v>
      </c>
      <c r="M138" s="20">
        <f t="shared" si="41"/>
        <v>0</v>
      </c>
      <c r="N138" s="20">
        <f t="shared" si="41"/>
        <v>146.97018</v>
      </c>
      <c r="O138" s="20">
        <f t="shared" si="41"/>
        <v>0</v>
      </c>
      <c r="P138" s="20">
        <f t="shared" si="41"/>
        <v>0</v>
      </c>
      <c r="Q138" s="20">
        <f t="shared" si="41"/>
        <v>0</v>
      </c>
    </row>
    <row r="139" spans="1:17" x14ac:dyDescent="0.25">
      <c r="A139" s="108"/>
      <c r="B139" s="113"/>
      <c r="C139" s="108"/>
      <c r="D139" s="80" t="s">
        <v>7</v>
      </c>
      <c r="E139" s="21">
        <f>F139+G139+H139+I139+J139+K139+L139+M139+N139+O139+P139+Q139</f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</row>
    <row r="140" spans="1:17" x14ac:dyDescent="0.25">
      <c r="A140" s="108"/>
      <c r="B140" s="113"/>
      <c r="C140" s="108"/>
      <c r="D140" s="80" t="s">
        <v>8</v>
      </c>
      <c r="E140" s="21">
        <f t="shared" ref="E140:E143" si="42">F140+G140+H140+I140+J140+K140+L140+M140+N140+O140+P140+Q140</f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</row>
    <row r="141" spans="1:17" x14ac:dyDescent="0.25">
      <c r="A141" s="108"/>
      <c r="B141" s="113"/>
      <c r="C141" s="108"/>
      <c r="D141" s="80" t="s">
        <v>9</v>
      </c>
      <c r="E141" s="21">
        <f t="shared" si="42"/>
        <v>697.47978000000001</v>
      </c>
      <c r="F141" s="22">
        <v>0</v>
      </c>
      <c r="G141" s="22">
        <v>0</v>
      </c>
      <c r="H141" s="22">
        <f>-47.8704</f>
        <v>-47.870399999999997</v>
      </c>
      <c r="I141" s="29">
        <v>598.38</v>
      </c>
      <c r="J141" s="29">
        <v>0</v>
      </c>
      <c r="K141" s="29">
        <v>0</v>
      </c>
      <c r="L141" s="29">
        <v>0</v>
      </c>
      <c r="M141" s="29">
        <v>0</v>
      </c>
      <c r="N141" s="29">
        <f>220-73.02982</f>
        <v>146.97018</v>
      </c>
      <c r="O141" s="29">
        <v>0</v>
      </c>
      <c r="P141" s="29">
        <v>0</v>
      </c>
      <c r="Q141" s="26">
        <v>0</v>
      </c>
    </row>
    <row r="142" spans="1:17" ht="60" x14ac:dyDescent="0.25">
      <c r="A142" s="108"/>
      <c r="B142" s="113"/>
      <c r="C142" s="108"/>
      <c r="D142" s="5" t="s">
        <v>30</v>
      </c>
      <c r="E142" s="21">
        <f t="shared" si="42"/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</row>
    <row r="143" spans="1:17" ht="30" x14ac:dyDescent="0.25">
      <c r="A143" s="108"/>
      <c r="B143" s="113"/>
      <c r="C143" s="108"/>
      <c r="D143" s="5" t="s">
        <v>82</v>
      </c>
      <c r="E143" s="21">
        <f t="shared" si="42"/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</row>
    <row r="144" spans="1:17" ht="28.5" customHeight="1" x14ac:dyDescent="0.25">
      <c r="A144" s="108"/>
      <c r="B144" s="113"/>
      <c r="C144" s="108"/>
      <c r="D144" s="5" t="s">
        <v>83</v>
      </c>
      <c r="E144" s="21">
        <f>I144+J144+K144+F144+G144+H144+L144+M144+N144+O144+P144+Q144</f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30">
        <v>0</v>
      </c>
    </row>
    <row r="145" spans="1:17" ht="20.25" customHeight="1" x14ac:dyDescent="0.25">
      <c r="A145" s="114" t="s">
        <v>52</v>
      </c>
      <c r="B145" s="117" t="s">
        <v>54</v>
      </c>
      <c r="C145" s="114" t="s">
        <v>74</v>
      </c>
      <c r="D145" s="81" t="s">
        <v>23</v>
      </c>
      <c r="E145" s="19">
        <f>E146+E147+E148+E149+E150+E151</f>
        <v>13280</v>
      </c>
      <c r="F145" s="20">
        <f>F146+F147+F148+F149+F150+F151</f>
        <v>0</v>
      </c>
      <c r="G145" s="20">
        <f t="shared" ref="G145:Q145" si="43">G146+G147+G148+G149+G150+G151</f>
        <v>0</v>
      </c>
      <c r="H145" s="20">
        <f>H146+H147+H148+H149+H150+H151</f>
        <v>11500</v>
      </c>
      <c r="I145" s="20">
        <f t="shared" si="43"/>
        <v>0</v>
      </c>
      <c r="J145" s="20">
        <f t="shared" si="43"/>
        <v>0</v>
      </c>
      <c r="K145" s="20">
        <f t="shared" si="43"/>
        <v>0</v>
      </c>
      <c r="L145" s="20">
        <f t="shared" si="43"/>
        <v>0</v>
      </c>
      <c r="M145" s="20">
        <f t="shared" si="43"/>
        <v>0</v>
      </c>
      <c r="N145" s="20">
        <f t="shared" si="43"/>
        <v>0</v>
      </c>
      <c r="O145" s="20">
        <f t="shared" si="43"/>
        <v>0</v>
      </c>
      <c r="P145" s="20">
        <f t="shared" si="43"/>
        <v>1780</v>
      </c>
      <c r="Q145" s="20">
        <f t="shared" si="43"/>
        <v>0</v>
      </c>
    </row>
    <row r="146" spans="1:17" ht="21.75" customHeight="1" x14ac:dyDescent="0.25">
      <c r="A146" s="115"/>
      <c r="B146" s="118"/>
      <c r="C146" s="115"/>
      <c r="D146" s="80" t="s">
        <v>7</v>
      </c>
      <c r="E146" s="21">
        <f>F146+G146+H146+I146+J146+K146+L146+M146+N146+O146+P146+Q146</f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</row>
    <row r="147" spans="1:17" ht="19.5" customHeight="1" x14ac:dyDescent="0.25">
      <c r="A147" s="115"/>
      <c r="B147" s="118"/>
      <c r="C147" s="115"/>
      <c r="D147" s="80" t="s">
        <v>8</v>
      </c>
      <c r="E147" s="21">
        <f t="shared" ref="E147:E150" si="44">F147+G147+H147+I147+J147+K147+L147+M147+N147+O147+P147+Q147</f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</row>
    <row r="148" spans="1:17" ht="16.5" customHeight="1" x14ac:dyDescent="0.25">
      <c r="A148" s="115"/>
      <c r="B148" s="118"/>
      <c r="C148" s="115"/>
      <c r="D148" s="80" t="s">
        <v>9</v>
      </c>
      <c r="E148" s="21">
        <f t="shared" si="44"/>
        <v>13280</v>
      </c>
      <c r="F148" s="22">
        <v>0</v>
      </c>
      <c r="G148" s="22">
        <v>0</v>
      </c>
      <c r="H148" s="22">
        <f>1500+10000</f>
        <v>11500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29">
        <v>1780</v>
      </c>
      <c r="Q148" s="26">
        <v>0</v>
      </c>
    </row>
    <row r="149" spans="1:17" ht="48" customHeight="1" x14ac:dyDescent="0.25">
      <c r="A149" s="115"/>
      <c r="B149" s="118"/>
      <c r="C149" s="115"/>
      <c r="D149" s="5" t="s">
        <v>30</v>
      </c>
      <c r="E149" s="21">
        <f t="shared" si="44"/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</row>
    <row r="150" spans="1:17" ht="22.5" customHeight="1" x14ac:dyDescent="0.25">
      <c r="A150" s="115"/>
      <c r="B150" s="118"/>
      <c r="C150" s="115"/>
      <c r="D150" s="5" t="s">
        <v>82</v>
      </c>
      <c r="E150" s="21">
        <f t="shared" si="44"/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</row>
    <row r="151" spans="1:17" ht="19.5" customHeight="1" x14ac:dyDescent="0.25">
      <c r="A151" s="116"/>
      <c r="B151" s="119"/>
      <c r="C151" s="116"/>
      <c r="D151" s="5" t="s">
        <v>83</v>
      </c>
      <c r="E151" s="21">
        <f>I151+J151+K151+F151+G151+H151+L151+M151+N151+O151+P151+Q151</f>
        <v>0</v>
      </c>
      <c r="F151" s="29">
        <v>0</v>
      </c>
      <c r="G151" s="29">
        <v>0</v>
      </c>
      <c r="H151" s="29">
        <v>0</v>
      </c>
      <c r="I151" s="29">
        <v>0</v>
      </c>
      <c r="J151" s="29">
        <f>8500-8500</f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30">
        <f>8500-8500</f>
        <v>0</v>
      </c>
    </row>
    <row r="152" spans="1:17" s="8" customFormat="1" x14ac:dyDescent="0.25">
      <c r="A152" s="123" t="s">
        <v>55</v>
      </c>
      <c r="B152" s="126" t="s">
        <v>71</v>
      </c>
      <c r="C152" s="123" t="s">
        <v>47</v>
      </c>
      <c r="D152" s="7" t="s">
        <v>23</v>
      </c>
      <c r="E152" s="31">
        <f>E153+E154+E155+E156+E157+E158</f>
        <v>20</v>
      </c>
      <c r="F152" s="32">
        <f>F153+F154+F155+F156+F157+F158</f>
        <v>0</v>
      </c>
      <c r="G152" s="32">
        <f>G153+G154+G155+G156+G157+G158</f>
        <v>0</v>
      </c>
      <c r="H152" s="32">
        <f t="shared" ref="H152:Q152" si="45">H153+H154+H155+H156+H157+H158</f>
        <v>20</v>
      </c>
      <c r="I152" s="32">
        <f t="shared" si="45"/>
        <v>0</v>
      </c>
      <c r="J152" s="32">
        <f t="shared" si="45"/>
        <v>0</v>
      </c>
      <c r="K152" s="32">
        <f t="shared" si="45"/>
        <v>0</v>
      </c>
      <c r="L152" s="32">
        <f t="shared" si="45"/>
        <v>0</v>
      </c>
      <c r="M152" s="32">
        <f t="shared" si="45"/>
        <v>0</v>
      </c>
      <c r="N152" s="32">
        <f>N153+N154+N155+N156+N157+N158</f>
        <v>0</v>
      </c>
      <c r="O152" s="32">
        <f t="shared" si="45"/>
        <v>0</v>
      </c>
      <c r="P152" s="32">
        <f t="shared" si="45"/>
        <v>0</v>
      </c>
      <c r="Q152" s="32">
        <f t="shared" si="45"/>
        <v>0</v>
      </c>
    </row>
    <row r="153" spans="1:17" s="8" customFormat="1" x14ac:dyDescent="0.25">
      <c r="A153" s="124"/>
      <c r="B153" s="127"/>
      <c r="C153" s="124"/>
      <c r="D153" s="78" t="s">
        <v>7</v>
      </c>
      <c r="E153" s="28">
        <f>F153+G153+H153+I153+J153+K153+L153+M153+N153+O153+P153+Q153</f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</row>
    <row r="154" spans="1:17" s="8" customFormat="1" x14ac:dyDescent="0.25">
      <c r="A154" s="124"/>
      <c r="B154" s="127"/>
      <c r="C154" s="124"/>
      <c r="D154" s="78" t="s">
        <v>8</v>
      </c>
      <c r="E154" s="28">
        <f>F154+G154+H154+I154+J154+K154+L154+M154+N154+O154+P154+Q154</f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</row>
    <row r="155" spans="1:17" s="8" customFormat="1" x14ac:dyDescent="0.25">
      <c r="A155" s="124"/>
      <c r="B155" s="127"/>
      <c r="C155" s="124"/>
      <c r="D155" s="78" t="s">
        <v>9</v>
      </c>
      <c r="E155" s="28">
        <f t="shared" ref="E155:E158" si="46">F155+G155+H155+I155+J155+K155+L155+M155+N155+O155+P155+Q155</f>
        <v>20</v>
      </c>
      <c r="F155" s="33">
        <v>0</v>
      </c>
      <c r="G155" s="33">
        <v>0</v>
      </c>
      <c r="H155" s="33">
        <v>20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26">
        <v>0</v>
      </c>
    </row>
    <row r="156" spans="1:17" s="8" customFormat="1" ht="60" x14ac:dyDescent="0.25">
      <c r="A156" s="124"/>
      <c r="B156" s="127"/>
      <c r="C156" s="124"/>
      <c r="D156" s="9" t="s">
        <v>30</v>
      </c>
      <c r="E156" s="28">
        <f>F156+G156+H156+I156+J156+K156+L156+M156+N156+O156+P156+Q156</f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26">
        <v>0</v>
      </c>
    </row>
    <row r="157" spans="1:17" s="8" customFormat="1" ht="30" x14ac:dyDescent="0.25">
      <c r="A157" s="124"/>
      <c r="B157" s="127"/>
      <c r="C157" s="124"/>
      <c r="D157" s="9" t="s">
        <v>82</v>
      </c>
      <c r="E157" s="28">
        <f t="shared" si="46"/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26">
        <v>0</v>
      </c>
    </row>
    <row r="158" spans="1:17" s="8" customFormat="1" x14ac:dyDescent="0.25">
      <c r="A158" s="125"/>
      <c r="B158" s="128"/>
      <c r="C158" s="125"/>
      <c r="D158" s="9" t="s">
        <v>83</v>
      </c>
      <c r="E158" s="28">
        <f t="shared" si="46"/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</row>
    <row r="159" spans="1:17" s="8" customFormat="1" x14ac:dyDescent="0.25">
      <c r="A159" s="123" t="s">
        <v>79</v>
      </c>
      <c r="B159" s="130" t="s">
        <v>80</v>
      </c>
      <c r="C159" s="123" t="s">
        <v>86</v>
      </c>
      <c r="D159" s="7" t="s">
        <v>23</v>
      </c>
      <c r="E159" s="33">
        <f>E160+E161+E162+E163+E164+E165</f>
        <v>0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</row>
    <row r="160" spans="1:17" s="8" customFormat="1" x14ac:dyDescent="0.25">
      <c r="A160" s="124"/>
      <c r="B160" s="131"/>
      <c r="C160" s="124"/>
      <c r="D160" s="78" t="s">
        <v>7</v>
      </c>
      <c r="E160" s="33">
        <f>F160+G160+H160+I160+J160+K160+L160+M160+N160+O160+P160+Q160</f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</row>
    <row r="161" spans="1:17" s="8" customFormat="1" x14ac:dyDescent="0.25">
      <c r="A161" s="124"/>
      <c r="B161" s="131"/>
      <c r="C161" s="124"/>
      <c r="D161" s="78" t="s">
        <v>8</v>
      </c>
      <c r="E161" s="33">
        <f t="shared" ref="E161:E165" si="47">F161+G161+H161+I161+J161+K161+L161+M161+N161+O161+P161+Q161</f>
        <v>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</row>
    <row r="162" spans="1:17" s="8" customFormat="1" x14ac:dyDescent="0.25">
      <c r="A162" s="124"/>
      <c r="B162" s="131"/>
      <c r="C162" s="124"/>
      <c r="D162" s="78" t="s">
        <v>9</v>
      </c>
      <c r="E162" s="33">
        <f t="shared" si="47"/>
        <v>0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f>1-1</f>
        <v>0</v>
      </c>
      <c r="O162" s="33">
        <v>0</v>
      </c>
      <c r="P162" s="33">
        <v>0</v>
      </c>
      <c r="Q162" s="33">
        <v>0</v>
      </c>
    </row>
    <row r="163" spans="1:17" s="8" customFormat="1" ht="60" x14ac:dyDescent="0.25">
      <c r="A163" s="124"/>
      <c r="B163" s="131"/>
      <c r="C163" s="124"/>
      <c r="D163" s="9" t="s">
        <v>30</v>
      </c>
      <c r="E163" s="33">
        <f t="shared" si="47"/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</row>
    <row r="164" spans="1:17" s="8" customFormat="1" ht="30" x14ac:dyDescent="0.25">
      <c r="A164" s="124"/>
      <c r="B164" s="131"/>
      <c r="C164" s="124"/>
      <c r="D164" s="9" t="s">
        <v>82</v>
      </c>
      <c r="E164" s="33">
        <f t="shared" si="47"/>
        <v>0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</row>
    <row r="165" spans="1:17" s="8" customFormat="1" x14ac:dyDescent="0.25">
      <c r="A165" s="125"/>
      <c r="B165" s="132"/>
      <c r="C165" s="125"/>
      <c r="D165" s="9" t="s">
        <v>83</v>
      </c>
      <c r="E165" s="33">
        <f t="shared" si="47"/>
        <v>0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</row>
    <row r="166" spans="1:17" x14ac:dyDescent="0.25">
      <c r="A166" s="129" t="s">
        <v>25</v>
      </c>
      <c r="B166" s="129"/>
      <c r="C166" s="129"/>
      <c r="D166" s="81" t="s">
        <v>23</v>
      </c>
      <c r="E166" s="20">
        <f>E167+E168+E169+E170+E171+E172</f>
        <v>18743.588950000001</v>
      </c>
      <c r="F166" s="20">
        <f>F167+F168+F169+F170+F171+F172</f>
        <v>0</v>
      </c>
      <c r="G166" s="20">
        <f t="shared" ref="G166:Q166" si="48">G167+G168+G169+G170+G171+G172</f>
        <v>510</v>
      </c>
      <c r="H166" s="20">
        <f t="shared" si="48"/>
        <v>11650.1296</v>
      </c>
      <c r="I166" s="20">
        <f>I167+I168+I169+I170+I171+I172</f>
        <v>1348.38</v>
      </c>
      <c r="J166" s="20">
        <f t="shared" si="48"/>
        <v>175</v>
      </c>
      <c r="K166" s="20">
        <f t="shared" si="48"/>
        <v>279.33800000000002</v>
      </c>
      <c r="L166" s="20">
        <f t="shared" si="48"/>
        <v>589.15840000000003</v>
      </c>
      <c r="M166" s="20">
        <f t="shared" si="48"/>
        <v>801</v>
      </c>
      <c r="N166" s="20">
        <f t="shared" si="48"/>
        <v>517.45632000000001</v>
      </c>
      <c r="O166" s="20">
        <f t="shared" si="48"/>
        <v>638.24090000000001</v>
      </c>
      <c r="P166" s="20">
        <f t="shared" si="48"/>
        <v>2027.6857299999999</v>
      </c>
      <c r="Q166" s="20">
        <f t="shared" si="48"/>
        <v>207.2</v>
      </c>
    </row>
    <row r="167" spans="1:17" x14ac:dyDescent="0.25">
      <c r="A167" s="129"/>
      <c r="B167" s="129"/>
      <c r="C167" s="129"/>
      <c r="D167" s="81" t="s">
        <v>7</v>
      </c>
      <c r="E167" s="20">
        <f>F167+G167+H167+I167+J167+K167+L167+M167+N167+O167+P167+Q167</f>
        <v>0</v>
      </c>
      <c r="F167" s="35">
        <f t="shared" ref="F167:Q171" si="49">F132+F75+F47+F19</f>
        <v>0</v>
      </c>
      <c r="G167" s="35">
        <f t="shared" si="49"/>
        <v>0</v>
      </c>
      <c r="H167" s="35">
        <f t="shared" si="49"/>
        <v>0</v>
      </c>
      <c r="I167" s="35">
        <f t="shared" si="49"/>
        <v>0</v>
      </c>
      <c r="J167" s="35">
        <f t="shared" si="49"/>
        <v>0</v>
      </c>
      <c r="K167" s="35">
        <f t="shared" si="49"/>
        <v>0</v>
      </c>
      <c r="L167" s="35">
        <f t="shared" si="49"/>
        <v>0</v>
      </c>
      <c r="M167" s="35">
        <f t="shared" si="49"/>
        <v>0</v>
      </c>
      <c r="N167" s="35">
        <f t="shared" si="49"/>
        <v>0</v>
      </c>
      <c r="O167" s="35">
        <f t="shared" si="49"/>
        <v>0</v>
      </c>
      <c r="P167" s="35">
        <f t="shared" si="49"/>
        <v>0</v>
      </c>
      <c r="Q167" s="35">
        <f t="shared" si="49"/>
        <v>0</v>
      </c>
    </row>
    <row r="168" spans="1:17" x14ac:dyDescent="0.25">
      <c r="A168" s="129"/>
      <c r="B168" s="129"/>
      <c r="C168" s="129"/>
      <c r="D168" s="81" t="s">
        <v>8</v>
      </c>
      <c r="E168" s="20">
        <f t="shared" ref="E168:E172" si="50">F168+G168+H168+I168+J168+K168+L168+M168+N168+O168+P168+Q168</f>
        <v>573.9</v>
      </c>
      <c r="F168" s="35">
        <f t="shared" si="49"/>
        <v>0</v>
      </c>
      <c r="G168" s="35">
        <f t="shared" si="49"/>
        <v>0</v>
      </c>
      <c r="H168" s="35">
        <f t="shared" si="49"/>
        <v>0</v>
      </c>
      <c r="I168" s="35">
        <f t="shared" si="49"/>
        <v>0</v>
      </c>
      <c r="J168" s="35">
        <f t="shared" si="49"/>
        <v>0</v>
      </c>
      <c r="K168" s="35">
        <f t="shared" si="49"/>
        <v>0</v>
      </c>
      <c r="L168" s="35">
        <f t="shared" si="49"/>
        <v>0</v>
      </c>
      <c r="M168" s="35">
        <f t="shared" si="49"/>
        <v>0</v>
      </c>
      <c r="N168" s="35">
        <f t="shared" si="49"/>
        <v>61.759099999999997</v>
      </c>
      <c r="O168" s="35">
        <f t="shared" si="49"/>
        <v>138.24090000000001</v>
      </c>
      <c r="P168" s="35">
        <f t="shared" si="49"/>
        <v>166.7</v>
      </c>
      <c r="Q168" s="35">
        <f t="shared" si="49"/>
        <v>207.2</v>
      </c>
    </row>
    <row r="169" spans="1:17" x14ac:dyDescent="0.25">
      <c r="A169" s="129"/>
      <c r="B169" s="129"/>
      <c r="C169" s="129"/>
      <c r="D169" s="81" t="s">
        <v>9</v>
      </c>
      <c r="E169" s="20">
        <f>F169+G169+H169+I169+J169+K169+L169+M169+N169+O169+P169+Q169</f>
        <v>18169.68895</v>
      </c>
      <c r="F169" s="35">
        <f t="shared" si="49"/>
        <v>0</v>
      </c>
      <c r="G169" s="35">
        <f t="shared" si="49"/>
        <v>510</v>
      </c>
      <c r="H169" s="35">
        <f t="shared" si="49"/>
        <v>11650.1296</v>
      </c>
      <c r="I169" s="35">
        <f t="shared" si="49"/>
        <v>1348.38</v>
      </c>
      <c r="J169" s="35">
        <f t="shared" si="49"/>
        <v>175</v>
      </c>
      <c r="K169" s="35">
        <f t="shared" si="49"/>
        <v>279.33800000000002</v>
      </c>
      <c r="L169" s="35">
        <f t="shared" si="49"/>
        <v>589.15840000000003</v>
      </c>
      <c r="M169" s="35">
        <f t="shared" si="49"/>
        <v>801</v>
      </c>
      <c r="N169" s="35">
        <f>N134+N77+N49+N21+N162</f>
        <v>455.69722000000002</v>
      </c>
      <c r="O169" s="35">
        <f t="shared" si="49"/>
        <v>500</v>
      </c>
      <c r="P169" s="35">
        <f t="shared" si="49"/>
        <v>1860.9857299999999</v>
      </c>
      <c r="Q169" s="35">
        <f t="shared" si="49"/>
        <v>0</v>
      </c>
    </row>
    <row r="170" spans="1:17" ht="57" x14ac:dyDescent="0.25">
      <c r="A170" s="129"/>
      <c r="B170" s="129"/>
      <c r="C170" s="129"/>
      <c r="D170" s="6" t="s">
        <v>30</v>
      </c>
      <c r="E170" s="20">
        <f t="shared" si="50"/>
        <v>0</v>
      </c>
      <c r="F170" s="35">
        <f t="shared" si="49"/>
        <v>0</v>
      </c>
      <c r="G170" s="35">
        <f t="shared" si="49"/>
        <v>0</v>
      </c>
      <c r="H170" s="35">
        <f t="shared" si="49"/>
        <v>0</v>
      </c>
      <c r="I170" s="35">
        <f t="shared" si="49"/>
        <v>0</v>
      </c>
      <c r="J170" s="35">
        <f t="shared" si="49"/>
        <v>0</v>
      </c>
      <c r="K170" s="35">
        <f t="shared" si="49"/>
        <v>0</v>
      </c>
      <c r="L170" s="35">
        <f t="shared" si="49"/>
        <v>0</v>
      </c>
      <c r="M170" s="35">
        <f t="shared" si="49"/>
        <v>0</v>
      </c>
      <c r="N170" s="35">
        <f>N135+N78+N50+N22</f>
        <v>0</v>
      </c>
      <c r="O170" s="35">
        <f t="shared" si="49"/>
        <v>0</v>
      </c>
      <c r="P170" s="35">
        <f t="shared" si="49"/>
        <v>0</v>
      </c>
      <c r="Q170" s="35">
        <f t="shared" si="49"/>
        <v>0</v>
      </c>
    </row>
    <row r="171" spans="1:17" ht="28.5" x14ac:dyDescent="0.25">
      <c r="A171" s="129"/>
      <c r="B171" s="129"/>
      <c r="C171" s="129"/>
      <c r="D171" s="6" t="s">
        <v>82</v>
      </c>
      <c r="E171" s="20">
        <f t="shared" si="50"/>
        <v>0</v>
      </c>
      <c r="F171" s="35">
        <f t="shared" si="49"/>
        <v>0</v>
      </c>
      <c r="G171" s="35">
        <f t="shared" si="49"/>
        <v>0</v>
      </c>
      <c r="H171" s="35">
        <f t="shared" si="49"/>
        <v>0</v>
      </c>
      <c r="I171" s="35">
        <f t="shared" si="49"/>
        <v>0</v>
      </c>
      <c r="J171" s="35">
        <f t="shared" si="49"/>
        <v>0</v>
      </c>
      <c r="K171" s="35">
        <f t="shared" si="49"/>
        <v>0</v>
      </c>
      <c r="L171" s="35">
        <f t="shared" si="49"/>
        <v>0</v>
      </c>
      <c r="M171" s="35">
        <f t="shared" si="49"/>
        <v>0</v>
      </c>
      <c r="N171" s="35">
        <f>N136+N79+N51+N23</f>
        <v>0</v>
      </c>
      <c r="O171" s="35">
        <f t="shared" si="49"/>
        <v>0</v>
      </c>
      <c r="P171" s="35">
        <f t="shared" si="49"/>
        <v>0</v>
      </c>
      <c r="Q171" s="35">
        <f t="shared" si="49"/>
        <v>0</v>
      </c>
    </row>
    <row r="172" spans="1:17" ht="28.5" x14ac:dyDescent="0.25">
      <c r="A172" s="129"/>
      <c r="B172" s="129"/>
      <c r="C172" s="129"/>
      <c r="D172" s="6" t="s">
        <v>83</v>
      </c>
      <c r="E172" s="20">
        <f t="shared" si="50"/>
        <v>0</v>
      </c>
      <c r="F172" s="35">
        <f t="shared" ref="F172:Q172" si="51">F137+F24+F80+F52</f>
        <v>0</v>
      </c>
      <c r="G172" s="35">
        <f t="shared" si="51"/>
        <v>0</v>
      </c>
      <c r="H172" s="35">
        <f t="shared" si="51"/>
        <v>0</v>
      </c>
      <c r="I172" s="35">
        <f t="shared" si="51"/>
        <v>0</v>
      </c>
      <c r="J172" s="35">
        <f t="shared" si="51"/>
        <v>0</v>
      </c>
      <c r="K172" s="35">
        <f t="shared" si="51"/>
        <v>0</v>
      </c>
      <c r="L172" s="35">
        <f t="shared" si="51"/>
        <v>0</v>
      </c>
      <c r="M172" s="35">
        <f t="shared" si="51"/>
        <v>0</v>
      </c>
      <c r="N172" s="35">
        <f t="shared" si="51"/>
        <v>0</v>
      </c>
      <c r="O172" s="35">
        <f t="shared" si="51"/>
        <v>0</v>
      </c>
      <c r="P172" s="35">
        <f t="shared" si="51"/>
        <v>0</v>
      </c>
      <c r="Q172" s="35">
        <f t="shared" si="51"/>
        <v>0</v>
      </c>
    </row>
    <row r="173" spans="1:17" ht="28.5" customHeight="1" x14ac:dyDescent="0.25">
      <c r="A173" s="133" t="s">
        <v>84</v>
      </c>
      <c r="B173" s="134"/>
      <c r="C173" s="134"/>
      <c r="D173" s="134"/>
      <c r="E173" s="134"/>
      <c r="F173" s="134"/>
    </row>
    <row r="174" spans="1:17" ht="16.5" customHeight="1" x14ac:dyDescent="0.25">
      <c r="A174" s="135"/>
      <c r="B174" s="135"/>
      <c r="C174" s="135"/>
      <c r="D174" s="135"/>
      <c r="E174" s="135"/>
      <c r="F174" s="135"/>
    </row>
    <row r="175" spans="1:17" ht="16.5" customHeight="1" x14ac:dyDescent="0.25">
      <c r="A175" s="135"/>
      <c r="B175" s="135"/>
      <c r="C175" s="135"/>
      <c r="D175" s="135"/>
      <c r="E175" s="135"/>
      <c r="F175" s="135"/>
      <c r="G175" s="100"/>
      <c r="H175" s="100"/>
      <c r="I175" s="100"/>
      <c r="M175" s="10"/>
    </row>
    <row r="176" spans="1:17" ht="16.5" customHeight="1" x14ac:dyDescent="0.25">
      <c r="A176" s="135"/>
      <c r="B176" s="135"/>
      <c r="C176" s="135"/>
      <c r="D176" s="135"/>
      <c r="E176" s="135"/>
      <c r="F176" s="135"/>
    </row>
    <row r="177" spans="1:9" ht="16.5" customHeight="1" x14ac:dyDescent="0.25">
      <c r="A177" s="135"/>
      <c r="B177" s="135"/>
      <c r="C177" s="135"/>
      <c r="D177" s="135"/>
      <c r="E177" s="135"/>
      <c r="F177" s="135"/>
    </row>
    <row r="178" spans="1:9" ht="16.5" customHeight="1" x14ac:dyDescent="0.25">
      <c r="A178" s="135"/>
      <c r="B178" s="135"/>
      <c r="C178" s="135"/>
      <c r="D178" s="135"/>
      <c r="E178" s="135"/>
      <c r="F178" s="135"/>
      <c r="G178" s="137"/>
      <c r="H178" s="137"/>
      <c r="I178" s="137"/>
    </row>
    <row r="179" spans="1:9" ht="16.5" customHeight="1" x14ac:dyDescent="0.25">
      <c r="A179" s="135"/>
      <c r="B179" s="135"/>
      <c r="C179" s="135"/>
      <c r="D179" s="135"/>
      <c r="E179" s="135"/>
      <c r="F179" s="135"/>
      <c r="G179" s="76"/>
      <c r="H179" s="76"/>
      <c r="I179" s="76"/>
    </row>
    <row r="180" spans="1:9" ht="56.25" customHeight="1" x14ac:dyDescent="0.25">
      <c r="A180" s="135"/>
      <c r="B180" s="135"/>
      <c r="C180" s="135"/>
      <c r="D180" s="135"/>
      <c r="E180" s="135"/>
      <c r="F180" s="135"/>
      <c r="G180" s="137"/>
      <c r="H180" s="138"/>
      <c r="I180" s="76"/>
    </row>
    <row r="181" spans="1:9" ht="18" customHeight="1" x14ac:dyDescent="0.25">
      <c r="C181" s="3"/>
      <c r="D181" s="75"/>
      <c r="E181" s="75"/>
      <c r="F181" s="75"/>
    </row>
    <row r="182" spans="1:9" ht="16.5" x14ac:dyDescent="0.25">
      <c r="B182" s="64" t="s">
        <v>94</v>
      </c>
      <c r="C182" s="3"/>
      <c r="D182" s="39"/>
      <c r="E182" s="39" t="s">
        <v>95</v>
      </c>
      <c r="F182" s="39"/>
      <c r="G182" s="76"/>
      <c r="H182" s="76"/>
      <c r="I182" s="76"/>
    </row>
    <row r="183" spans="1:9" ht="22.5" customHeight="1" x14ac:dyDescent="0.25">
      <c r="B183" s="11"/>
      <c r="D183" s="75"/>
      <c r="E183" s="75"/>
      <c r="F183" s="75"/>
    </row>
    <row r="184" spans="1:9" x14ac:dyDescent="0.25">
      <c r="B184" s="1" t="s">
        <v>89</v>
      </c>
      <c r="E184" s="1" t="s">
        <v>90</v>
      </c>
    </row>
    <row r="187" spans="1:9" x14ac:dyDescent="0.25">
      <c r="B187" s="1" t="s">
        <v>91</v>
      </c>
    </row>
    <row r="188" spans="1:9" x14ac:dyDescent="0.25">
      <c r="B188" s="1" t="s">
        <v>92</v>
      </c>
      <c r="E188" s="1" t="s">
        <v>93</v>
      </c>
    </row>
    <row r="189" spans="1:9" x14ac:dyDescent="0.25">
      <c r="B189" s="77">
        <v>250239</v>
      </c>
    </row>
  </sheetData>
  <mergeCells count="88">
    <mergeCell ref="G175:I175"/>
    <mergeCell ref="G178:I178"/>
    <mergeCell ref="G180:H180"/>
    <mergeCell ref="A159:A165"/>
    <mergeCell ref="B159:B165"/>
    <mergeCell ref="C159:C165"/>
    <mergeCell ref="A166:B172"/>
    <mergeCell ref="C166:C172"/>
    <mergeCell ref="A173:F180"/>
    <mergeCell ref="A145:A151"/>
    <mergeCell ref="B145:B151"/>
    <mergeCell ref="C145:C151"/>
    <mergeCell ref="A152:A158"/>
    <mergeCell ref="B152:B158"/>
    <mergeCell ref="C152:C158"/>
    <mergeCell ref="A131:A137"/>
    <mergeCell ref="B131:B137"/>
    <mergeCell ref="C131:C137"/>
    <mergeCell ref="A138:A144"/>
    <mergeCell ref="B138:B144"/>
    <mergeCell ref="C138:C144"/>
    <mergeCell ref="A117:A123"/>
    <mergeCell ref="B117:B123"/>
    <mergeCell ref="C117:C123"/>
    <mergeCell ref="A124:A130"/>
    <mergeCell ref="B124:B130"/>
    <mergeCell ref="C124:C130"/>
    <mergeCell ref="A102:A108"/>
    <mergeCell ref="B102:B108"/>
    <mergeCell ref="C102:C108"/>
    <mergeCell ref="A109:A115"/>
    <mergeCell ref="B109:B115"/>
    <mergeCell ref="C109:C115"/>
    <mergeCell ref="A88:A94"/>
    <mergeCell ref="B88:B94"/>
    <mergeCell ref="C88:C94"/>
    <mergeCell ref="A95:A101"/>
    <mergeCell ref="B95:B101"/>
    <mergeCell ref="C95:C101"/>
    <mergeCell ref="A74:A80"/>
    <mergeCell ref="B74:B80"/>
    <mergeCell ref="C74:C80"/>
    <mergeCell ref="A81:A87"/>
    <mergeCell ref="B81:B87"/>
    <mergeCell ref="C81:C87"/>
    <mergeCell ref="A60:A66"/>
    <mergeCell ref="B60:B66"/>
    <mergeCell ref="C60:C66"/>
    <mergeCell ref="A67:A73"/>
    <mergeCell ref="B67:B73"/>
    <mergeCell ref="C67:C73"/>
    <mergeCell ref="A46:A52"/>
    <mergeCell ref="B46:B52"/>
    <mergeCell ref="C46:C52"/>
    <mergeCell ref="A53:A59"/>
    <mergeCell ref="B53:B59"/>
    <mergeCell ref="C53:C59"/>
    <mergeCell ref="A32:A38"/>
    <mergeCell ref="B32:B38"/>
    <mergeCell ref="C32:C38"/>
    <mergeCell ref="A39:A45"/>
    <mergeCell ref="B39:B45"/>
    <mergeCell ref="C39:C45"/>
    <mergeCell ref="A18:A24"/>
    <mergeCell ref="B18:B24"/>
    <mergeCell ref="C18:C24"/>
    <mergeCell ref="A25:A31"/>
    <mergeCell ref="B25:B31"/>
    <mergeCell ref="C25:C31"/>
    <mergeCell ref="P14:Q14"/>
    <mergeCell ref="A15:A16"/>
    <mergeCell ref="B15:B16"/>
    <mergeCell ref="C15:C16"/>
    <mergeCell ref="D15:D16"/>
    <mergeCell ref="E15:E16"/>
    <mergeCell ref="F15:Q15"/>
    <mergeCell ref="A13:Q13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1:Q11"/>
    <mergeCell ref="A12:Q12"/>
  </mergeCells>
  <pageMargins left="0" right="0" top="0.39370078740157483" bottom="0" header="0" footer="0"/>
  <pageSetup paperSize="8" scale="63" fitToHeight="0" orientation="landscape" r:id="rId1"/>
  <rowBreaks count="3" manualBreakCount="3">
    <brk id="52" max="16" man="1"/>
    <brk id="101" max="16" man="1"/>
    <brk id="144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9"/>
  <sheetViews>
    <sheetView view="pageBreakPreview" zoomScale="85" zoomScaleNormal="100" zoomScaleSheetLayoutView="85" workbookViewId="0">
      <pane xSplit="5" ySplit="17" topLeftCell="F144" activePane="bottomRight" state="frozen"/>
      <selection pane="topRight" activeCell="F1" sqref="F1"/>
      <selection pane="bottomLeft" activeCell="A15" sqref="A15"/>
      <selection pane="bottomRight" activeCell="Q148" sqref="Q148"/>
    </sheetView>
  </sheetViews>
  <sheetFormatPr defaultRowHeight="15" x14ac:dyDescent="0.25"/>
  <cols>
    <col min="1" max="1" width="7" style="83" customWidth="1"/>
    <col min="2" max="2" width="38" style="1" customWidth="1"/>
    <col min="3" max="3" width="28.5703125" style="1" customWidth="1"/>
    <col min="4" max="4" width="20.28515625" style="1" customWidth="1"/>
    <col min="5" max="5" width="20.140625" style="1" customWidth="1"/>
    <col min="6" max="7" width="14.5703125" style="1" customWidth="1"/>
    <col min="8" max="9" width="14.85546875" style="1" customWidth="1"/>
    <col min="10" max="10" width="12.7109375" style="1" customWidth="1"/>
    <col min="11" max="11" width="13.7109375" style="1" customWidth="1"/>
    <col min="12" max="12" width="12.28515625" style="1" customWidth="1"/>
    <col min="13" max="13" width="13.140625" style="1" customWidth="1"/>
    <col min="14" max="14" width="13.7109375" style="1" customWidth="1"/>
    <col min="15" max="15" width="13.140625" style="1" customWidth="1"/>
    <col min="16" max="16" width="13.85546875" style="1" customWidth="1"/>
    <col min="17" max="17" width="12.5703125" style="1" customWidth="1"/>
    <col min="18" max="16384" width="9.140625" style="1"/>
  </cols>
  <sheetData>
    <row r="1" spans="1:17" ht="16.5" x14ac:dyDescent="0.25">
      <c r="G1" s="3"/>
      <c r="M1" s="100" t="s">
        <v>29</v>
      </c>
      <c r="N1" s="100"/>
      <c r="O1" s="100"/>
      <c r="P1" s="100"/>
      <c r="Q1" s="100"/>
    </row>
    <row r="2" spans="1:17" ht="16.5" x14ac:dyDescent="0.25">
      <c r="G2" s="3"/>
      <c r="M2" s="101" t="s">
        <v>57</v>
      </c>
      <c r="N2" s="101"/>
      <c r="O2" s="101"/>
      <c r="P2" s="101"/>
      <c r="Q2" s="101"/>
    </row>
    <row r="3" spans="1:17" ht="16.5" x14ac:dyDescent="0.25">
      <c r="G3" s="3"/>
      <c r="M3" s="102" t="s">
        <v>43</v>
      </c>
      <c r="N3" s="102"/>
      <c r="O3" s="102"/>
      <c r="P3" s="102"/>
      <c r="Q3" s="102"/>
    </row>
    <row r="4" spans="1:17" ht="16.5" x14ac:dyDescent="0.25">
      <c r="G4" s="3"/>
      <c r="M4" s="103"/>
      <c r="N4" s="103"/>
      <c r="O4" s="103"/>
      <c r="P4" s="103"/>
      <c r="Q4" s="103"/>
    </row>
    <row r="5" spans="1:17" ht="16.5" x14ac:dyDescent="0.25">
      <c r="G5" s="3"/>
      <c r="M5" s="102" t="s">
        <v>44</v>
      </c>
      <c r="N5" s="102"/>
      <c r="O5" s="102"/>
      <c r="P5" s="102"/>
      <c r="Q5" s="102"/>
    </row>
    <row r="6" spans="1:17" ht="16.5" x14ac:dyDescent="0.25">
      <c r="G6" s="3"/>
      <c r="M6" s="103"/>
      <c r="N6" s="103"/>
      <c r="O6" s="103"/>
      <c r="P6" s="103"/>
      <c r="Q6" s="103"/>
    </row>
    <row r="7" spans="1:17" ht="16.5" x14ac:dyDescent="0.25">
      <c r="G7" s="3"/>
      <c r="M7" s="102" t="s">
        <v>44</v>
      </c>
      <c r="N7" s="102"/>
      <c r="O7" s="102"/>
      <c r="P7" s="102"/>
      <c r="Q7" s="102"/>
    </row>
    <row r="8" spans="1:17" ht="16.5" x14ac:dyDescent="0.25">
      <c r="G8" s="3"/>
      <c r="M8" s="101"/>
      <c r="N8" s="101"/>
      <c r="O8" s="101"/>
      <c r="P8" s="101"/>
      <c r="Q8" s="101"/>
    </row>
    <row r="9" spans="1:17" ht="16.5" x14ac:dyDescent="0.25">
      <c r="G9" s="3"/>
      <c r="M9" s="104" t="s">
        <v>85</v>
      </c>
      <c r="N9" s="104"/>
      <c r="O9" s="104"/>
      <c r="P9" s="104"/>
      <c r="Q9" s="104"/>
    </row>
    <row r="10" spans="1:17" ht="16.5" x14ac:dyDescent="0.25">
      <c r="G10" s="3"/>
      <c r="N10" s="90"/>
      <c r="O10" s="90"/>
      <c r="P10" s="90"/>
      <c r="Q10" s="90"/>
    </row>
    <row r="11" spans="1:17" ht="17.25" customHeight="1" x14ac:dyDescent="0.25">
      <c r="A11" s="105" t="s">
        <v>26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</row>
    <row r="12" spans="1:17" ht="34.5" customHeight="1" x14ac:dyDescent="0.25">
      <c r="A12" s="106" t="s">
        <v>64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7" ht="18.75" customHeight="1" x14ac:dyDescent="0.25">
      <c r="A13" s="99" t="s">
        <v>33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</row>
    <row r="14" spans="1:17" ht="12" customHeight="1" x14ac:dyDescent="0.25">
      <c r="P14" s="107" t="s">
        <v>27</v>
      </c>
      <c r="Q14" s="107"/>
    </row>
    <row r="15" spans="1:17" ht="69" customHeight="1" x14ac:dyDescent="0.25">
      <c r="A15" s="108" t="s">
        <v>0</v>
      </c>
      <c r="B15" s="109" t="s">
        <v>63</v>
      </c>
      <c r="C15" s="109" t="s">
        <v>65</v>
      </c>
      <c r="D15" s="108" t="s">
        <v>22</v>
      </c>
      <c r="E15" s="108" t="s">
        <v>24</v>
      </c>
      <c r="F15" s="108" t="s">
        <v>28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</row>
    <row r="16" spans="1:17" ht="57" customHeight="1" x14ac:dyDescent="0.25">
      <c r="A16" s="108"/>
      <c r="B16" s="109"/>
      <c r="C16" s="109"/>
      <c r="D16" s="108"/>
      <c r="E16" s="108"/>
      <c r="F16" s="85" t="s">
        <v>10</v>
      </c>
      <c r="G16" s="85" t="s">
        <v>11</v>
      </c>
      <c r="H16" s="85" t="s">
        <v>12</v>
      </c>
      <c r="I16" s="85" t="s">
        <v>13</v>
      </c>
      <c r="J16" s="85" t="s">
        <v>14</v>
      </c>
      <c r="K16" s="85" t="s">
        <v>15</v>
      </c>
      <c r="L16" s="85" t="s">
        <v>16</v>
      </c>
      <c r="M16" s="85" t="s">
        <v>17</v>
      </c>
      <c r="N16" s="85" t="s">
        <v>18</v>
      </c>
      <c r="O16" s="85" t="s">
        <v>19</v>
      </c>
      <c r="P16" s="85" t="s">
        <v>20</v>
      </c>
      <c r="Q16" s="85" t="s">
        <v>21</v>
      </c>
    </row>
    <row r="17" spans="1:17" s="2" customFormat="1" ht="15" customHeigh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</row>
    <row r="18" spans="1:17" x14ac:dyDescent="0.25">
      <c r="A18" s="108" t="s">
        <v>1</v>
      </c>
      <c r="B18" s="111" t="s">
        <v>75</v>
      </c>
      <c r="C18" s="108"/>
      <c r="D18" s="86" t="s">
        <v>23</v>
      </c>
      <c r="E18" s="19">
        <f>E19+E20+E21+E22+E23+E24</f>
        <v>341.4</v>
      </c>
      <c r="F18" s="20">
        <f>F19+F20+F21+F22+F23+F24</f>
        <v>0</v>
      </c>
      <c r="G18" s="20">
        <f>G19+G20+G21+G22+G23+G24</f>
        <v>0</v>
      </c>
      <c r="H18" s="20">
        <f t="shared" ref="H18:Q18" si="0">H19+H20+H21+H22+H23+H24</f>
        <v>0</v>
      </c>
      <c r="I18" s="20">
        <f t="shared" si="0"/>
        <v>0</v>
      </c>
      <c r="J18" s="20">
        <f t="shared" si="0"/>
        <v>0</v>
      </c>
      <c r="K18" s="20">
        <f t="shared" si="0"/>
        <v>0</v>
      </c>
      <c r="L18" s="20">
        <f t="shared" si="0"/>
        <v>0</v>
      </c>
      <c r="M18" s="20">
        <f t="shared" si="0"/>
        <v>0</v>
      </c>
      <c r="N18" s="20">
        <f t="shared" si="0"/>
        <v>61.759099999999997</v>
      </c>
      <c r="O18" s="20">
        <f t="shared" si="0"/>
        <v>138.24090000000001</v>
      </c>
      <c r="P18" s="20">
        <f t="shared" si="0"/>
        <v>51.699999999999989</v>
      </c>
      <c r="Q18" s="20">
        <f t="shared" si="0"/>
        <v>89.7</v>
      </c>
    </row>
    <row r="19" spans="1:17" x14ac:dyDescent="0.25">
      <c r="A19" s="108"/>
      <c r="B19" s="111"/>
      <c r="C19" s="108"/>
      <c r="D19" s="87" t="s">
        <v>7</v>
      </c>
      <c r="E19" s="21">
        <f t="shared" ref="E19:Q24" si="1">E26+E33+E40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  <c r="K19" s="22">
        <f t="shared" si="1"/>
        <v>0</v>
      </c>
      <c r="L19" s="22">
        <f t="shared" si="1"/>
        <v>0</v>
      </c>
      <c r="M19" s="22">
        <f t="shared" si="1"/>
        <v>0</v>
      </c>
      <c r="N19" s="22">
        <f t="shared" si="1"/>
        <v>0</v>
      </c>
      <c r="O19" s="22">
        <f t="shared" si="1"/>
        <v>0</v>
      </c>
      <c r="P19" s="22">
        <f t="shared" si="1"/>
        <v>0</v>
      </c>
      <c r="Q19" s="22">
        <f t="shared" si="1"/>
        <v>0</v>
      </c>
    </row>
    <row r="20" spans="1:17" x14ac:dyDescent="0.25">
      <c r="A20" s="108"/>
      <c r="B20" s="111"/>
      <c r="C20" s="108"/>
      <c r="D20" s="87" t="s">
        <v>8</v>
      </c>
      <c r="E20" s="21">
        <f t="shared" si="1"/>
        <v>341.4</v>
      </c>
      <c r="F20" s="23">
        <f t="shared" si="1"/>
        <v>0</v>
      </c>
      <c r="G20" s="23">
        <f t="shared" si="1"/>
        <v>0</v>
      </c>
      <c r="H20" s="23">
        <f t="shared" si="1"/>
        <v>0</v>
      </c>
      <c r="I20" s="23">
        <f t="shared" si="1"/>
        <v>0</v>
      </c>
      <c r="J20" s="23">
        <f t="shared" si="1"/>
        <v>0</v>
      </c>
      <c r="K20" s="23">
        <f t="shared" si="1"/>
        <v>0</v>
      </c>
      <c r="L20" s="23">
        <f t="shared" si="1"/>
        <v>0</v>
      </c>
      <c r="M20" s="23">
        <f t="shared" si="1"/>
        <v>0</v>
      </c>
      <c r="N20" s="23">
        <f t="shared" si="1"/>
        <v>61.759099999999997</v>
      </c>
      <c r="O20" s="23">
        <f t="shared" si="1"/>
        <v>138.24090000000001</v>
      </c>
      <c r="P20" s="23">
        <f t="shared" si="1"/>
        <v>51.699999999999989</v>
      </c>
      <c r="Q20" s="23">
        <f t="shared" si="1"/>
        <v>89.7</v>
      </c>
    </row>
    <row r="21" spans="1:17" x14ac:dyDescent="0.25">
      <c r="A21" s="108"/>
      <c r="B21" s="111"/>
      <c r="C21" s="108"/>
      <c r="D21" s="87" t="s">
        <v>9</v>
      </c>
      <c r="E21" s="21">
        <f t="shared" si="1"/>
        <v>0</v>
      </c>
      <c r="F21" s="22">
        <f t="shared" si="1"/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2">
        <f t="shared" si="1"/>
        <v>0</v>
      </c>
      <c r="K21" s="22">
        <f t="shared" si="1"/>
        <v>0</v>
      </c>
      <c r="L21" s="22">
        <f t="shared" si="1"/>
        <v>0</v>
      </c>
      <c r="M21" s="22">
        <f t="shared" si="1"/>
        <v>0</v>
      </c>
      <c r="N21" s="22">
        <f t="shared" si="1"/>
        <v>0</v>
      </c>
      <c r="O21" s="22">
        <f t="shared" si="1"/>
        <v>0</v>
      </c>
      <c r="P21" s="22">
        <f t="shared" si="1"/>
        <v>0</v>
      </c>
      <c r="Q21" s="22">
        <f t="shared" si="1"/>
        <v>0</v>
      </c>
    </row>
    <row r="22" spans="1:17" ht="60" x14ac:dyDescent="0.25">
      <c r="A22" s="108"/>
      <c r="B22" s="111"/>
      <c r="C22" s="108"/>
      <c r="D22" s="5" t="s">
        <v>30</v>
      </c>
      <c r="E22" s="21">
        <f t="shared" si="1"/>
        <v>0</v>
      </c>
      <c r="F22" s="22">
        <f t="shared" si="1"/>
        <v>0</v>
      </c>
      <c r="G22" s="22">
        <f t="shared" si="1"/>
        <v>0</v>
      </c>
      <c r="H22" s="22">
        <f t="shared" si="1"/>
        <v>0</v>
      </c>
      <c r="I22" s="22">
        <f t="shared" si="1"/>
        <v>0</v>
      </c>
      <c r="J22" s="22">
        <f t="shared" si="1"/>
        <v>0</v>
      </c>
      <c r="K22" s="22">
        <f t="shared" si="1"/>
        <v>0</v>
      </c>
      <c r="L22" s="22">
        <f t="shared" si="1"/>
        <v>0</v>
      </c>
      <c r="M22" s="22">
        <f t="shared" si="1"/>
        <v>0</v>
      </c>
      <c r="N22" s="22">
        <f t="shared" si="1"/>
        <v>0</v>
      </c>
      <c r="O22" s="22">
        <f t="shared" si="1"/>
        <v>0</v>
      </c>
      <c r="P22" s="22">
        <f t="shared" si="1"/>
        <v>0</v>
      </c>
      <c r="Q22" s="22">
        <f t="shared" si="1"/>
        <v>0</v>
      </c>
    </row>
    <row r="23" spans="1:17" ht="30" x14ac:dyDescent="0.25">
      <c r="A23" s="108"/>
      <c r="B23" s="111"/>
      <c r="C23" s="108"/>
      <c r="D23" s="5" t="s">
        <v>82</v>
      </c>
      <c r="E23" s="21">
        <f t="shared" si="1"/>
        <v>0</v>
      </c>
      <c r="F23" s="22">
        <f t="shared" si="1"/>
        <v>0</v>
      </c>
      <c r="G23" s="22">
        <f t="shared" si="1"/>
        <v>0</v>
      </c>
      <c r="H23" s="22">
        <f t="shared" si="1"/>
        <v>0</v>
      </c>
      <c r="I23" s="22">
        <f t="shared" si="1"/>
        <v>0</v>
      </c>
      <c r="J23" s="22">
        <f t="shared" si="1"/>
        <v>0</v>
      </c>
      <c r="K23" s="22">
        <f t="shared" si="1"/>
        <v>0</v>
      </c>
      <c r="L23" s="22">
        <f t="shared" si="1"/>
        <v>0</v>
      </c>
      <c r="M23" s="22">
        <f t="shared" si="1"/>
        <v>0</v>
      </c>
      <c r="N23" s="22">
        <f t="shared" si="1"/>
        <v>0</v>
      </c>
      <c r="O23" s="22">
        <f t="shared" si="1"/>
        <v>0</v>
      </c>
      <c r="P23" s="22">
        <f t="shared" si="1"/>
        <v>0</v>
      </c>
      <c r="Q23" s="22">
        <f t="shared" si="1"/>
        <v>0</v>
      </c>
    </row>
    <row r="24" spans="1:17" x14ac:dyDescent="0.25">
      <c r="A24" s="108"/>
      <c r="B24" s="111"/>
      <c r="C24" s="108"/>
      <c r="D24" s="5" t="s">
        <v>83</v>
      </c>
      <c r="E24" s="21">
        <f>E31+E38+E45</f>
        <v>0</v>
      </c>
      <c r="F24" s="22">
        <f t="shared" si="1"/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 t="shared" si="1"/>
        <v>0</v>
      </c>
      <c r="O24" s="22">
        <f t="shared" si="1"/>
        <v>0</v>
      </c>
      <c r="P24" s="22">
        <f t="shared" si="1"/>
        <v>0</v>
      </c>
      <c r="Q24" s="22">
        <f t="shared" si="1"/>
        <v>0</v>
      </c>
    </row>
    <row r="25" spans="1:17" x14ac:dyDescent="0.25">
      <c r="A25" s="108" t="s">
        <v>2</v>
      </c>
      <c r="B25" s="112" t="s">
        <v>67</v>
      </c>
      <c r="C25" s="108" t="s">
        <v>45</v>
      </c>
      <c r="D25" s="86" t="s">
        <v>23</v>
      </c>
      <c r="E25" s="19">
        <f>E26+E27+E28+E29+E30+E31</f>
        <v>341.4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x14ac:dyDescent="0.25">
      <c r="A26" s="108"/>
      <c r="B26" s="112"/>
      <c r="C26" s="108"/>
      <c r="D26" s="87" t="s">
        <v>7</v>
      </c>
      <c r="E26" s="21">
        <f>F26+G26+H26+I26+J26+K26+L26+M26+N26+O26+P26+Q26</f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</row>
    <row r="27" spans="1:17" x14ac:dyDescent="0.25">
      <c r="A27" s="108"/>
      <c r="B27" s="112"/>
      <c r="C27" s="108"/>
      <c r="D27" s="87" t="s">
        <v>8</v>
      </c>
      <c r="E27" s="21">
        <f t="shared" ref="E27:E31" si="2">F27+G27+H27+I27+J27+K27+L27+M27+N27+O27+P27+Q27</f>
        <v>341.4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/>
      <c r="M27" s="23">
        <v>0</v>
      </c>
      <c r="N27" s="24">
        <f>100-38.2409</f>
        <v>61.759099999999997</v>
      </c>
      <c r="O27" s="23">
        <f>100+38.2409</f>
        <v>138.24090000000001</v>
      </c>
      <c r="P27" s="23">
        <f>151.7-100</f>
        <v>51.699999999999989</v>
      </c>
      <c r="Q27" s="23">
        <f>107.2-17.5</f>
        <v>89.7</v>
      </c>
    </row>
    <row r="28" spans="1:17" x14ac:dyDescent="0.25">
      <c r="A28" s="108"/>
      <c r="B28" s="112"/>
      <c r="C28" s="108"/>
      <c r="D28" s="87" t="s">
        <v>9</v>
      </c>
      <c r="E28" s="21">
        <f t="shared" si="2"/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v>0</v>
      </c>
      <c r="O28" s="23">
        <v>0</v>
      </c>
      <c r="P28" s="23">
        <v>0</v>
      </c>
      <c r="Q28" s="23">
        <v>0</v>
      </c>
    </row>
    <row r="29" spans="1:17" ht="60" x14ac:dyDescent="0.25">
      <c r="A29" s="108"/>
      <c r="B29" s="112"/>
      <c r="C29" s="108"/>
      <c r="D29" s="5" t="s">
        <v>30</v>
      </c>
      <c r="E29" s="21">
        <f t="shared" si="2"/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</row>
    <row r="30" spans="1:17" ht="30" x14ac:dyDescent="0.25">
      <c r="A30" s="108"/>
      <c r="B30" s="112"/>
      <c r="C30" s="108"/>
      <c r="D30" s="5" t="s">
        <v>82</v>
      </c>
      <c r="E30" s="21">
        <f t="shared" si="2"/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</row>
    <row r="31" spans="1:17" ht="61.5" customHeight="1" x14ac:dyDescent="0.25">
      <c r="A31" s="108"/>
      <c r="B31" s="112"/>
      <c r="C31" s="108"/>
      <c r="D31" s="5" t="s">
        <v>83</v>
      </c>
      <c r="E31" s="21">
        <f t="shared" si="2"/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</row>
    <row r="32" spans="1:17" x14ac:dyDescent="0.25">
      <c r="A32" s="108" t="s">
        <v>3</v>
      </c>
      <c r="B32" s="112" t="s">
        <v>66</v>
      </c>
      <c r="C32" s="108" t="s">
        <v>46</v>
      </c>
      <c r="D32" s="86" t="s">
        <v>23</v>
      </c>
      <c r="E32" s="19">
        <f>E33+E34+E35+E36+E37+E38</f>
        <v>0</v>
      </c>
      <c r="F32" s="20">
        <f>F33+F34+F35+F36+F37+F38</f>
        <v>0</v>
      </c>
      <c r="G32" s="20">
        <f t="shared" ref="G32:Q32" si="3">G33+G34+G35+G36+G37+G38</f>
        <v>0</v>
      </c>
      <c r="H32" s="20">
        <f t="shared" si="3"/>
        <v>0</v>
      </c>
      <c r="I32" s="20">
        <f t="shared" si="3"/>
        <v>0</v>
      </c>
      <c r="J32" s="20">
        <f t="shared" si="3"/>
        <v>0</v>
      </c>
      <c r="K32" s="20">
        <f t="shared" si="3"/>
        <v>0</v>
      </c>
      <c r="L32" s="20">
        <f t="shared" si="3"/>
        <v>0</v>
      </c>
      <c r="M32" s="20">
        <f t="shared" si="3"/>
        <v>0</v>
      </c>
      <c r="N32" s="20">
        <f t="shared" si="3"/>
        <v>0</v>
      </c>
      <c r="O32" s="20">
        <f t="shared" si="3"/>
        <v>0</v>
      </c>
      <c r="P32" s="20">
        <f t="shared" si="3"/>
        <v>0</v>
      </c>
      <c r="Q32" s="20">
        <f t="shared" si="3"/>
        <v>0</v>
      </c>
    </row>
    <row r="33" spans="1:17" x14ac:dyDescent="0.25">
      <c r="A33" s="108"/>
      <c r="B33" s="112"/>
      <c r="C33" s="108"/>
      <c r="D33" s="87" t="s">
        <v>7</v>
      </c>
      <c r="E33" s="21">
        <f>F33+G33+H33+I33+J33+K33+L33+M33+N33+O33+P33+Q33</f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</row>
    <row r="34" spans="1:17" x14ac:dyDescent="0.25">
      <c r="A34" s="108"/>
      <c r="B34" s="112"/>
      <c r="C34" s="108"/>
      <c r="D34" s="87" t="s">
        <v>8</v>
      </c>
      <c r="E34" s="21">
        <f t="shared" ref="E34:E38" si="4">F34+G34+H34+I34+J34+K34+L34+M34+N34+O34+P34+Q34</f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f>100-100</f>
        <v>0</v>
      </c>
      <c r="M34" s="23">
        <v>0</v>
      </c>
      <c r="N34" s="24">
        <v>0</v>
      </c>
      <c r="O34" s="23">
        <v>0</v>
      </c>
      <c r="P34" s="23">
        <v>0</v>
      </c>
      <c r="Q34" s="23">
        <f>100-100</f>
        <v>0</v>
      </c>
    </row>
    <row r="35" spans="1:17" x14ac:dyDescent="0.25">
      <c r="A35" s="108"/>
      <c r="B35" s="112"/>
      <c r="C35" s="108"/>
      <c r="D35" s="87" t="s">
        <v>9</v>
      </c>
      <c r="E35" s="21">
        <f t="shared" si="4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</row>
    <row r="36" spans="1:17" ht="60" x14ac:dyDescent="0.25">
      <c r="A36" s="108"/>
      <c r="B36" s="112"/>
      <c r="C36" s="108"/>
      <c r="D36" s="5" t="s">
        <v>30</v>
      </c>
      <c r="E36" s="21">
        <f t="shared" si="4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</row>
    <row r="37" spans="1:17" ht="30" x14ac:dyDescent="0.25">
      <c r="A37" s="108"/>
      <c r="B37" s="112"/>
      <c r="C37" s="108"/>
      <c r="D37" s="5" t="s">
        <v>82</v>
      </c>
      <c r="E37" s="21">
        <f t="shared" si="4"/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</row>
    <row r="38" spans="1:17" x14ac:dyDescent="0.25">
      <c r="A38" s="108"/>
      <c r="B38" s="112"/>
      <c r="C38" s="108"/>
      <c r="D38" s="5" t="s">
        <v>83</v>
      </c>
      <c r="E38" s="21">
        <f t="shared" si="4"/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</row>
    <row r="39" spans="1:17" x14ac:dyDescent="0.25">
      <c r="A39" s="108" t="s">
        <v>31</v>
      </c>
      <c r="B39" s="112" t="s">
        <v>68</v>
      </c>
      <c r="C39" s="108" t="s">
        <v>46</v>
      </c>
      <c r="D39" s="86" t="s">
        <v>23</v>
      </c>
      <c r="E39" s="19">
        <f>E40+E41+E42+E43+E44+E45</f>
        <v>0</v>
      </c>
      <c r="F39" s="20">
        <f>F40+F41+F42+F43+F44+F45</f>
        <v>0</v>
      </c>
      <c r="G39" s="20">
        <f t="shared" ref="G39:Q39" si="5">G40+G41+G42+G43+G44+G45</f>
        <v>0</v>
      </c>
      <c r="H39" s="20">
        <f t="shared" si="5"/>
        <v>0</v>
      </c>
      <c r="I39" s="20">
        <f t="shared" si="5"/>
        <v>0</v>
      </c>
      <c r="J39" s="20">
        <f t="shared" si="5"/>
        <v>0</v>
      </c>
      <c r="K39" s="20">
        <f t="shared" si="5"/>
        <v>0</v>
      </c>
      <c r="L39" s="20">
        <f t="shared" si="5"/>
        <v>0</v>
      </c>
      <c r="M39" s="20">
        <f t="shared" si="5"/>
        <v>0</v>
      </c>
      <c r="N39" s="20">
        <f t="shared" si="5"/>
        <v>0</v>
      </c>
      <c r="O39" s="20">
        <f t="shared" si="5"/>
        <v>0</v>
      </c>
      <c r="P39" s="20">
        <f t="shared" si="5"/>
        <v>0</v>
      </c>
      <c r="Q39" s="20">
        <f t="shared" si="5"/>
        <v>0</v>
      </c>
    </row>
    <row r="40" spans="1:17" x14ac:dyDescent="0.25">
      <c r="A40" s="108"/>
      <c r="B40" s="112"/>
      <c r="C40" s="108"/>
      <c r="D40" s="87" t="s">
        <v>7</v>
      </c>
      <c r="E40" s="21">
        <f>F40+G40+H40+I40+J40+K40+L40+M40+N40+O40+P40+Q40</f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</row>
    <row r="41" spans="1:17" x14ac:dyDescent="0.25">
      <c r="A41" s="108"/>
      <c r="B41" s="112"/>
      <c r="C41" s="108"/>
      <c r="D41" s="87" t="s">
        <v>8</v>
      </c>
      <c r="E41" s="21">
        <f t="shared" ref="E41:E45" si="6">F41+G41+H41+I41+J41+K41+L41+M41+N41+O41+P41+Q41</f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4">
        <v>0</v>
      </c>
      <c r="O41" s="23">
        <v>0</v>
      </c>
      <c r="P41" s="23">
        <f>15-15</f>
        <v>0</v>
      </c>
      <c r="Q41" s="23">
        <v>0</v>
      </c>
    </row>
    <row r="42" spans="1:17" x14ac:dyDescent="0.25">
      <c r="A42" s="108"/>
      <c r="B42" s="112"/>
      <c r="C42" s="108"/>
      <c r="D42" s="87" t="s">
        <v>9</v>
      </c>
      <c r="E42" s="21">
        <f t="shared" si="6"/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</row>
    <row r="43" spans="1:17" ht="60" x14ac:dyDescent="0.25">
      <c r="A43" s="108"/>
      <c r="B43" s="112"/>
      <c r="C43" s="108"/>
      <c r="D43" s="5" t="s">
        <v>30</v>
      </c>
      <c r="E43" s="21">
        <f t="shared" si="6"/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</row>
    <row r="44" spans="1:17" ht="30" x14ac:dyDescent="0.25">
      <c r="A44" s="108"/>
      <c r="B44" s="112"/>
      <c r="C44" s="108"/>
      <c r="D44" s="5" t="s">
        <v>82</v>
      </c>
      <c r="E44" s="21">
        <f t="shared" si="6"/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</row>
    <row r="45" spans="1:17" x14ac:dyDescent="0.25">
      <c r="A45" s="108"/>
      <c r="B45" s="112"/>
      <c r="C45" s="108"/>
      <c r="D45" s="5" t="s">
        <v>83</v>
      </c>
      <c r="E45" s="21">
        <f t="shared" si="6"/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</row>
    <row r="46" spans="1:17" x14ac:dyDescent="0.25">
      <c r="A46" s="108" t="s">
        <v>4</v>
      </c>
      <c r="B46" s="111" t="s">
        <v>76</v>
      </c>
      <c r="C46" s="108"/>
      <c r="D46" s="86" t="s">
        <v>23</v>
      </c>
      <c r="E46" s="19">
        <f>E47+E48+E49+E50+E51+E52</f>
        <v>3140.3237299999996</v>
      </c>
      <c r="F46" s="20">
        <f>F47+F48+F49+F50+F51+F52</f>
        <v>0</v>
      </c>
      <c r="G46" s="20">
        <f t="shared" ref="G46:Q46" si="7">G47+G48+G49+G50+G51+G52</f>
        <v>510</v>
      </c>
      <c r="H46" s="20">
        <f t="shared" si="7"/>
        <v>5</v>
      </c>
      <c r="I46" s="20">
        <f t="shared" si="7"/>
        <v>750</v>
      </c>
      <c r="J46" s="20">
        <f t="shared" si="7"/>
        <v>0</v>
      </c>
      <c r="K46" s="20">
        <f t="shared" si="7"/>
        <v>279.33800000000002</v>
      </c>
      <c r="L46" s="20">
        <f t="shared" si="7"/>
        <v>55</v>
      </c>
      <c r="M46" s="20">
        <f t="shared" si="7"/>
        <v>500</v>
      </c>
      <c r="N46" s="20">
        <f t="shared" si="7"/>
        <v>460</v>
      </c>
      <c r="O46" s="20">
        <f t="shared" si="7"/>
        <v>500</v>
      </c>
      <c r="P46" s="20">
        <f t="shared" si="7"/>
        <v>80.98572999999999</v>
      </c>
      <c r="Q46" s="20">
        <f t="shared" si="7"/>
        <v>0</v>
      </c>
    </row>
    <row r="47" spans="1:17" x14ac:dyDescent="0.25">
      <c r="A47" s="108"/>
      <c r="B47" s="111"/>
      <c r="C47" s="108"/>
      <c r="D47" s="87" t="s">
        <v>7</v>
      </c>
      <c r="E47" s="21">
        <f>E54+E61</f>
        <v>0</v>
      </c>
      <c r="F47" s="22">
        <f>F54+F61+F68</f>
        <v>0</v>
      </c>
      <c r="G47" s="22">
        <f t="shared" ref="G47:Q47" si="8">G54+G61+G68</f>
        <v>0</v>
      </c>
      <c r="H47" s="22">
        <f t="shared" si="8"/>
        <v>0</v>
      </c>
      <c r="I47" s="22">
        <f t="shared" si="8"/>
        <v>0</v>
      </c>
      <c r="J47" s="22">
        <f t="shared" si="8"/>
        <v>0</v>
      </c>
      <c r="K47" s="22">
        <f t="shared" si="8"/>
        <v>0</v>
      </c>
      <c r="L47" s="22">
        <f t="shared" si="8"/>
        <v>0</v>
      </c>
      <c r="M47" s="22">
        <f t="shared" si="8"/>
        <v>0</v>
      </c>
      <c r="N47" s="22">
        <f t="shared" si="8"/>
        <v>0</v>
      </c>
      <c r="O47" s="22">
        <f t="shared" si="8"/>
        <v>0</v>
      </c>
      <c r="P47" s="22">
        <f t="shared" si="8"/>
        <v>0</v>
      </c>
      <c r="Q47" s="22">
        <f t="shared" si="8"/>
        <v>0</v>
      </c>
    </row>
    <row r="48" spans="1:17" x14ac:dyDescent="0.25">
      <c r="A48" s="108"/>
      <c r="B48" s="111"/>
      <c r="C48" s="108"/>
      <c r="D48" s="87" t="s">
        <v>8</v>
      </c>
      <c r="E48" s="21">
        <f>E55+E62</f>
        <v>0</v>
      </c>
      <c r="F48" s="22">
        <f t="shared" ref="F48:Q52" si="9">F55+F62+F69</f>
        <v>0</v>
      </c>
      <c r="G48" s="22">
        <f t="shared" si="9"/>
        <v>0</v>
      </c>
      <c r="H48" s="22">
        <f t="shared" si="9"/>
        <v>0</v>
      </c>
      <c r="I48" s="22">
        <f t="shared" si="9"/>
        <v>0</v>
      </c>
      <c r="J48" s="22">
        <f t="shared" si="9"/>
        <v>0</v>
      </c>
      <c r="K48" s="22">
        <f t="shared" si="9"/>
        <v>0</v>
      </c>
      <c r="L48" s="22">
        <f t="shared" si="9"/>
        <v>0</v>
      </c>
      <c r="M48" s="22">
        <f t="shared" si="9"/>
        <v>0</v>
      </c>
      <c r="N48" s="22">
        <f t="shared" si="9"/>
        <v>0</v>
      </c>
      <c r="O48" s="22">
        <f t="shared" si="9"/>
        <v>0</v>
      </c>
      <c r="P48" s="22">
        <f t="shared" si="9"/>
        <v>0</v>
      </c>
      <c r="Q48" s="22">
        <f t="shared" si="9"/>
        <v>0</v>
      </c>
    </row>
    <row r="49" spans="1:17" x14ac:dyDescent="0.25">
      <c r="A49" s="108"/>
      <c r="B49" s="111"/>
      <c r="C49" s="108"/>
      <c r="D49" s="87" t="s">
        <v>9</v>
      </c>
      <c r="E49" s="21">
        <f>F49+G49+H49+I49+J49+K49+L49+M49+N49+O49+P49+Q49</f>
        <v>3140.3237299999996</v>
      </c>
      <c r="F49" s="22">
        <f t="shared" si="9"/>
        <v>0</v>
      </c>
      <c r="G49" s="22">
        <f t="shared" si="9"/>
        <v>510</v>
      </c>
      <c r="H49" s="22">
        <f t="shared" si="9"/>
        <v>5</v>
      </c>
      <c r="I49" s="22">
        <f t="shared" si="9"/>
        <v>750</v>
      </c>
      <c r="J49" s="22">
        <f t="shared" si="9"/>
        <v>0</v>
      </c>
      <c r="K49" s="22">
        <f t="shared" si="9"/>
        <v>279.33800000000002</v>
      </c>
      <c r="L49" s="22">
        <f t="shared" si="9"/>
        <v>55</v>
      </c>
      <c r="M49" s="22">
        <f t="shared" si="9"/>
        <v>500</v>
      </c>
      <c r="N49" s="22">
        <f t="shared" si="9"/>
        <v>460</v>
      </c>
      <c r="O49" s="22">
        <f t="shared" si="9"/>
        <v>500</v>
      </c>
      <c r="P49" s="22">
        <f t="shared" si="9"/>
        <v>80.98572999999999</v>
      </c>
      <c r="Q49" s="22">
        <f t="shared" si="9"/>
        <v>0</v>
      </c>
    </row>
    <row r="50" spans="1:17" ht="60" x14ac:dyDescent="0.25">
      <c r="A50" s="108"/>
      <c r="B50" s="111"/>
      <c r="C50" s="108"/>
      <c r="D50" s="5" t="s">
        <v>30</v>
      </c>
      <c r="E50" s="21">
        <f t="shared" ref="E50:E52" si="10">F50+G50+H50+I50+J50+K50+L50+M50+N50+O50+P50+Q50</f>
        <v>0</v>
      </c>
      <c r="F50" s="22">
        <f t="shared" si="9"/>
        <v>0</v>
      </c>
      <c r="G50" s="22">
        <f t="shared" si="9"/>
        <v>0</v>
      </c>
      <c r="H50" s="22">
        <f t="shared" si="9"/>
        <v>0</v>
      </c>
      <c r="I50" s="22">
        <f t="shared" si="9"/>
        <v>0</v>
      </c>
      <c r="J50" s="22">
        <f t="shared" si="9"/>
        <v>0</v>
      </c>
      <c r="K50" s="22">
        <f t="shared" si="9"/>
        <v>0</v>
      </c>
      <c r="L50" s="22">
        <f t="shared" si="9"/>
        <v>0</v>
      </c>
      <c r="M50" s="22">
        <f t="shared" si="9"/>
        <v>0</v>
      </c>
      <c r="N50" s="22">
        <f t="shared" si="9"/>
        <v>0</v>
      </c>
      <c r="O50" s="22">
        <f t="shared" si="9"/>
        <v>0</v>
      </c>
      <c r="P50" s="22">
        <f t="shared" si="9"/>
        <v>0</v>
      </c>
      <c r="Q50" s="22">
        <f t="shared" si="9"/>
        <v>0</v>
      </c>
    </row>
    <row r="51" spans="1:17" ht="30" x14ac:dyDescent="0.25">
      <c r="A51" s="108"/>
      <c r="B51" s="111"/>
      <c r="C51" s="108"/>
      <c r="D51" s="5" t="s">
        <v>82</v>
      </c>
      <c r="E51" s="21">
        <f t="shared" si="10"/>
        <v>0</v>
      </c>
      <c r="F51" s="22">
        <f t="shared" si="9"/>
        <v>0</v>
      </c>
      <c r="G51" s="22">
        <f t="shared" si="9"/>
        <v>0</v>
      </c>
      <c r="H51" s="22">
        <f t="shared" si="9"/>
        <v>0</v>
      </c>
      <c r="I51" s="22">
        <f t="shared" si="9"/>
        <v>0</v>
      </c>
      <c r="J51" s="22">
        <f t="shared" si="9"/>
        <v>0</v>
      </c>
      <c r="K51" s="22">
        <f t="shared" si="9"/>
        <v>0</v>
      </c>
      <c r="L51" s="22">
        <f t="shared" si="9"/>
        <v>0</v>
      </c>
      <c r="M51" s="22">
        <f t="shared" si="9"/>
        <v>0</v>
      </c>
      <c r="N51" s="22">
        <f t="shared" si="9"/>
        <v>0</v>
      </c>
      <c r="O51" s="22">
        <f t="shared" si="9"/>
        <v>0</v>
      </c>
      <c r="P51" s="22">
        <f t="shared" si="9"/>
        <v>0</v>
      </c>
      <c r="Q51" s="22">
        <f t="shared" si="9"/>
        <v>0</v>
      </c>
    </row>
    <row r="52" spans="1:17" x14ac:dyDescent="0.25">
      <c r="A52" s="108"/>
      <c r="B52" s="111"/>
      <c r="C52" s="108"/>
      <c r="D52" s="5" t="s">
        <v>83</v>
      </c>
      <c r="E52" s="21">
        <f t="shared" si="10"/>
        <v>0</v>
      </c>
      <c r="F52" s="22">
        <f t="shared" si="9"/>
        <v>0</v>
      </c>
      <c r="G52" s="22">
        <f t="shared" si="9"/>
        <v>0</v>
      </c>
      <c r="H52" s="22">
        <f t="shared" si="9"/>
        <v>0</v>
      </c>
      <c r="I52" s="22">
        <f t="shared" si="9"/>
        <v>0</v>
      </c>
      <c r="J52" s="22">
        <f t="shared" si="9"/>
        <v>0</v>
      </c>
      <c r="K52" s="22">
        <f t="shared" si="9"/>
        <v>0</v>
      </c>
      <c r="L52" s="22">
        <f t="shared" si="9"/>
        <v>0</v>
      </c>
      <c r="M52" s="22">
        <f t="shared" si="9"/>
        <v>0</v>
      </c>
      <c r="N52" s="22">
        <f t="shared" si="9"/>
        <v>0</v>
      </c>
      <c r="O52" s="22">
        <f t="shared" si="9"/>
        <v>0</v>
      </c>
      <c r="P52" s="22">
        <f t="shared" si="9"/>
        <v>0</v>
      </c>
      <c r="Q52" s="22">
        <f t="shared" si="9"/>
        <v>0</v>
      </c>
    </row>
    <row r="53" spans="1:17" x14ac:dyDescent="0.25">
      <c r="A53" s="108" t="s">
        <v>5</v>
      </c>
      <c r="B53" s="113" t="s">
        <v>34</v>
      </c>
      <c r="C53" s="108" t="s">
        <v>46</v>
      </c>
      <c r="D53" s="86" t="s">
        <v>23</v>
      </c>
      <c r="E53" s="19">
        <f>E54+E55+E56+E57+E58+E59</f>
        <v>3029.3379999999997</v>
      </c>
      <c r="F53" s="20">
        <f>F54+F55+F56+F59</f>
        <v>0</v>
      </c>
      <c r="G53" s="20">
        <f t="shared" ref="G53:Q53" si="11">G54+G55+G56+G59</f>
        <v>500</v>
      </c>
      <c r="H53" s="20">
        <f t="shared" si="11"/>
        <v>0</v>
      </c>
      <c r="I53" s="20">
        <f t="shared" si="11"/>
        <v>750</v>
      </c>
      <c r="J53" s="20">
        <f t="shared" si="11"/>
        <v>0</v>
      </c>
      <c r="K53" s="20">
        <f t="shared" si="11"/>
        <v>279.33800000000002</v>
      </c>
      <c r="L53" s="20">
        <f t="shared" si="11"/>
        <v>0</v>
      </c>
      <c r="M53" s="20">
        <f t="shared" si="11"/>
        <v>500</v>
      </c>
      <c r="N53" s="20">
        <f t="shared" si="11"/>
        <v>500</v>
      </c>
      <c r="O53" s="20">
        <f t="shared" si="11"/>
        <v>500</v>
      </c>
      <c r="P53" s="20">
        <f t="shared" si="11"/>
        <v>0</v>
      </c>
      <c r="Q53" s="20">
        <f t="shared" si="11"/>
        <v>0</v>
      </c>
    </row>
    <row r="54" spans="1:17" x14ac:dyDescent="0.25">
      <c r="A54" s="108"/>
      <c r="B54" s="113"/>
      <c r="C54" s="108"/>
      <c r="D54" s="87" t="s">
        <v>7</v>
      </c>
      <c r="E54" s="21">
        <f>F54+G54+H54+I54+J54+K54+L54+M54+N54+O54+P54+Q54</f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</row>
    <row r="55" spans="1:17" x14ac:dyDescent="0.25">
      <c r="A55" s="108"/>
      <c r="B55" s="113"/>
      <c r="C55" s="108"/>
      <c r="D55" s="87" t="s">
        <v>8</v>
      </c>
      <c r="E55" s="21">
        <f t="shared" ref="E55:E59" si="12">F55+G55+H55+I55+J55+K55+L55+M55+N55+O55+P55+Q55</f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1">
        <v>0</v>
      </c>
      <c r="O55" s="22">
        <v>0</v>
      </c>
      <c r="P55" s="22">
        <v>0</v>
      </c>
      <c r="Q55" s="22">
        <v>0</v>
      </c>
    </row>
    <row r="56" spans="1:17" x14ac:dyDescent="0.25">
      <c r="A56" s="108"/>
      <c r="B56" s="113"/>
      <c r="C56" s="108"/>
      <c r="D56" s="87" t="s">
        <v>9</v>
      </c>
      <c r="E56" s="21">
        <f t="shared" si="12"/>
        <v>3029.3379999999997</v>
      </c>
      <c r="F56" s="25">
        <v>0</v>
      </c>
      <c r="G56" s="25">
        <v>500</v>
      </c>
      <c r="H56" s="25">
        <v>0</v>
      </c>
      <c r="I56" s="25">
        <v>750</v>
      </c>
      <c r="J56" s="25">
        <v>0</v>
      </c>
      <c r="K56" s="25">
        <v>279.33800000000002</v>
      </c>
      <c r="L56" s="25">
        <v>0</v>
      </c>
      <c r="M56" s="25">
        <v>500</v>
      </c>
      <c r="N56" s="25">
        <v>500</v>
      </c>
      <c r="O56" s="25">
        <v>500</v>
      </c>
      <c r="P56" s="25">
        <v>0</v>
      </c>
      <c r="Q56" s="25">
        <v>0</v>
      </c>
    </row>
    <row r="57" spans="1:17" ht="60" x14ac:dyDescent="0.25">
      <c r="A57" s="108"/>
      <c r="B57" s="113"/>
      <c r="C57" s="108"/>
      <c r="D57" s="5" t="s">
        <v>30</v>
      </c>
      <c r="E57" s="21">
        <f t="shared" si="12"/>
        <v>0</v>
      </c>
      <c r="F57" s="22">
        <v>0</v>
      </c>
      <c r="G57" s="22">
        <v>0</v>
      </c>
      <c r="H57" s="22">
        <v>0</v>
      </c>
      <c r="I57" s="22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</row>
    <row r="58" spans="1:17" ht="30" x14ac:dyDescent="0.25">
      <c r="A58" s="108"/>
      <c r="B58" s="113"/>
      <c r="C58" s="108"/>
      <c r="D58" s="5" t="s">
        <v>82</v>
      </c>
      <c r="E58" s="21">
        <f t="shared" si="12"/>
        <v>0</v>
      </c>
      <c r="F58" s="22">
        <v>0</v>
      </c>
      <c r="G58" s="22">
        <v>0</v>
      </c>
      <c r="H58" s="22">
        <v>0</v>
      </c>
      <c r="I58" s="22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</row>
    <row r="59" spans="1:17" x14ac:dyDescent="0.25">
      <c r="A59" s="108"/>
      <c r="B59" s="113"/>
      <c r="C59" s="108"/>
      <c r="D59" s="5" t="s">
        <v>83</v>
      </c>
      <c r="E59" s="21">
        <f t="shared" si="12"/>
        <v>0</v>
      </c>
      <c r="F59" s="22">
        <v>0</v>
      </c>
      <c r="G59" s="22">
        <v>0</v>
      </c>
      <c r="H59" s="22">
        <v>0</v>
      </c>
      <c r="I59" s="22">
        <v>0</v>
      </c>
      <c r="J59" s="26">
        <v>0</v>
      </c>
      <c r="K59" s="26">
        <v>0</v>
      </c>
      <c r="L59" s="26">
        <f>500-500</f>
        <v>0</v>
      </c>
      <c r="M59" s="26">
        <v>0</v>
      </c>
      <c r="N59" s="26">
        <v>0</v>
      </c>
      <c r="O59" s="26">
        <v>0</v>
      </c>
      <c r="P59" s="26">
        <f>500-500</f>
        <v>0</v>
      </c>
      <c r="Q59" s="26">
        <v>0</v>
      </c>
    </row>
    <row r="60" spans="1:17" x14ac:dyDescent="0.25">
      <c r="A60" s="108" t="s">
        <v>6</v>
      </c>
      <c r="B60" s="113" t="s">
        <v>35</v>
      </c>
      <c r="C60" s="108" t="s">
        <v>46</v>
      </c>
      <c r="D60" s="86" t="s">
        <v>23</v>
      </c>
      <c r="E60" s="19">
        <f>E61+E62+E63+E64+E65+E66</f>
        <v>30</v>
      </c>
      <c r="F60" s="22">
        <f>F61+F62+F63+F64+F65+F66</f>
        <v>0</v>
      </c>
      <c r="G60" s="22">
        <f t="shared" ref="G60:M60" si="13">G61+G62+G63+G64+G65+G66</f>
        <v>10</v>
      </c>
      <c r="H60" s="22">
        <f t="shared" si="13"/>
        <v>5</v>
      </c>
      <c r="I60" s="22">
        <f t="shared" si="13"/>
        <v>0</v>
      </c>
      <c r="J60" s="22">
        <f t="shared" si="13"/>
        <v>0</v>
      </c>
      <c r="K60" s="22">
        <f t="shared" si="13"/>
        <v>0</v>
      </c>
      <c r="L60" s="22">
        <f t="shared" si="13"/>
        <v>15</v>
      </c>
      <c r="M60" s="22">
        <f t="shared" si="13"/>
        <v>0</v>
      </c>
      <c r="N60" s="27">
        <f>N63</f>
        <v>0</v>
      </c>
      <c r="O60" s="22">
        <f>O61+O62+O63+O64+O65+O66</f>
        <v>0</v>
      </c>
      <c r="P60" s="22">
        <f t="shared" ref="P60:Q60" si="14">P61+P62+P63+P64+P65+P66</f>
        <v>0</v>
      </c>
      <c r="Q60" s="22">
        <f t="shared" si="14"/>
        <v>0</v>
      </c>
    </row>
    <row r="61" spans="1:17" x14ac:dyDescent="0.25">
      <c r="A61" s="108"/>
      <c r="B61" s="113"/>
      <c r="C61" s="108"/>
      <c r="D61" s="87" t="s">
        <v>7</v>
      </c>
      <c r="E61" s="21">
        <f>F61+G61+H61+I61+J61+K61+L61+M61+N61+O61+P61+Q61</f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</row>
    <row r="62" spans="1:17" x14ac:dyDescent="0.25">
      <c r="A62" s="108"/>
      <c r="B62" s="113"/>
      <c r="C62" s="108"/>
      <c r="D62" s="87" t="s">
        <v>8</v>
      </c>
      <c r="E62" s="21">
        <f t="shared" ref="E62:E66" si="15">F62+G62+H62+I62+J62+K62+L62+M62+N62+O62+P62+Q62</f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</row>
    <row r="63" spans="1:17" x14ac:dyDescent="0.25">
      <c r="A63" s="108"/>
      <c r="B63" s="113"/>
      <c r="C63" s="108"/>
      <c r="D63" s="87" t="s">
        <v>9</v>
      </c>
      <c r="E63" s="21">
        <f t="shared" si="15"/>
        <v>30</v>
      </c>
      <c r="F63" s="22">
        <v>0</v>
      </c>
      <c r="G63" s="25">
        <v>10</v>
      </c>
      <c r="H63" s="25">
        <v>5</v>
      </c>
      <c r="I63" s="22">
        <v>0</v>
      </c>
      <c r="J63" s="22">
        <v>0</v>
      </c>
      <c r="K63" s="25">
        <f>10-10</f>
        <v>0</v>
      </c>
      <c r="L63" s="25">
        <f>5+10</f>
        <v>15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</row>
    <row r="64" spans="1:17" ht="60" x14ac:dyDescent="0.25">
      <c r="A64" s="108"/>
      <c r="B64" s="113"/>
      <c r="C64" s="108"/>
      <c r="D64" s="5" t="s">
        <v>30</v>
      </c>
      <c r="E64" s="21">
        <f t="shared" si="15"/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</row>
    <row r="65" spans="1:17" ht="30" x14ac:dyDescent="0.25">
      <c r="A65" s="108"/>
      <c r="B65" s="113"/>
      <c r="C65" s="108"/>
      <c r="D65" s="5" t="s">
        <v>82</v>
      </c>
      <c r="E65" s="21">
        <f t="shared" si="15"/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</row>
    <row r="66" spans="1:17" x14ac:dyDescent="0.25">
      <c r="A66" s="108"/>
      <c r="B66" s="113"/>
      <c r="C66" s="108"/>
      <c r="D66" s="5" t="s">
        <v>83</v>
      </c>
      <c r="E66" s="21">
        <f t="shared" si="15"/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</row>
    <row r="67" spans="1:17" x14ac:dyDescent="0.25">
      <c r="A67" s="114" t="s">
        <v>69</v>
      </c>
      <c r="B67" s="117" t="s">
        <v>70</v>
      </c>
      <c r="C67" s="108" t="s">
        <v>72</v>
      </c>
      <c r="D67" s="86" t="s">
        <v>23</v>
      </c>
      <c r="E67" s="19">
        <f>E68+E69+E70+E71+E72+E73</f>
        <v>80.98572999999999</v>
      </c>
      <c r="F67" s="22">
        <f>F68+F69+F70+F71+F72+F73</f>
        <v>0</v>
      </c>
      <c r="G67" s="22">
        <f t="shared" ref="G67:M67" si="16">G68+G69+G70+G71+G72+G73</f>
        <v>0</v>
      </c>
      <c r="H67" s="22">
        <f t="shared" si="16"/>
        <v>0</v>
      </c>
      <c r="I67" s="22">
        <f t="shared" si="16"/>
        <v>0</v>
      </c>
      <c r="J67" s="22">
        <f t="shared" si="16"/>
        <v>0</v>
      </c>
      <c r="K67" s="22">
        <f t="shared" si="16"/>
        <v>0</v>
      </c>
      <c r="L67" s="22">
        <f t="shared" si="16"/>
        <v>40</v>
      </c>
      <c r="M67" s="22">
        <f t="shared" si="16"/>
        <v>0</v>
      </c>
      <c r="N67" s="27">
        <f>N70</f>
        <v>-40</v>
      </c>
      <c r="O67" s="22">
        <f>O68+O69+O70+O71+O72+O73</f>
        <v>0</v>
      </c>
      <c r="P67" s="22">
        <f t="shared" ref="P67:Q67" si="17">P68+P69+P70+P71+P72+P73</f>
        <v>80.98572999999999</v>
      </c>
      <c r="Q67" s="22">
        <f t="shared" si="17"/>
        <v>0</v>
      </c>
    </row>
    <row r="68" spans="1:17" x14ac:dyDescent="0.25">
      <c r="A68" s="115"/>
      <c r="B68" s="118"/>
      <c r="C68" s="108"/>
      <c r="D68" s="87" t="s">
        <v>7</v>
      </c>
      <c r="E68" s="21">
        <f>F68+G68+H68+I68+J68+K68+L68+M68+N68+O68+P68+Q68</f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</row>
    <row r="69" spans="1:17" x14ac:dyDescent="0.25">
      <c r="A69" s="115"/>
      <c r="B69" s="118"/>
      <c r="C69" s="108"/>
      <c r="D69" s="87" t="s">
        <v>8</v>
      </c>
      <c r="E69" s="21">
        <f t="shared" ref="E69:E73" si="18">F69+G69+H69+I69+J69+K69+L69+M69+N69+O69+P69+Q69</f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</row>
    <row r="70" spans="1:17" x14ac:dyDescent="0.25">
      <c r="A70" s="115"/>
      <c r="B70" s="118"/>
      <c r="C70" s="108"/>
      <c r="D70" s="87" t="s">
        <v>9</v>
      </c>
      <c r="E70" s="21">
        <f t="shared" si="18"/>
        <v>80.98572999999999</v>
      </c>
      <c r="F70" s="22">
        <v>0</v>
      </c>
      <c r="G70" s="25">
        <v>0</v>
      </c>
      <c r="H70" s="25">
        <v>0</v>
      </c>
      <c r="I70" s="22">
        <v>0</v>
      </c>
      <c r="J70" s="22">
        <v>0</v>
      </c>
      <c r="K70" s="25">
        <v>0</v>
      </c>
      <c r="L70" s="25">
        <v>40</v>
      </c>
      <c r="M70" s="22">
        <v>0</v>
      </c>
      <c r="N70" s="22">
        <v>-40</v>
      </c>
      <c r="O70" s="22">
        <v>0</v>
      </c>
      <c r="P70" s="22">
        <f>42.565-1.57927+40</f>
        <v>80.98572999999999</v>
      </c>
      <c r="Q70" s="22">
        <v>0</v>
      </c>
    </row>
    <row r="71" spans="1:17" ht="60" x14ac:dyDescent="0.25">
      <c r="A71" s="115"/>
      <c r="B71" s="118"/>
      <c r="C71" s="108"/>
      <c r="D71" s="5" t="s">
        <v>30</v>
      </c>
      <c r="E71" s="21">
        <f t="shared" si="18"/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</row>
    <row r="72" spans="1:17" ht="30" x14ac:dyDescent="0.25">
      <c r="A72" s="115"/>
      <c r="B72" s="118"/>
      <c r="C72" s="108"/>
      <c r="D72" s="5" t="s">
        <v>82</v>
      </c>
      <c r="E72" s="21">
        <f t="shared" si="18"/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</row>
    <row r="73" spans="1:17" x14ac:dyDescent="0.25">
      <c r="A73" s="116"/>
      <c r="B73" s="119"/>
      <c r="C73" s="108"/>
      <c r="D73" s="5" t="s">
        <v>83</v>
      </c>
      <c r="E73" s="21">
        <f t="shared" si="18"/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</row>
    <row r="74" spans="1:17" x14ac:dyDescent="0.25">
      <c r="A74" s="108" t="s">
        <v>32</v>
      </c>
      <c r="B74" s="111" t="s">
        <v>77</v>
      </c>
      <c r="C74" s="108"/>
      <c r="D74" s="86" t="s">
        <v>23</v>
      </c>
      <c r="E74" s="19">
        <f>E75+E76+E77+E78+E79+E80</f>
        <v>1031.88544</v>
      </c>
      <c r="F74" s="20">
        <f>F75+F76+F77+F78+F79+F80</f>
        <v>0</v>
      </c>
      <c r="G74" s="20">
        <f t="shared" ref="G74:Q74" si="19">G75+G76+G77+G78+G79+G80</f>
        <v>0</v>
      </c>
      <c r="H74" s="20">
        <f t="shared" si="19"/>
        <v>173</v>
      </c>
      <c r="I74" s="20">
        <f t="shared" si="19"/>
        <v>0</v>
      </c>
      <c r="J74" s="20">
        <f t="shared" si="19"/>
        <v>175</v>
      </c>
      <c r="K74" s="20">
        <f t="shared" si="19"/>
        <v>0</v>
      </c>
      <c r="L74" s="20">
        <f t="shared" si="19"/>
        <v>534.15840000000003</v>
      </c>
      <c r="M74" s="20">
        <f t="shared" si="19"/>
        <v>301</v>
      </c>
      <c r="N74" s="20">
        <f t="shared" si="19"/>
        <v>-151.27296000000001</v>
      </c>
      <c r="O74" s="20">
        <f t="shared" si="19"/>
        <v>0</v>
      </c>
      <c r="P74" s="20">
        <f t="shared" si="19"/>
        <v>0</v>
      </c>
      <c r="Q74" s="20">
        <f t="shared" si="19"/>
        <v>0</v>
      </c>
    </row>
    <row r="75" spans="1:17" x14ac:dyDescent="0.25">
      <c r="A75" s="108"/>
      <c r="B75" s="111"/>
      <c r="C75" s="108"/>
      <c r="D75" s="87" t="s">
        <v>7</v>
      </c>
      <c r="E75" s="21">
        <f>F75+G75+H75+I75+J75+K75+L75+M75+N75+O75+P75+Q75</f>
        <v>0</v>
      </c>
      <c r="F75" s="22">
        <f>F82+F89+F96+F118+F103+F110+F125</f>
        <v>0</v>
      </c>
      <c r="G75" s="22">
        <f t="shared" ref="G75:Q75" si="20">G82+G89+G96+G118+G103+G110+G125</f>
        <v>0</v>
      </c>
      <c r="H75" s="22">
        <f t="shared" si="20"/>
        <v>0</v>
      </c>
      <c r="I75" s="22">
        <f t="shared" si="20"/>
        <v>0</v>
      </c>
      <c r="J75" s="22">
        <f t="shared" si="20"/>
        <v>0</v>
      </c>
      <c r="K75" s="22">
        <f t="shared" si="20"/>
        <v>0</v>
      </c>
      <c r="L75" s="22">
        <f t="shared" si="20"/>
        <v>0</v>
      </c>
      <c r="M75" s="22">
        <f t="shared" si="20"/>
        <v>0</v>
      </c>
      <c r="N75" s="22">
        <f t="shared" si="20"/>
        <v>0</v>
      </c>
      <c r="O75" s="22">
        <f t="shared" si="20"/>
        <v>0</v>
      </c>
      <c r="P75" s="22">
        <f t="shared" si="20"/>
        <v>0</v>
      </c>
      <c r="Q75" s="22">
        <f t="shared" si="20"/>
        <v>0</v>
      </c>
    </row>
    <row r="76" spans="1:17" x14ac:dyDescent="0.25">
      <c r="A76" s="108"/>
      <c r="B76" s="111"/>
      <c r="C76" s="108"/>
      <c r="D76" s="87" t="s">
        <v>8</v>
      </c>
      <c r="E76" s="28">
        <f t="shared" ref="E76:E79" si="21">F76+G76+H76+I76+J76+K76+L76+M76+N76+O76+P76+Q76</f>
        <v>0</v>
      </c>
      <c r="F76" s="22">
        <f t="shared" ref="F76:Q80" si="22">F83+F90+F97+F119+F104+F111+F126</f>
        <v>0</v>
      </c>
      <c r="G76" s="22">
        <f t="shared" si="22"/>
        <v>0</v>
      </c>
      <c r="H76" s="22">
        <f t="shared" si="22"/>
        <v>0</v>
      </c>
      <c r="I76" s="22">
        <f t="shared" si="22"/>
        <v>0</v>
      </c>
      <c r="J76" s="22">
        <f t="shared" si="22"/>
        <v>0</v>
      </c>
      <c r="K76" s="22">
        <f t="shared" si="22"/>
        <v>0</v>
      </c>
      <c r="L76" s="22">
        <f t="shared" si="22"/>
        <v>0</v>
      </c>
      <c r="M76" s="22">
        <f t="shared" si="22"/>
        <v>0</v>
      </c>
      <c r="N76" s="22">
        <f t="shared" si="22"/>
        <v>0</v>
      </c>
      <c r="O76" s="22">
        <f t="shared" si="22"/>
        <v>0</v>
      </c>
      <c r="P76" s="22">
        <f t="shared" si="22"/>
        <v>0</v>
      </c>
      <c r="Q76" s="22">
        <f t="shared" si="22"/>
        <v>0</v>
      </c>
    </row>
    <row r="77" spans="1:17" x14ac:dyDescent="0.25">
      <c r="A77" s="108"/>
      <c r="B77" s="111"/>
      <c r="C77" s="108"/>
      <c r="D77" s="87" t="s">
        <v>9</v>
      </c>
      <c r="E77" s="21">
        <f>F77+G77+H77+I77+J77+K77+L77+M77+N77+O77+P77+Q77</f>
        <v>1031.88544</v>
      </c>
      <c r="F77" s="22">
        <f t="shared" si="22"/>
        <v>0</v>
      </c>
      <c r="G77" s="22">
        <f t="shared" si="22"/>
        <v>0</v>
      </c>
      <c r="H77" s="22">
        <f t="shared" si="22"/>
        <v>173</v>
      </c>
      <c r="I77" s="22">
        <f t="shared" si="22"/>
        <v>0</v>
      </c>
      <c r="J77" s="22">
        <f t="shared" si="22"/>
        <v>175</v>
      </c>
      <c r="K77" s="22">
        <f t="shared" si="22"/>
        <v>0</v>
      </c>
      <c r="L77" s="22">
        <f t="shared" si="22"/>
        <v>534.15840000000003</v>
      </c>
      <c r="M77" s="22">
        <f t="shared" si="22"/>
        <v>301</v>
      </c>
      <c r="N77" s="22">
        <f t="shared" si="22"/>
        <v>-151.27296000000001</v>
      </c>
      <c r="O77" s="22">
        <f t="shared" si="22"/>
        <v>0</v>
      </c>
      <c r="P77" s="22">
        <f t="shared" si="22"/>
        <v>0</v>
      </c>
      <c r="Q77" s="22">
        <f t="shared" si="22"/>
        <v>0</v>
      </c>
    </row>
    <row r="78" spans="1:17" ht="60" x14ac:dyDescent="0.25">
      <c r="A78" s="108"/>
      <c r="B78" s="111"/>
      <c r="C78" s="108"/>
      <c r="D78" s="5" t="s">
        <v>30</v>
      </c>
      <c r="E78" s="21">
        <f t="shared" si="21"/>
        <v>0</v>
      </c>
      <c r="F78" s="22">
        <f t="shared" si="22"/>
        <v>0</v>
      </c>
      <c r="G78" s="22">
        <f t="shared" si="22"/>
        <v>0</v>
      </c>
      <c r="H78" s="22">
        <f t="shared" si="22"/>
        <v>0</v>
      </c>
      <c r="I78" s="22">
        <f t="shared" si="22"/>
        <v>0</v>
      </c>
      <c r="J78" s="22">
        <f t="shared" si="22"/>
        <v>0</v>
      </c>
      <c r="K78" s="22">
        <f t="shared" si="22"/>
        <v>0</v>
      </c>
      <c r="L78" s="22">
        <f t="shared" si="22"/>
        <v>0</v>
      </c>
      <c r="M78" s="22">
        <f t="shared" si="22"/>
        <v>0</v>
      </c>
      <c r="N78" s="22">
        <f t="shared" si="22"/>
        <v>0</v>
      </c>
      <c r="O78" s="22">
        <f t="shared" si="22"/>
        <v>0</v>
      </c>
      <c r="P78" s="22">
        <f t="shared" si="22"/>
        <v>0</v>
      </c>
      <c r="Q78" s="22">
        <f t="shared" si="22"/>
        <v>0</v>
      </c>
    </row>
    <row r="79" spans="1:17" ht="30" x14ac:dyDescent="0.25">
      <c r="A79" s="108"/>
      <c r="B79" s="111"/>
      <c r="C79" s="108"/>
      <c r="D79" s="5" t="s">
        <v>82</v>
      </c>
      <c r="E79" s="21">
        <f t="shared" si="21"/>
        <v>0</v>
      </c>
      <c r="F79" s="22">
        <f t="shared" si="22"/>
        <v>0</v>
      </c>
      <c r="G79" s="22">
        <f t="shared" si="22"/>
        <v>0</v>
      </c>
      <c r="H79" s="22">
        <f t="shared" si="22"/>
        <v>0</v>
      </c>
      <c r="I79" s="22">
        <f t="shared" si="22"/>
        <v>0</v>
      </c>
      <c r="J79" s="22">
        <f t="shared" si="22"/>
        <v>0</v>
      </c>
      <c r="K79" s="22">
        <f t="shared" si="22"/>
        <v>0</v>
      </c>
      <c r="L79" s="22">
        <f t="shared" si="22"/>
        <v>0</v>
      </c>
      <c r="M79" s="22">
        <f t="shared" si="22"/>
        <v>0</v>
      </c>
      <c r="N79" s="22">
        <f t="shared" si="22"/>
        <v>0</v>
      </c>
      <c r="O79" s="22">
        <f t="shared" si="22"/>
        <v>0</v>
      </c>
      <c r="P79" s="22">
        <f t="shared" si="22"/>
        <v>0</v>
      </c>
      <c r="Q79" s="22">
        <f t="shared" si="22"/>
        <v>0</v>
      </c>
    </row>
    <row r="80" spans="1:17" x14ac:dyDescent="0.25">
      <c r="A80" s="108"/>
      <c r="B80" s="111"/>
      <c r="C80" s="108"/>
      <c r="D80" s="5" t="s">
        <v>83</v>
      </c>
      <c r="E80" s="21">
        <f>F80+G80+H80+I80+J80+K80+L80+M80+N80+O80+P80+Q80</f>
        <v>0</v>
      </c>
      <c r="F80" s="22">
        <f t="shared" si="22"/>
        <v>0</v>
      </c>
      <c r="G80" s="22">
        <f t="shared" si="22"/>
        <v>0</v>
      </c>
      <c r="H80" s="22">
        <f t="shared" si="22"/>
        <v>0</v>
      </c>
      <c r="I80" s="22">
        <f t="shared" si="22"/>
        <v>0</v>
      </c>
      <c r="J80" s="22">
        <f t="shared" si="22"/>
        <v>0</v>
      </c>
      <c r="K80" s="22">
        <f t="shared" si="22"/>
        <v>0</v>
      </c>
      <c r="L80" s="22">
        <f t="shared" si="22"/>
        <v>0</v>
      </c>
      <c r="M80" s="22">
        <f t="shared" si="22"/>
        <v>0</v>
      </c>
      <c r="N80" s="22">
        <f t="shared" si="22"/>
        <v>0</v>
      </c>
      <c r="O80" s="22">
        <f t="shared" si="22"/>
        <v>0</v>
      </c>
      <c r="P80" s="22">
        <f t="shared" si="22"/>
        <v>0</v>
      </c>
      <c r="Q80" s="22">
        <f t="shared" si="22"/>
        <v>0</v>
      </c>
    </row>
    <row r="81" spans="1:17" ht="15" customHeight="1" x14ac:dyDescent="0.25">
      <c r="A81" s="108" t="s">
        <v>36</v>
      </c>
      <c r="B81" s="113" t="s">
        <v>39</v>
      </c>
      <c r="C81" s="108" t="s">
        <v>46</v>
      </c>
      <c r="D81" s="86" t="s">
        <v>23</v>
      </c>
      <c r="E81" s="19">
        <f>E82+E83+E84+E85+E86+E87</f>
        <v>25</v>
      </c>
      <c r="F81" s="20">
        <f>F82+F83+F84+F85+F86+F87</f>
        <v>0</v>
      </c>
      <c r="G81" s="20">
        <f t="shared" ref="G81:Q81" si="23">G82+G83+G84+G85+G86+G87</f>
        <v>0</v>
      </c>
      <c r="H81" s="20">
        <f t="shared" si="23"/>
        <v>25</v>
      </c>
      <c r="I81" s="20">
        <f t="shared" si="23"/>
        <v>0</v>
      </c>
      <c r="J81" s="20">
        <f t="shared" si="23"/>
        <v>0</v>
      </c>
      <c r="K81" s="20">
        <f t="shared" si="23"/>
        <v>0</v>
      </c>
      <c r="L81" s="20">
        <f t="shared" si="23"/>
        <v>0</v>
      </c>
      <c r="M81" s="20">
        <f t="shared" si="23"/>
        <v>0</v>
      </c>
      <c r="N81" s="20">
        <f t="shared" si="23"/>
        <v>0</v>
      </c>
      <c r="O81" s="20">
        <f t="shared" si="23"/>
        <v>0</v>
      </c>
      <c r="P81" s="20">
        <f t="shared" si="23"/>
        <v>0</v>
      </c>
      <c r="Q81" s="20">
        <f t="shared" si="23"/>
        <v>0</v>
      </c>
    </row>
    <row r="82" spans="1:17" x14ac:dyDescent="0.25">
      <c r="A82" s="108"/>
      <c r="B82" s="113"/>
      <c r="C82" s="108"/>
      <c r="D82" s="87" t="s">
        <v>7</v>
      </c>
      <c r="E82" s="21">
        <f>F82+G82+H82+I82+J82+K82+L82+M82+N82+O82+P82+Q82</f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</row>
    <row r="83" spans="1:17" x14ac:dyDescent="0.25">
      <c r="A83" s="108"/>
      <c r="B83" s="113"/>
      <c r="C83" s="108"/>
      <c r="D83" s="87" t="s">
        <v>8</v>
      </c>
      <c r="E83" s="21">
        <f t="shared" ref="E83:E87" si="24">F83+G83+H83+I83+J83+K83+L83+M83+N83+O83+P83+Q83</f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</row>
    <row r="84" spans="1:17" x14ac:dyDescent="0.25">
      <c r="A84" s="108"/>
      <c r="B84" s="113"/>
      <c r="C84" s="108"/>
      <c r="D84" s="87" t="s">
        <v>9</v>
      </c>
      <c r="E84" s="21">
        <f t="shared" si="24"/>
        <v>25</v>
      </c>
      <c r="F84" s="22">
        <v>0</v>
      </c>
      <c r="G84" s="22">
        <v>0</v>
      </c>
      <c r="H84" s="22">
        <v>25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</row>
    <row r="85" spans="1:17" ht="60" x14ac:dyDescent="0.25">
      <c r="A85" s="108"/>
      <c r="B85" s="113"/>
      <c r="C85" s="108"/>
      <c r="D85" s="5" t="s">
        <v>30</v>
      </c>
      <c r="E85" s="21">
        <f t="shared" si="24"/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</row>
    <row r="86" spans="1:17" ht="30" x14ac:dyDescent="0.25">
      <c r="A86" s="108"/>
      <c r="B86" s="113"/>
      <c r="C86" s="108"/>
      <c r="D86" s="5" t="s">
        <v>82</v>
      </c>
      <c r="E86" s="21">
        <f t="shared" si="24"/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</row>
    <row r="87" spans="1:17" x14ac:dyDescent="0.25">
      <c r="A87" s="108"/>
      <c r="B87" s="113"/>
      <c r="C87" s="108"/>
      <c r="D87" s="5" t="s">
        <v>83</v>
      </c>
      <c r="E87" s="21">
        <f t="shared" si="24"/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</row>
    <row r="88" spans="1:17" ht="15" customHeight="1" x14ac:dyDescent="0.25">
      <c r="A88" s="108" t="s">
        <v>37</v>
      </c>
      <c r="B88" s="113" t="s">
        <v>40</v>
      </c>
      <c r="C88" s="108" t="s">
        <v>73</v>
      </c>
      <c r="D88" s="86" t="s">
        <v>23</v>
      </c>
      <c r="E88" s="19">
        <f>E89+E90+E91+E92+E93+E94</f>
        <v>25.8704</v>
      </c>
      <c r="F88" s="20">
        <f>F89+F90+F91+F92+F93+F94</f>
        <v>0</v>
      </c>
      <c r="G88" s="20">
        <f t="shared" ref="G88:Q88" si="25">G89+G90+G91+G92+G93+G94</f>
        <v>0</v>
      </c>
      <c r="H88" s="20">
        <f t="shared" si="25"/>
        <v>0</v>
      </c>
      <c r="I88" s="20">
        <f t="shared" si="25"/>
        <v>0</v>
      </c>
      <c r="J88" s="20">
        <f t="shared" si="25"/>
        <v>0</v>
      </c>
      <c r="K88" s="20">
        <f t="shared" si="25"/>
        <v>0</v>
      </c>
      <c r="L88" s="20">
        <f t="shared" si="25"/>
        <v>25.8704</v>
      </c>
      <c r="M88" s="20">
        <f t="shared" si="25"/>
        <v>0</v>
      </c>
      <c r="N88" s="20">
        <f t="shared" si="25"/>
        <v>0</v>
      </c>
      <c r="O88" s="20">
        <f t="shared" si="25"/>
        <v>0</v>
      </c>
      <c r="P88" s="20">
        <f t="shared" si="25"/>
        <v>0</v>
      </c>
      <c r="Q88" s="20">
        <f t="shared" si="25"/>
        <v>0</v>
      </c>
    </row>
    <row r="89" spans="1:17" x14ac:dyDescent="0.25">
      <c r="A89" s="108"/>
      <c r="B89" s="113"/>
      <c r="C89" s="108"/>
      <c r="D89" s="87" t="s">
        <v>7</v>
      </c>
      <c r="E89" s="21">
        <f>F89+G89+H89+I89+J89+K89+L89+M89+N89+O89+P89+Q89</f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</row>
    <row r="90" spans="1:17" x14ac:dyDescent="0.25">
      <c r="A90" s="108"/>
      <c r="B90" s="113"/>
      <c r="C90" s="108"/>
      <c r="D90" s="87" t="s">
        <v>8</v>
      </c>
      <c r="E90" s="21">
        <f t="shared" ref="E90:E94" si="26">F90+G90+H90+I90+J90+K90+L90+M90+N90+O90+P90+Q90</f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</row>
    <row r="91" spans="1:17" x14ac:dyDescent="0.25">
      <c r="A91" s="108"/>
      <c r="B91" s="113"/>
      <c r="C91" s="108"/>
      <c r="D91" s="87" t="s">
        <v>9</v>
      </c>
      <c r="E91" s="21">
        <f t="shared" si="26"/>
        <v>25.8704</v>
      </c>
      <c r="F91" s="22">
        <v>0</v>
      </c>
      <c r="G91" s="22">
        <v>0</v>
      </c>
      <c r="H91" s="22">
        <v>0</v>
      </c>
      <c r="I91" s="22">
        <v>0</v>
      </c>
      <c r="J91" s="26">
        <v>0</v>
      </c>
      <c r="K91" s="22">
        <v>0</v>
      </c>
      <c r="L91" s="22">
        <v>25.8704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</row>
    <row r="92" spans="1:17" ht="60" x14ac:dyDescent="0.25">
      <c r="A92" s="108"/>
      <c r="B92" s="113"/>
      <c r="C92" s="108"/>
      <c r="D92" s="5" t="s">
        <v>30</v>
      </c>
      <c r="E92" s="21">
        <f t="shared" si="26"/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</row>
    <row r="93" spans="1:17" ht="30" x14ac:dyDescent="0.25">
      <c r="A93" s="108"/>
      <c r="B93" s="113"/>
      <c r="C93" s="108"/>
      <c r="D93" s="5" t="s">
        <v>82</v>
      </c>
      <c r="E93" s="21">
        <f t="shared" si="26"/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</row>
    <row r="94" spans="1:17" x14ac:dyDescent="0.25">
      <c r="A94" s="108"/>
      <c r="B94" s="113"/>
      <c r="C94" s="108"/>
      <c r="D94" s="5" t="s">
        <v>83</v>
      </c>
      <c r="E94" s="21">
        <f t="shared" si="26"/>
        <v>0</v>
      </c>
      <c r="F94" s="22">
        <v>0</v>
      </c>
      <c r="G94" s="22">
        <v>0</v>
      </c>
      <c r="H94" s="22">
        <v>0</v>
      </c>
      <c r="I94" s="22">
        <v>0</v>
      </c>
      <c r="J94" s="22">
        <f>25-25</f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</row>
    <row r="95" spans="1:17" ht="15" customHeight="1" x14ac:dyDescent="0.25">
      <c r="A95" s="108" t="s">
        <v>38</v>
      </c>
      <c r="B95" s="113" t="s">
        <v>41</v>
      </c>
      <c r="C95" s="108" t="s">
        <v>73</v>
      </c>
      <c r="D95" s="86" t="s">
        <v>23</v>
      </c>
      <c r="E95" s="19">
        <f>E96+E97+E98+E99+E100+E101</f>
        <v>30</v>
      </c>
      <c r="F95" s="20">
        <f>F96+F97+F98+F99+F100+F101</f>
        <v>0</v>
      </c>
      <c r="G95" s="20">
        <f t="shared" ref="G95:Q95" si="27">G96+G97+G98+G99+G100+G101</f>
        <v>0</v>
      </c>
      <c r="H95" s="20">
        <f t="shared" si="27"/>
        <v>0</v>
      </c>
      <c r="I95" s="20">
        <f t="shared" si="27"/>
        <v>0</v>
      </c>
      <c r="J95" s="20">
        <f t="shared" si="27"/>
        <v>0</v>
      </c>
      <c r="K95" s="20">
        <f t="shared" si="27"/>
        <v>0</v>
      </c>
      <c r="L95" s="20">
        <f t="shared" si="27"/>
        <v>30</v>
      </c>
      <c r="M95" s="20">
        <f t="shared" si="27"/>
        <v>0</v>
      </c>
      <c r="N95" s="20">
        <f t="shared" si="27"/>
        <v>0</v>
      </c>
      <c r="O95" s="20">
        <f t="shared" si="27"/>
        <v>0</v>
      </c>
      <c r="P95" s="20">
        <f t="shared" si="27"/>
        <v>0</v>
      </c>
      <c r="Q95" s="20">
        <f t="shared" si="27"/>
        <v>0</v>
      </c>
    </row>
    <row r="96" spans="1:17" x14ac:dyDescent="0.25">
      <c r="A96" s="108"/>
      <c r="B96" s="113"/>
      <c r="C96" s="108"/>
      <c r="D96" s="87" t="s">
        <v>7</v>
      </c>
      <c r="E96" s="21">
        <f>F96+G96+H96+I96+J96+K96+L96+M96+N96+O96+P96+Q96</f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</row>
    <row r="97" spans="1:17" x14ac:dyDescent="0.25">
      <c r="A97" s="108"/>
      <c r="B97" s="113"/>
      <c r="C97" s="108"/>
      <c r="D97" s="87" t="s">
        <v>8</v>
      </c>
      <c r="E97" s="21">
        <f t="shared" ref="E97:E100" si="28">F97+G97+H97+I97+J97+K97+L97+M97+N97+O97+P97+Q97</f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</row>
    <row r="98" spans="1:17" x14ac:dyDescent="0.25">
      <c r="A98" s="108"/>
      <c r="B98" s="113"/>
      <c r="C98" s="108"/>
      <c r="D98" s="87" t="s">
        <v>9</v>
      </c>
      <c r="E98" s="21">
        <f t="shared" si="28"/>
        <v>30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30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</row>
    <row r="99" spans="1:17" ht="60" x14ac:dyDescent="0.25">
      <c r="A99" s="108"/>
      <c r="B99" s="113"/>
      <c r="C99" s="108"/>
      <c r="D99" s="5" t="s">
        <v>30</v>
      </c>
      <c r="E99" s="21">
        <f t="shared" si="28"/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</row>
    <row r="100" spans="1:17" ht="30" x14ac:dyDescent="0.25">
      <c r="A100" s="108"/>
      <c r="B100" s="113"/>
      <c r="C100" s="108"/>
      <c r="D100" s="5" t="s">
        <v>82</v>
      </c>
      <c r="E100" s="21">
        <f t="shared" si="28"/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</row>
    <row r="101" spans="1:17" x14ac:dyDescent="0.25">
      <c r="A101" s="108"/>
      <c r="B101" s="113"/>
      <c r="C101" s="108"/>
      <c r="D101" s="5" t="s">
        <v>83</v>
      </c>
      <c r="E101" s="28">
        <f>F101+G101+H101+I101+J101+K101+L101+M101+N101+O101+P101+Q101</f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f>25-25</f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</row>
    <row r="102" spans="1:17" x14ac:dyDescent="0.25">
      <c r="A102" s="114" t="s">
        <v>42</v>
      </c>
      <c r="B102" s="113" t="s">
        <v>58</v>
      </c>
      <c r="C102" s="108" t="s">
        <v>74</v>
      </c>
      <c r="D102" s="86" t="s">
        <v>23</v>
      </c>
      <c r="E102" s="19">
        <f>E103+E104+E105+E106+E107+E108</f>
        <v>21</v>
      </c>
      <c r="F102" s="20">
        <f>F103+F104+F105+F106+F107+F108</f>
        <v>0</v>
      </c>
      <c r="G102" s="20">
        <f t="shared" ref="G102:Q102" si="29">G103+G104+G105+G106+G107+G108</f>
        <v>0</v>
      </c>
      <c r="H102" s="20">
        <f t="shared" si="29"/>
        <v>0</v>
      </c>
      <c r="I102" s="20">
        <f t="shared" si="29"/>
        <v>0</v>
      </c>
      <c r="J102" s="20">
        <f t="shared" si="29"/>
        <v>0</v>
      </c>
      <c r="K102" s="20">
        <f t="shared" si="29"/>
        <v>0</v>
      </c>
      <c r="L102" s="20">
        <f t="shared" si="29"/>
        <v>0</v>
      </c>
      <c r="M102" s="20">
        <f t="shared" si="29"/>
        <v>21</v>
      </c>
      <c r="N102" s="20">
        <f t="shared" si="29"/>
        <v>0</v>
      </c>
      <c r="O102" s="20">
        <f t="shared" si="29"/>
        <v>0</v>
      </c>
      <c r="P102" s="20">
        <f t="shared" si="29"/>
        <v>0</v>
      </c>
      <c r="Q102" s="20">
        <f t="shared" si="29"/>
        <v>0</v>
      </c>
    </row>
    <row r="103" spans="1:17" x14ac:dyDescent="0.25">
      <c r="A103" s="115"/>
      <c r="B103" s="113"/>
      <c r="C103" s="108"/>
      <c r="D103" s="87" t="s">
        <v>7</v>
      </c>
      <c r="E103" s="21">
        <f>F103+G103+H103+I103+J103+K103+L103+M103+N103+O103+P103+Q103</f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</row>
    <row r="104" spans="1:17" x14ac:dyDescent="0.25">
      <c r="A104" s="115"/>
      <c r="B104" s="113"/>
      <c r="C104" s="108"/>
      <c r="D104" s="87" t="s">
        <v>8</v>
      </c>
      <c r="E104" s="21">
        <f t="shared" ref="E104:E107" si="30">F104+G104+H104+I104+J104+K104+L104+M104+N104+O104+P104+Q104</f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x14ac:dyDescent="0.25">
      <c r="A105" s="115"/>
      <c r="B105" s="113"/>
      <c r="C105" s="108"/>
      <c r="D105" s="87" t="s">
        <v>9</v>
      </c>
      <c r="E105" s="21">
        <f t="shared" si="30"/>
        <v>21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21</v>
      </c>
      <c r="N105" s="22">
        <v>0</v>
      </c>
      <c r="O105" s="22">
        <v>0</v>
      </c>
      <c r="P105" s="22">
        <v>0</v>
      </c>
      <c r="Q105" s="22">
        <v>0</v>
      </c>
    </row>
    <row r="106" spans="1:17" ht="60" x14ac:dyDescent="0.25">
      <c r="A106" s="115"/>
      <c r="B106" s="113"/>
      <c r="C106" s="108"/>
      <c r="D106" s="5" t="s">
        <v>30</v>
      </c>
      <c r="E106" s="21">
        <f t="shared" si="30"/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</row>
    <row r="107" spans="1:17" ht="30" x14ac:dyDescent="0.25">
      <c r="A107" s="115"/>
      <c r="B107" s="113"/>
      <c r="C107" s="108"/>
      <c r="D107" s="5" t="s">
        <v>82</v>
      </c>
      <c r="E107" s="21">
        <f t="shared" si="30"/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</row>
    <row r="108" spans="1:17" ht="39.75" customHeight="1" x14ac:dyDescent="0.25">
      <c r="A108" s="116"/>
      <c r="B108" s="113"/>
      <c r="C108" s="108"/>
      <c r="D108" s="5" t="s">
        <v>83</v>
      </c>
      <c r="E108" s="28">
        <f>F108+G108+H108+I108+J108+K108+L108+M108+N108+O108+P108+Q108</f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f>25-25</f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</row>
    <row r="109" spans="1:17" ht="21.75" customHeight="1" x14ac:dyDescent="0.25">
      <c r="A109" s="114" t="s">
        <v>59</v>
      </c>
      <c r="B109" s="114" t="s">
        <v>61</v>
      </c>
      <c r="C109" s="114" t="s">
        <v>46</v>
      </c>
      <c r="D109" s="86" t="s">
        <v>23</v>
      </c>
      <c r="E109" s="19">
        <f>E111+E112+E113+E114+E115+E116</f>
        <v>162.72929999999999</v>
      </c>
      <c r="F109" s="20">
        <f>F111+F112+F113+F114+F115+F116</f>
        <v>0</v>
      </c>
      <c r="G109" s="20">
        <f t="shared" ref="G109:Q109" si="31">G111+G112+G113+G114+G115+G116</f>
        <v>0</v>
      </c>
      <c r="H109" s="20">
        <f t="shared" si="31"/>
        <v>0</v>
      </c>
      <c r="I109" s="20">
        <f t="shared" si="31"/>
        <v>0</v>
      </c>
      <c r="J109" s="20">
        <f t="shared" si="31"/>
        <v>0</v>
      </c>
      <c r="K109" s="20">
        <f t="shared" si="31"/>
        <v>0</v>
      </c>
      <c r="L109" s="20">
        <f t="shared" si="31"/>
        <v>0</v>
      </c>
      <c r="M109" s="20">
        <f t="shared" si="31"/>
        <v>180</v>
      </c>
      <c r="N109" s="20">
        <f t="shared" si="31"/>
        <v>-17.270700000000001</v>
      </c>
      <c r="O109" s="20">
        <f t="shared" si="31"/>
        <v>0</v>
      </c>
      <c r="P109" s="20">
        <f t="shared" si="31"/>
        <v>0</v>
      </c>
      <c r="Q109" s="20">
        <f t="shared" si="31"/>
        <v>0</v>
      </c>
    </row>
    <row r="110" spans="1:17" ht="21.75" customHeight="1" x14ac:dyDescent="0.25">
      <c r="A110" s="115"/>
      <c r="B110" s="115"/>
      <c r="C110" s="115"/>
      <c r="D110" s="87" t="s">
        <v>7</v>
      </c>
      <c r="E110" s="21">
        <f>F110+G110+H110+I110+J110+K110+L110+M110+N110+O110+P110+Q110</f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</row>
    <row r="111" spans="1:17" ht="24" customHeight="1" x14ac:dyDescent="0.25">
      <c r="A111" s="115"/>
      <c r="B111" s="115"/>
      <c r="C111" s="115"/>
      <c r="D111" s="87" t="s">
        <v>8</v>
      </c>
      <c r="E111" s="21">
        <f>F111+G111+H111+I111+J111+K111+L111+M111+N111+O111+P111+Q111</f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</row>
    <row r="112" spans="1:17" ht="30.75" customHeight="1" x14ac:dyDescent="0.25">
      <c r="A112" s="115"/>
      <c r="B112" s="115"/>
      <c r="C112" s="115"/>
      <c r="D112" s="87" t="s">
        <v>9</v>
      </c>
      <c r="E112" s="21">
        <f t="shared" ref="E112:E115" si="32">F112+G112+H112+I112+J112+K112+L112+M112+N112+O112+P112+Q112</f>
        <v>162.72929999999999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f>150-150</f>
        <v>0</v>
      </c>
      <c r="L112" s="22">
        <v>0</v>
      </c>
      <c r="M112" s="22">
        <f>150+30</f>
        <v>180</v>
      </c>
      <c r="N112" s="22">
        <f>-17.2707</f>
        <v>-17.270700000000001</v>
      </c>
      <c r="O112" s="22">
        <v>0</v>
      </c>
      <c r="P112" s="22">
        <v>0</v>
      </c>
      <c r="Q112" s="22">
        <v>0</v>
      </c>
    </row>
    <row r="113" spans="1:17" ht="51.75" customHeight="1" x14ac:dyDescent="0.25">
      <c r="A113" s="115"/>
      <c r="B113" s="115"/>
      <c r="C113" s="115"/>
      <c r="D113" s="5" t="s">
        <v>30</v>
      </c>
      <c r="E113" s="21">
        <f t="shared" si="32"/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</row>
    <row r="114" spans="1:17" ht="26.25" customHeight="1" x14ac:dyDescent="0.25">
      <c r="A114" s="115"/>
      <c r="B114" s="115"/>
      <c r="C114" s="115"/>
      <c r="D114" s="5" t="s">
        <v>82</v>
      </c>
      <c r="E114" s="21">
        <f t="shared" si="32"/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</row>
    <row r="115" spans="1:17" ht="27" customHeight="1" x14ac:dyDescent="0.25">
      <c r="A115" s="115"/>
      <c r="B115" s="116"/>
      <c r="C115" s="116"/>
      <c r="D115" s="5" t="s">
        <v>83</v>
      </c>
      <c r="E115" s="21">
        <f t="shared" si="32"/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</row>
    <row r="116" spans="1:17" ht="72.75" hidden="1" customHeight="1" x14ac:dyDescent="0.25">
      <c r="A116" s="12"/>
      <c r="B116" s="87"/>
      <c r="C116" s="85"/>
      <c r="D116" s="5"/>
      <c r="E116" s="28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ht="15" customHeight="1" x14ac:dyDescent="0.25">
      <c r="A117" s="108" t="s">
        <v>60</v>
      </c>
      <c r="B117" s="113" t="s">
        <v>49</v>
      </c>
      <c r="C117" s="108" t="s">
        <v>73</v>
      </c>
      <c r="D117" s="86" t="s">
        <v>23</v>
      </c>
      <c r="E117" s="19">
        <f>E118+E119+E120+E121+E122+E123</f>
        <v>389.28574000000003</v>
      </c>
      <c r="F117" s="20">
        <f>F118+F119+F120+F121+F122+F123</f>
        <v>0</v>
      </c>
      <c r="G117" s="20">
        <f t="shared" ref="G117:Q117" si="33">G118+G119+G120+G121+G122+G123</f>
        <v>0</v>
      </c>
      <c r="H117" s="20">
        <f t="shared" si="33"/>
        <v>0</v>
      </c>
      <c r="I117" s="20">
        <f t="shared" si="33"/>
        <v>0</v>
      </c>
      <c r="J117" s="20">
        <f t="shared" si="33"/>
        <v>45</v>
      </c>
      <c r="K117" s="20">
        <f t="shared" si="33"/>
        <v>0</v>
      </c>
      <c r="L117" s="20">
        <f t="shared" si="33"/>
        <v>478.28800000000001</v>
      </c>
      <c r="M117" s="20">
        <f t="shared" si="33"/>
        <v>0</v>
      </c>
      <c r="N117" s="20">
        <f t="shared" si="33"/>
        <v>-134.00226000000001</v>
      </c>
      <c r="O117" s="20">
        <f t="shared" si="33"/>
        <v>0</v>
      </c>
      <c r="P117" s="20">
        <f t="shared" si="33"/>
        <v>0</v>
      </c>
      <c r="Q117" s="20">
        <f t="shared" si="33"/>
        <v>0</v>
      </c>
    </row>
    <row r="118" spans="1:17" x14ac:dyDescent="0.25">
      <c r="A118" s="108"/>
      <c r="B118" s="113"/>
      <c r="C118" s="108"/>
      <c r="D118" s="87" t="s">
        <v>7</v>
      </c>
      <c r="E118" s="21">
        <f>F118+G118+H118+I118+J118+K118+L118+M118+N118+O118+P118+Q118</f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</row>
    <row r="119" spans="1:17" x14ac:dyDescent="0.25">
      <c r="A119" s="108"/>
      <c r="B119" s="113"/>
      <c r="C119" s="108"/>
      <c r="D119" s="87" t="s">
        <v>8</v>
      </c>
      <c r="E119" s="21">
        <f t="shared" ref="E119:E122" si="34">F119+G119+H119+I119+J119+K119+L119+M119+N119+O119+P119+Q119</f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</row>
    <row r="120" spans="1:17" x14ac:dyDescent="0.25">
      <c r="A120" s="108"/>
      <c r="B120" s="113"/>
      <c r="C120" s="108"/>
      <c r="D120" s="87" t="s">
        <v>9</v>
      </c>
      <c r="E120" s="21">
        <f t="shared" si="34"/>
        <v>389.28574000000003</v>
      </c>
      <c r="F120" s="22">
        <v>0</v>
      </c>
      <c r="G120" s="22">
        <v>0</v>
      </c>
      <c r="H120" s="22">
        <v>0</v>
      </c>
      <c r="I120" s="22">
        <v>0</v>
      </c>
      <c r="J120" s="26">
        <v>45</v>
      </c>
      <c r="K120" s="26">
        <v>0</v>
      </c>
      <c r="L120" s="26">
        <f>278.32+139.968+60</f>
        <v>478.28800000000001</v>
      </c>
      <c r="M120" s="22">
        <v>0</v>
      </c>
      <c r="N120" s="22">
        <f>-134.00226</f>
        <v>-134.00226000000001</v>
      </c>
      <c r="O120" s="22">
        <v>0</v>
      </c>
      <c r="P120" s="22">
        <v>0</v>
      </c>
      <c r="Q120" s="22">
        <v>0</v>
      </c>
    </row>
    <row r="121" spans="1:17" ht="60" x14ac:dyDescent="0.25">
      <c r="A121" s="108"/>
      <c r="B121" s="113"/>
      <c r="C121" s="108"/>
      <c r="D121" s="5" t="s">
        <v>30</v>
      </c>
      <c r="E121" s="21">
        <f t="shared" si="34"/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</row>
    <row r="122" spans="1:17" ht="30" x14ac:dyDescent="0.25">
      <c r="A122" s="108"/>
      <c r="B122" s="113"/>
      <c r="C122" s="108"/>
      <c r="D122" s="5" t="s">
        <v>82</v>
      </c>
      <c r="E122" s="21">
        <f t="shared" si="34"/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</row>
    <row r="123" spans="1:17" x14ac:dyDescent="0.25">
      <c r="A123" s="108"/>
      <c r="B123" s="113"/>
      <c r="C123" s="108"/>
      <c r="D123" s="5" t="s">
        <v>83</v>
      </c>
      <c r="E123" s="28">
        <f>F123+G123+H123+I123+J123+K123+L123+M123+N123+O123+P123+Q123</f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f>150-150</f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</row>
    <row r="124" spans="1:17" x14ac:dyDescent="0.25">
      <c r="A124" s="114" t="s">
        <v>96</v>
      </c>
      <c r="B124" s="114" t="s">
        <v>50</v>
      </c>
      <c r="C124" s="114" t="s">
        <v>48</v>
      </c>
      <c r="D124" s="86" t="s">
        <v>23</v>
      </c>
      <c r="E124" s="19">
        <f>E125+E126+E127+E128+E129+E130</f>
        <v>378</v>
      </c>
      <c r="F124" s="20">
        <f>F125+F126+F127+F128+F129+F130</f>
        <v>0</v>
      </c>
      <c r="G124" s="20">
        <f t="shared" ref="G124:Q124" si="35">G125+G126+G127+G128+G129+G130</f>
        <v>0</v>
      </c>
      <c r="H124" s="20">
        <f t="shared" si="35"/>
        <v>148</v>
      </c>
      <c r="I124" s="20">
        <f t="shared" si="35"/>
        <v>0</v>
      </c>
      <c r="J124" s="20">
        <f t="shared" si="35"/>
        <v>130</v>
      </c>
      <c r="K124" s="20">
        <f t="shared" si="35"/>
        <v>0</v>
      </c>
      <c r="L124" s="20">
        <f t="shared" si="35"/>
        <v>0</v>
      </c>
      <c r="M124" s="20">
        <f t="shared" si="35"/>
        <v>100</v>
      </c>
      <c r="N124" s="20">
        <f t="shared" si="35"/>
        <v>0</v>
      </c>
      <c r="O124" s="20">
        <f t="shared" si="35"/>
        <v>0</v>
      </c>
      <c r="P124" s="20">
        <f t="shared" si="35"/>
        <v>0</v>
      </c>
      <c r="Q124" s="20">
        <f t="shared" si="35"/>
        <v>0</v>
      </c>
    </row>
    <row r="125" spans="1:17" x14ac:dyDescent="0.25">
      <c r="A125" s="115"/>
      <c r="B125" s="115"/>
      <c r="C125" s="115"/>
      <c r="D125" s="87" t="s">
        <v>7</v>
      </c>
      <c r="E125" s="21">
        <f>F125+G125+H125+I125+J125+K125+L125+M125+N125+O125+P125+Q125</f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</row>
    <row r="126" spans="1:17" x14ac:dyDescent="0.25">
      <c r="A126" s="115"/>
      <c r="B126" s="115"/>
      <c r="C126" s="115"/>
      <c r="D126" s="87" t="s">
        <v>8</v>
      </c>
      <c r="E126" s="21">
        <f t="shared" ref="E126:E129" si="36">F126+G126+H126+I126+J126+K126+L126+M126+N126+O126+P126+Q126</f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</row>
    <row r="127" spans="1:17" x14ac:dyDescent="0.25">
      <c r="A127" s="115"/>
      <c r="B127" s="115"/>
      <c r="C127" s="115"/>
      <c r="D127" s="87" t="s">
        <v>9</v>
      </c>
      <c r="E127" s="21">
        <f t="shared" si="36"/>
        <v>378</v>
      </c>
      <c r="F127" s="22">
        <v>0</v>
      </c>
      <c r="G127" s="22">
        <v>0</v>
      </c>
      <c r="H127" s="22">
        <v>148</v>
      </c>
      <c r="I127" s="22">
        <v>0</v>
      </c>
      <c r="J127" s="26">
        <v>130</v>
      </c>
      <c r="K127" s="26">
        <v>0</v>
      </c>
      <c r="L127" s="26">
        <v>0</v>
      </c>
      <c r="M127" s="22">
        <v>100</v>
      </c>
      <c r="N127" s="22">
        <v>0</v>
      </c>
      <c r="O127" s="22">
        <v>0</v>
      </c>
      <c r="P127" s="22">
        <v>0</v>
      </c>
      <c r="Q127" s="22">
        <v>0</v>
      </c>
    </row>
    <row r="128" spans="1:17" ht="60" x14ac:dyDescent="0.25">
      <c r="A128" s="115"/>
      <c r="B128" s="115"/>
      <c r="C128" s="115"/>
      <c r="D128" s="5" t="s">
        <v>30</v>
      </c>
      <c r="E128" s="21">
        <f t="shared" si="36"/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</row>
    <row r="129" spans="1:17" ht="30" x14ac:dyDescent="0.25">
      <c r="A129" s="115"/>
      <c r="B129" s="115"/>
      <c r="C129" s="115"/>
      <c r="D129" s="5" t="s">
        <v>82</v>
      </c>
      <c r="E129" s="21">
        <f t="shared" si="36"/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</row>
    <row r="130" spans="1:17" x14ac:dyDescent="0.25">
      <c r="A130" s="116"/>
      <c r="B130" s="116"/>
      <c r="C130" s="116"/>
      <c r="D130" s="5" t="s">
        <v>83</v>
      </c>
      <c r="E130" s="28">
        <f>F130+G130+H130+I130+J130+K130+L130+M130+N130+O130+P130+Q130</f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f>150-150</f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</row>
    <row r="131" spans="1:17" x14ac:dyDescent="0.25">
      <c r="A131" s="108">
        <v>4</v>
      </c>
      <c r="B131" s="120" t="s">
        <v>78</v>
      </c>
      <c r="C131" s="108"/>
      <c r="D131" s="86" t="s">
        <v>23</v>
      </c>
      <c r="E131" s="19">
        <f>F131+G131+H131+I131+J131+K131+L131+M131+N131+O131+P131+Q131</f>
        <v>13997.47978</v>
      </c>
      <c r="F131" s="20">
        <f>F132+F133+F134+F135+F136+F137</f>
        <v>0</v>
      </c>
      <c r="G131" s="20">
        <f>G132+G133+G134+G135+G136+G137</f>
        <v>0</v>
      </c>
      <c r="H131" s="20">
        <f t="shared" ref="H131:Q131" si="37">H132+H133+H134+H135+H136+H137</f>
        <v>11472.1296</v>
      </c>
      <c r="I131" s="20">
        <f t="shared" si="37"/>
        <v>598.38</v>
      </c>
      <c r="J131" s="20">
        <f t="shared" si="37"/>
        <v>0</v>
      </c>
      <c r="K131" s="20">
        <f t="shared" si="37"/>
        <v>0</v>
      </c>
      <c r="L131" s="20">
        <f t="shared" si="37"/>
        <v>0</v>
      </c>
      <c r="M131" s="20">
        <f t="shared" si="37"/>
        <v>0</v>
      </c>
      <c r="N131" s="20">
        <f t="shared" si="37"/>
        <v>146.97018</v>
      </c>
      <c r="O131" s="20">
        <f t="shared" si="37"/>
        <v>0</v>
      </c>
      <c r="P131" s="20">
        <f t="shared" si="37"/>
        <v>1500</v>
      </c>
      <c r="Q131" s="20">
        <f t="shared" si="37"/>
        <v>280</v>
      </c>
    </row>
    <row r="132" spans="1:17" x14ac:dyDescent="0.25">
      <c r="A132" s="108"/>
      <c r="B132" s="120"/>
      <c r="C132" s="108"/>
      <c r="D132" s="87" t="s">
        <v>7</v>
      </c>
      <c r="E132" s="19">
        <f>F132+G132+H132+I132+J132+K132+L132+M132+N132+O132+P132+Q132</f>
        <v>0</v>
      </c>
      <c r="F132" s="22">
        <f>F139+F146+F153</f>
        <v>0</v>
      </c>
      <c r="G132" s="22">
        <f t="shared" ref="G132:Q132" si="38">G139+G146+G153</f>
        <v>0</v>
      </c>
      <c r="H132" s="22">
        <f t="shared" si="38"/>
        <v>0</v>
      </c>
      <c r="I132" s="22">
        <f t="shared" si="38"/>
        <v>0</v>
      </c>
      <c r="J132" s="22">
        <f t="shared" si="38"/>
        <v>0</v>
      </c>
      <c r="K132" s="22">
        <f t="shared" si="38"/>
        <v>0</v>
      </c>
      <c r="L132" s="22">
        <f t="shared" si="38"/>
        <v>0</v>
      </c>
      <c r="M132" s="22">
        <f t="shared" si="38"/>
        <v>0</v>
      </c>
      <c r="N132" s="22">
        <f t="shared" si="38"/>
        <v>0</v>
      </c>
      <c r="O132" s="22">
        <f t="shared" si="38"/>
        <v>0</v>
      </c>
      <c r="P132" s="22">
        <f t="shared" si="38"/>
        <v>0</v>
      </c>
      <c r="Q132" s="22">
        <f t="shared" si="38"/>
        <v>0</v>
      </c>
    </row>
    <row r="133" spans="1:17" x14ac:dyDescent="0.25">
      <c r="A133" s="108"/>
      <c r="B133" s="120"/>
      <c r="C133" s="108"/>
      <c r="D133" s="87" t="s">
        <v>8</v>
      </c>
      <c r="E133" s="19">
        <f t="shared" ref="E133:E136" si="39">F133+G133+H133+I133+J133+K133+L133+M133+N133+O133+P133+Q133</f>
        <v>0</v>
      </c>
      <c r="F133" s="22">
        <f t="shared" ref="F133:Q137" si="40">F140+F147+F154</f>
        <v>0</v>
      </c>
      <c r="G133" s="22">
        <f t="shared" si="40"/>
        <v>0</v>
      </c>
      <c r="H133" s="22">
        <f t="shared" si="40"/>
        <v>0</v>
      </c>
      <c r="I133" s="22">
        <f t="shared" si="40"/>
        <v>0</v>
      </c>
      <c r="J133" s="22">
        <f t="shared" si="40"/>
        <v>0</v>
      </c>
      <c r="K133" s="22">
        <f t="shared" si="40"/>
        <v>0</v>
      </c>
      <c r="L133" s="22">
        <f t="shared" si="40"/>
        <v>0</v>
      </c>
      <c r="M133" s="22">
        <f t="shared" si="40"/>
        <v>0</v>
      </c>
      <c r="N133" s="22">
        <f t="shared" si="40"/>
        <v>0</v>
      </c>
      <c r="O133" s="22">
        <f t="shared" si="40"/>
        <v>0</v>
      </c>
      <c r="P133" s="22">
        <f t="shared" si="40"/>
        <v>0</v>
      </c>
      <c r="Q133" s="22">
        <f t="shared" si="40"/>
        <v>0</v>
      </c>
    </row>
    <row r="134" spans="1:17" x14ac:dyDescent="0.25">
      <c r="A134" s="108"/>
      <c r="B134" s="120"/>
      <c r="C134" s="108"/>
      <c r="D134" s="87" t="s">
        <v>9</v>
      </c>
      <c r="E134" s="19">
        <f t="shared" si="39"/>
        <v>13997.47978</v>
      </c>
      <c r="F134" s="22">
        <f t="shared" si="40"/>
        <v>0</v>
      </c>
      <c r="G134" s="22">
        <f t="shared" si="40"/>
        <v>0</v>
      </c>
      <c r="H134" s="22">
        <f t="shared" si="40"/>
        <v>11472.1296</v>
      </c>
      <c r="I134" s="22">
        <f t="shared" si="40"/>
        <v>598.38</v>
      </c>
      <c r="J134" s="22">
        <f t="shared" si="40"/>
        <v>0</v>
      </c>
      <c r="K134" s="22">
        <f t="shared" si="40"/>
        <v>0</v>
      </c>
      <c r="L134" s="22">
        <f t="shared" si="40"/>
        <v>0</v>
      </c>
      <c r="M134" s="22">
        <f t="shared" si="40"/>
        <v>0</v>
      </c>
      <c r="N134" s="22">
        <f t="shared" si="40"/>
        <v>146.97018</v>
      </c>
      <c r="O134" s="22">
        <f t="shared" si="40"/>
        <v>0</v>
      </c>
      <c r="P134" s="22">
        <f t="shared" si="40"/>
        <v>1500</v>
      </c>
      <c r="Q134" s="22">
        <f t="shared" si="40"/>
        <v>280</v>
      </c>
    </row>
    <row r="135" spans="1:17" ht="60" x14ac:dyDescent="0.25">
      <c r="A135" s="108"/>
      <c r="B135" s="120"/>
      <c r="C135" s="108"/>
      <c r="D135" s="5" t="s">
        <v>30</v>
      </c>
      <c r="E135" s="19">
        <f t="shared" si="39"/>
        <v>0</v>
      </c>
      <c r="F135" s="22">
        <f t="shared" si="40"/>
        <v>0</v>
      </c>
      <c r="G135" s="22">
        <f t="shared" si="40"/>
        <v>0</v>
      </c>
      <c r="H135" s="22">
        <f t="shared" si="40"/>
        <v>0</v>
      </c>
      <c r="I135" s="22">
        <f t="shared" si="40"/>
        <v>0</v>
      </c>
      <c r="J135" s="22">
        <f t="shared" si="40"/>
        <v>0</v>
      </c>
      <c r="K135" s="22">
        <f t="shared" si="40"/>
        <v>0</v>
      </c>
      <c r="L135" s="22">
        <f t="shared" si="40"/>
        <v>0</v>
      </c>
      <c r="M135" s="22">
        <f t="shared" si="40"/>
        <v>0</v>
      </c>
      <c r="N135" s="22">
        <f t="shared" si="40"/>
        <v>0</v>
      </c>
      <c r="O135" s="22">
        <f t="shared" si="40"/>
        <v>0</v>
      </c>
      <c r="P135" s="22">
        <f t="shared" si="40"/>
        <v>0</v>
      </c>
      <c r="Q135" s="22">
        <f t="shared" si="40"/>
        <v>0</v>
      </c>
    </row>
    <row r="136" spans="1:17" ht="30" x14ac:dyDescent="0.25">
      <c r="A136" s="108"/>
      <c r="B136" s="120"/>
      <c r="C136" s="108"/>
      <c r="D136" s="5" t="s">
        <v>82</v>
      </c>
      <c r="E136" s="19">
        <f t="shared" si="39"/>
        <v>0</v>
      </c>
      <c r="F136" s="22">
        <f t="shared" si="40"/>
        <v>0</v>
      </c>
      <c r="G136" s="22">
        <f t="shared" si="40"/>
        <v>0</v>
      </c>
      <c r="H136" s="22">
        <f t="shared" si="40"/>
        <v>0</v>
      </c>
      <c r="I136" s="22">
        <f t="shared" si="40"/>
        <v>0</v>
      </c>
      <c r="J136" s="22">
        <f t="shared" si="40"/>
        <v>0</v>
      </c>
      <c r="K136" s="22">
        <f t="shared" si="40"/>
        <v>0</v>
      </c>
      <c r="L136" s="22">
        <f t="shared" si="40"/>
        <v>0</v>
      </c>
      <c r="M136" s="22">
        <f t="shared" si="40"/>
        <v>0</v>
      </c>
      <c r="N136" s="22">
        <f t="shared" si="40"/>
        <v>0</v>
      </c>
      <c r="O136" s="22">
        <f t="shared" si="40"/>
        <v>0</v>
      </c>
      <c r="P136" s="22">
        <f t="shared" si="40"/>
        <v>0</v>
      </c>
      <c r="Q136" s="22">
        <f t="shared" si="40"/>
        <v>0</v>
      </c>
    </row>
    <row r="137" spans="1:17" x14ac:dyDescent="0.25">
      <c r="A137" s="108"/>
      <c r="B137" s="120"/>
      <c r="C137" s="108"/>
      <c r="D137" s="5" t="s">
        <v>83</v>
      </c>
      <c r="E137" s="21">
        <f>F137+G137+H137+I137+J137+K137+L137+M137+N137+O137+P137+Q137</f>
        <v>0</v>
      </c>
      <c r="F137" s="22">
        <f t="shared" si="40"/>
        <v>0</v>
      </c>
      <c r="G137" s="22">
        <f t="shared" si="40"/>
        <v>0</v>
      </c>
      <c r="H137" s="22">
        <f t="shared" si="40"/>
        <v>0</v>
      </c>
      <c r="I137" s="22">
        <f t="shared" si="40"/>
        <v>0</v>
      </c>
      <c r="J137" s="22">
        <f t="shared" si="40"/>
        <v>0</v>
      </c>
      <c r="K137" s="22">
        <f t="shared" si="40"/>
        <v>0</v>
      </c>
      <c r="L137" s="22">
        <f t="shared" si="40"/>
        <v>0</v>
      </c>
      <c r="M137" s="22">
        <f t="shared" si="40"/>
        <v>0</v>
      </c>
      <c r="N137" s="22">
        <f t="shared" si="40"/>
        <v>0</v>
      </c>
      <c r="O137" s="22">
        <f t="shared" si="40"/>
        <v>0</v>
      </c>
      <c r="P137" s="22">
        <f t="shared" si="40"/>
        <v>0</v>
      </c>
      <c r="Q137" s="22">
        <f t="shared" si="40"/>
        <v>0</v>
      </c>
    </row>
    <row r="138" spans="1:17" x14ac:dyDescent="0.25">
      <c r="A138" s="108" t="s">
        <v>51</v>
      </c>
      <c r="B138" s="113" t="s">
        <v>53</v>
      </c>
      <c r="C138" s="108" t="s">
        <v>74</v>
      </c>
      <c r="D138" s="86" t="s">
        <v>23</v>
      </c>
      <c r="E138" s="19">
        <f>E139+E140+E141+E142+E143+E144</f>
        <v>697.47978000000001</v>
      </c>
      <c r="F138" s="20">
        <f>F139+F140+F141+F142+F143+F144</f>
        <v>0</v>
      </c>
      <c r="G138" s="20">
        <f t="shared" ref="G138:Q138" si="41">G139+G140+G141+G142+G143+G144</f>
        <v>0</v>
      </c>
      <c r="H138" s="20">
        <f t="shared" si="41"/>
        <v>-47.870399999999997</v>
      </c>
      <c r="I138" s="20">
        <f t="shared" si="41"/>
        <v>598.38</v>
      </c>
      <c r="J138" s="20">
        <f t="shared" si="41"/>
        <v>0</v>
      </c>
      <c r="K138" s="20">
        <f t="shared" si="41"/>
        <v>0</v>
      </c>
      <c r="L138" s="20">
        <f t="shared" si="41"/>
        <v>0</v>
      </c>
      <c r="M138" s="20">
        <f t="shared" si="41"/>
        <v>0</v>
      </c>
      <c r="N138" s="20">
        <f t="shared" si="41"/>
        <v>146.97018</v>
      </c>
      <c r="O138" s="20">
        <f t="shared" si="41"/>
        <v>0</v>
      </c>
      <c r="P138" s="20">
        <f t="shared" si="41"/>
        <v>0</v>
      </c>
      <c r="Q138" s="20">
        <f t="shared" si="41"/>
        <v>0</v>
      </c>
    </row>
    <row r="139" spans="1:17" x14ac:dyDescent="0.25">
      <c r="A139" s="108"/>
      <c r="B139" s="113"/>
      <c r="C139" s="108"/>
      <c r="D139" s="87" t="s">
        <v>7</v>
      </c>
      <c r="E139" s="21">
        <f>F139+G139+H139+I139+J139+K139+L139+M139+N139+O139+P139+Q139</f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</row>
    <row r="140" spans="1:17" x14ac:dyDescent="0.25">
      <c r="A140" s="108"/>
      <c r="B140" s="113"/>
      <c r="C140" s="108"/>
      <c r="D140" s="87" t="s">
        <v>8</v>
      </c>
      <c r="E140" s="21">
        <f t="shared" ref="E140:E143" si="42">F140+G140+H140+I140+J140+K140+L140+M140+N140+O140+P140+Q140</f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</row>
    <row r="141" spans="1:17" x14ac:dyDescent="0.25">
      <c r="A141" s="108"/>
      <c r="B141" s="113"/>
      <c r="C141" s="108"/>
      <c r="D141" s="87" t="s">
        <v>9</v>
      </c>
      <c r="E141" s="21">
        <f t="shared" si="42"/>
        <v>697.47978000000001</v>
      </c>
      <c r="F141" s="22">
        <v>0</v>
      </c>
      <c r="G141" s="22">
        <v>0</v>
      </c>
      <c r="H141" s="22">
        <f>-47.8704</f>
        <v>-47.870399999999997</v>
      </c>
      <c r="I141" s="29">
        <v>598.38</v>
      </c>
      <c r="J141" s="29">
        <v>0</v>
      </c>
      <c r="K141" s="29">
        <v>0</v>
      </c>
      <c r="L141" s="29">
        <v>0</v>
      </c>
      <c r="M141" s="29">
        <v>0</v>
      </c>
      <c r="N141" s="29">
        <f>220-73.02982</f>
        <v>146.97018</v>
      </c>
      <c r="O141" s="29">
        <v>0</v>
      </c>
      <c r="P141" s="29">
        <v>0</v>
      </c>
      <c r="Q141" s="26">
        <v>0</v>
      </c>
    </row>
    <row r="142" spans="1:17" ht="60" x14ac:dyDescent="0.25">
      <c r="A142" s="108"/>
      <c r="B142" s="113"/>
      <c r="C142" s="108"/>
      <c r="D142" s="5" t="s">
        <v>30</v>
      </c>
      <c r="E142" s="21">
        <f t="shared" si="42"/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</row>
    <row r="143" spans="1:17" ht="30" x14ac:dyDescent="0.25">
      <c r="A143" s="108"/>
      <c r="B143" s="113"/>
      <c r="C143" s="108"/>
      <c r="D143" s="5" t="s">
        <v>82</v>
      </c>
      <c r="E143" s="21">
        <f t="shared" si="42"/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</row>
    <row r="144" spans="1:17" ht="28.5" customHeight="1" x14ac:dyDescent="0.25">
      <c r="A144" s="108"/>
      <c r="B144" s="113"/>
      <c r="C144" s="108"/>
      <c r="D144" s="5" t="s">
        <v>83</v>
      </c>
      <c r="E144" s="21">
        <f>I144+J144+K144+F144+G144+H144+L144+M144+N144+O144+P144+Q144</f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30">
        <v>0</v>
      </c>
    </row>
    <row r="145" spans="1:17" ht="20.25" customHeight="1" x14ac:dyDescent="0.25">
      <c r="A145" s="114" t="s">
        <v>52</v>
      </c>
      <c r="B145" s="117" t="s">
        <v>54</v>
      </c>
      <c r="C145" s="114" t="s">
        <v>74</v>
      </c>
      <c r="D145" s="86" t="s">
        <v>23</v>
      </c>
      <c r="E145" s="19">
        <f>E146+E147+E148+E149+E150+E151</f>
        <v>13280</v>
      </c>
      <c r="F145" s="20">
        <f>F146+F147+F148+F149+F150+F151</f>
        <v>0</v>
      </c>
      <c r="G145" s="20">
        <f t="shared" ref="G145:Q145" si="43">G146+G147+G148+G149+G150+G151</f>
        <v>0</v>
      </c>
      <c r="H145" s="20">
        <f>H146+H147+H148+H149+H150+H151</f>
        <v>11500</v>
      </c>
      <c r="I145" s="20">
        <f t="shared" si="43"/>
        <v>0</v>
      </c>
      <c r="J145" s="20">
        <f t="shared" si="43"/>
        <v>0</v>
      </c>
      <c r="K145" s="20">
        <f t="shared" si="43"/>
        <v>0</v>
      </c>
      <c r="L145" s="20">
        <f t="shared" si="43"/>
        <v>0</v>
      </c>
      <c r="M145" s="20">
        <f t="shared" si="43"/>
        <v>0</v>
      </c>
      <c r="N145" s="20">
        <f t="shared" si="43"/>
        <v>0</v>
      </c>
      <c r="O145" s="20">
        <f t="shared" si="43"/>
        <v>0</v>
      </c>
      <c r="P145" s="20">
        <f t="shared" si="43"/>
        <v>1500</v>
      </c>
      <c r="Q145" s="20">
        <f t="shared" si="43"/>
        <v>280</v>
      </c>
    </row>
    <row r="146" spans="1:17" ht="21.75" customHeight="1" x14ac:dyDescent="0.25">
      <c r="A146" s="115"/>
      <c r="B146" s="118"/>
      <c r="C146" s="115"/>
      <c r="D146" s="87" t="s">
        <v>7</v>
      </c>
      <c r="E146" s="21">
        <f>F146+G146+H146+I146+J146+K146+L146+M146+N146+O146+P146+Q146</f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</row>
    <row r="147" spans="1:17" ht="19.5" customHeight="1" x14ac:dyDescent="0.25">
      <c r="A147" s="115"/>
      <c r="B147" s="118"/>
      <c r="C147" s="115"/>
      <c r="D147" s="87" t="s">
        <v>8</v>
      </c>
      <c r="E147" s="21">
        <f t="shared" ref="E147:E150" si="44">F147+G147+H147+I147+J147+K147+L147+M147+N147+O147+P147+Q147</f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</row>
    <row r="148" spans="1:17" ht="16.5" customHeight="1" x14ac:dyDescent="0.25">
      <c r="A148" s="115"/>
      <c r="B148" s="118"/>
      <c r="C148" s="115"/>
      <c r="D148" s="87" t="s">
        <v>9</v>
      </c>
      <c r="E148" s="21">
        <f t="shared" si="44"/>
        <v>13280</v>
      </c>
      <c r="F148" s="22">
        <v>0</v>
      </c>
      <c r="G148" s="22">
        <v>0</v>
      </c>
      <c r="H148" s="22">
        <f>1500+10000</f>
        <v>11500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29">
        <f>1780-280</f>
        <v>1500</v>
      </c>
      <c r="Q148" s="26">
        <v>280</v>
      </c>
    </row>
    <row r="149" spans="1:17" ht="48" customHeight="1" x14ac:dyDescent="0.25">
      <c r="A149" s="115"/>
      <c r="B149" s="118"/>
      <c r="C149" s="115"/>
      <c r="D149" s="5" t="s">
        <v>30</v>
      </c>
      <c r="E149" s="21">
        <f t="shared" si="44"/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</row>
    <row r="150" spans="1:17" ht="22.5" customHeight="1" x14ac:dyDescent="0.25">
      <c r="A150" s="115"/>
      <c r="B150" s="118"/>
      <c r="C150" s="115"/>
      <c r="D150" s="5" t="s">
        <v>82</v>
      </c>
      <c r="E150" s="21">
        <f t="shared" si="44"/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</row>
    <row r="151" spans="1:17" ht="19.5" customHeight="1" x14ac:dyDescent="0.25">
      <c r="A151" s="116"/>
      <c r="B151" s="119"/>
      <c r="C151" s="116"/>
      <c r="D151" s="5" t="s">
        <v>83</v>
      </c>
      <c r="E151" s="21">
        <f>I151+J151+K151+F151+G151+H151+L151+M151+N151+O151+P151+Q151</f>
        <v>0</v>
      </c>
      <c r="F151" s="29">
        <v>0</v>
      </c>
      <c r="G151" s="29">
        <v>0</v>
      </c>
      <c r="H151" s="29">
        <v>0</v>
      </c>
      <c r="I151" s="29">
        <v>0</v>
      </c>
      <c r="J151" s="29">
        <f>8500-8500</f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30">
        <f>8500-8500</f>
        <v>0</v>
      </c>
    </row>
    <row r="152" spans="1:17" s="8" customFormat="1" x14ac:dyDescent="0.25">
      <c r="A152" s="123" t="s">
        <v>55</v>
      </c>
      <c r="B152" s="126" t="s">
        <v>71</v>
      </c>
      <c r="C152" s="123" t="s">
        <v>47</v>
      </c>
      <c r="D152" s="7" t="s">
        <v>23</v>
      </c>
      <c r="E152" s="31">
        <f>E153+E154+E155+E156+E157+E158</f>
        <v>20</v>
      </c>
      <c r="F152" s="32">
        <f>F153+F154+F155+F156+F157+F158</f>
        <v>0</v>
      </c>
      <c r="G152" s="32">
        <f>G153+G154+G155+G156+G157+G158</f>
        <v>0</v>
      </c>
      <c r="H152" s="32">
        <f t="shared" ref="H152:Q152" si="45">H153+H154+H155+H156+H157+H158</f>
        <v>20</v>
      </c>
      <c r="I152" s="32">
        <f t="shared" si="45"/>
        <v>0</v>
      </c>
      <c r="J152" s="32">
        <f t="shared" si="45"/>
        <v>0</v>
      </c>
      <c r="K152" s="32">
        <f t="shared" si="45"/>
        <v>0</v>
      </c>
      <c r="L152" s="32">
        <f t="shared" si="45"/>
        <v>0</v>
      </c>
      <c r="M152" s="32">
        <f t="shared" si="45"/>
        <v>0</v>
      </c>
      <c r="N152" s="32">
        <f>N153+N154+N155+N156+N157+N158</f>
        <v>0</v>
      </c>
      <c r="O152" s="32">
        <f t="shared" si="45"/>
        <v>0</v>
      </c>
      <c r="P152" s="32">
        <f t="shared" si="45"/>
        <v>0</v>
      </c>
      <c r="Q152" s="32">
        <f t="shared" si="45"/>
        <v>0</v>
      </c>
    </row>
    <row r="153" spans="1:17" s="8" customFormat="1" x14ac:dyDescent="0.25">
      <c r="A153" s="124"/>
      <c r="B153" s="127"/>
      <c r="C153" s="124"/>
      <c r="D153" s="88" t="s">
        <v>7</v>
      </c>
      <c r="E153" s="28">
        <f>F153+G153+H153+I153+J153+K153+L153+M153+N153+O153+P153+Q153</f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</row>
    <row r="154" spans="1:17" s="8" customFormat="1" x14ac:dyDescent="0.25">
      <c r="A154" s="124"/>
      <c r="B154" s="127"/>
      <c r="C154" s="124"/>
      <c r="D154" s="88" t="s">
        <v>8</v>
      </c>
      <c r="E154" s="28">
        <f>F154+G154+H154+I154+J154+K154+L154+M154+N154+O154+P154+Q154</f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</row>
    <row r="155" spans="1:17" s="8" customFormat="1" x14ac:dyDescent="0.25">
      <c r="A155" s="124"/>
      <c r="B155" s="127"/>
      <c r="C155" s="124"/>
      <c r="D155" s="88" t="s">
        <v>9</v>
      </c>
      <c r="E155" s="28">
        <f t="shared" ref="E155:E158" si="46">F155+G155+H155+I155+J155+K155+L155+M155+N155+O155+P155+Q155</f>
        <v>20</v>
      </c>
      <c r="F155" s="33">
        <v>0</v>
      </c>
      <c r="G155" s="33">
        <v>0</v>
      </c>
      <c r="H155" s="33">
        <v>20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26">
        <v>0</v>
      </c>
    </row>
    <row r="156" spans="1:17" s="8" customFormat="1" ht="60" x14ac:dyDescent="0.25">
      <c r="A156" s="124"/>
      <c r="B156" s="127"/>
      <c r="C156" s="124"/>
      <c r="D156" s="9" t="s">
        <v>30</v>
      </c>
      <c r="E156" s="28">
        <f>F156+G156+H156+I156+J156+K156+L156+M156+N156+O156+P156+Q156</f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26">
        <v>0</v>
      </c>
    </row>
    <row r="157" spans="1:17" s="8" customFormat="1" ht="30" x14ac:dyDescent="0.25">
      <c r="A157" s="124"/>
      <c r="B157" s="127"/>
      <c r="C157" s="124"/>
      <c r="D157" s="9" t="s">
        <v>82</v>
      </c>
      <c r="E157" s="28">
        <f t="shared" si="46"/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26">
        <v>0</v>
      </c>
    </row>
    <row r="158" spans="1:17" s="8" customFormat="1" x14ac:dyDescent="0.25">
      <c r="A158" s="125"/>
      <c r="B158" s="128"/>
      <c r="C158" s="125"/>
      <c r="D158" s="9" t="s">
        <v>83</v>
      </c>
      <c r="E158" s="28">
        <f t="shared" si="46"/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</row>
    <row r="159" spans="1:17" s="8" customFormat="1" x14ac:dyDescent="0.25">
      <c r="A159" s="123" t="s">
        <v>79</v>
      </c>
      <c r="B159" s="130" t="s">
        <v>80</v>
      </c>
      <c r="C159" s="123" t="s">
        <v>86</v>
      </c>
      <c r="D159" s="7" t="s">
        <v>23</v>
      </c>
      <c r="E159" s="33">
        <f>E160+E161+E162+E163+E164+E165</f>
        <v>0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</row>
    <row r="160" spans="1:17" s="8" customFormat="1" x14ac:dyDescent="0.25">
      <c r="A160" s="124"/>
      <c r="B160" s="131"/>
      <c r="C160" s="124"/>
      <c r="D160" s="88" t="s">
        <v>7</v>
      </c>
      <c r="E160" s="33">
        <f>F160+G160+H160+I160+J160+K160+L160+M160+N160+O160+P160+Q160</f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</row>
    <row r="161" spans="1:17" s="8" customFormat="1" x14ac:dyDescent="0.25">
      <c r="A161" s="124"/>
      <c r="B161" s="131"/>
      <c r="C161" s="124"/>
      <c r="D161" s="88" t="s">
        <v>8</v>
      </c>
      <c r="E161" s="33">
        <f t="shared" ref="E161:E165" si="47">F161+G161+H161+I161+J161+K161+L161+M161+N161+O161+P161+Q161</f>
        <v>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</row>
    <row r="162" spans="1:17" s="8" customFormat="1" x14ac:dyDescent="0.25">
      <c r="A162" s="124"/>
      <c r="B162" s="131"/>
      <c r="C162" s="124"/>
      <c r="D162" s="88" t="s">
        <v>9</v>
      </c>
      <c r="E162" s="33">
        <f t="shared" si="47"/>
        <v>0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f>1-1</f>
        <v>0</v>
      </c>
      <c r="O162" s="33">
        <v>0</v>
      </c>
      <c r="P162" s="33">
        <v>0</v>
      </c>
      <c r="Q162" s="33">
        <v>0</v>
      </c>
    </row>
    <row r="163" spans="1:17" s="8" customFormat="1" ht="60" x14ac:dyDescent="0.25">
      <c r="A163" s="124"/>
      <c r="B163" s="131"/>
      <c r="C163" s="124"/>
      <c r="D163" s="9" t="s">
        <v>30</v>
      </c>
      <c r="E163" s="33">
        <f t="shared" si="47"/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</row>
    <row r="164" spans="1:17" s="8" customFormat="1" ht="30" x14ac:dyDescent="0.25">
      <c r="A164" s="124"/>
      <c r="B164" s="131"/>
      <c r="C164" s="124"/>
      <c r="D164" s="9" t="s">
        <v>82</v>
      </c>
      <c r="E164" s="33">
        <f t="shared" si="47"/>
        <v>0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</row>
    <row r="165" spans="1:17" s="8" customFormat="1" x14ac:dyDescent="0.25">
      <c r="A165" s="125"/>
      <c r="B165" s="132"/>
      <c r="C165" s="125"/>
      <c r="D165" s="9" t="s">
        <v>83</v>
      </c>
      <c r="E165" s="33">
        <f t="shared" si="47"/>
        <v>0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</row>
    <row r="166" spans="1:17" x14ac:dyDescent="0.25">
      <c r="A166" s="129" t="s">
        <v>25</v>
      </c>
      <c r="B166" s="129"/>
      <c r="C166" s="129"/>
      <c r="D166" s="86" t="s">
        <v>23</v>
      </c>
      <c r="E166" s="20">
        <f>E167+E168+E169+E170+E171+E172</f>
        <v>18511.088950000001</v>
      </c>
      <c r="F166" s="20">
        <f>F167+F168+F169+F170+F171+F172</f>
        <v>0</v>
      </c>
      <c r="G166" s="20">
        <f t="shared" ref="G166:Q166" si="48">G167+G168+G169+G170+G171+G172</f>
        <v>510</v>
      </c>
      <c r="H166" s="20">
        <f t="shared" si="48"/>
        <v>11650.1296</v>
      </c>
      <c r="I166" s="20">
        <f>I167+I168+I169+I170+I171+I172</f>
        <v>1348.38</v>
      </c>
      <c r="J166" s="20">
        <f t="shared" si="48"/>
        <v>175</v>
      </c>
      <c r="K166" s="20">
        <f t="shared" si="48"/>
        <v>279.33800000000002</v>
      </c>
      <c r="L166" s="20">
        <f t="shared" si="48"/>
        <v>589.15840000000003</v>
      </c>
      <c r="M166" s="20">
        <f t="shared" si="48"/>
        <v>801</v>
      </c>
      <c r="N166" s="20">
        <f t="shared" si="48"/>
        <v>517.45632000000001</v>
      </c>
      <c r="O166" s="20">
        <f t="shared" si="48"/>
        <v>638.24090000000001</v>
      </c>
      <c r="P166" s="20">
        <f t="shared" si="48"/>
        <v>1632.6857299999999</v>
      </c>
      <c r="Q166" s="20">
        <f t="shared" si="48"/>
        <v>369.7</v>
      </c>
    </row>
    <row r="167" spans="1:17" x14ac:dyDescent="0.25">
      <c r="A167" s="129"/>
      <c r="B167" s="129"/>
      <c r="C167" s="129"/>
      <c r="D167" s="86" t="s">
        <v>7</v>
      </c>
      <c r="E167" s="20">
        <f>F167+G167+H167+I167+J167+K167+L167+M167+N167+O167+P167+Q167</f>
        <v>0</v>
      </c>
      <c r="F167" s="35">
        <f t="shared" ref="F167:Q171" si="49">F132+F75+F47+F19</f>
        <v>0</v>
      </c>
      <c r="G167" s="35">
        <f t="shared" si="49"/>
        <v>0</v>
      </c>
      <c r="H167" s="35">
        <f t="shared" si="49"/>
        <v>0</v>
      </c>
      <c r="I167" s="35">
        <f t="shared" si="49"/>
        <v>0</v>
      </c>
      <c r="J167" s="35">
        <f t="shared" si="49"/>
        <v>0</v>
      </c>
      <c r="K167" s="35">
        <f t="shared" si="49"/>
        <v>0</v>
      </c>
      <c r="L167" s="35">
        <f t="shared" si="49"/>
        <v>0</v>
      </c>
      <c r="M167" s="35">
        <f t="shared" si="49"/>
        <v>0</v>
      </c>
      <c r="N167" s="35">
        <f t="shared" si="49"/>
        <v>0</v>
      </c>
      <c r="O167" s="35">
        <f t="shared" si="49"/>
        <v>0</v>
      </c>
      <c r="P167" s="35">
        <f t="shared" si="49"/>
        <v>0</v>
      </c>
      <c r="Q167" s="35">
        <f t="shared" si="49"/>
        <v>0</v>
      </c>
    </row>
    <row r="168" spans="1:17" x14ac:dyDescent="0.25">
      <c r="A168" s="129"/>
      <c r="B168" s="129"/>
      <c r="C168" s="129"/>
      <c r="D168" s="86" t="s">
        <v>8</v>
      </c>
      <c r="E168" s="20">
        <f t="shared" ref="E168:E172" si="50">F168+G168+H168+I168+J168+K168+L168+M168+N168+O168+P168+Q168</f>
        <v>341.4</v>
      </c>
      <c r="F168" s="35">
        <f t="shared" si="49"/>
        <v>0</v>
      </c>
      <c r="G168" s="35">
        <f t="shared" si="49"/>
        <v>0</v>
      </c>
      <c r="H168" s="35">
        <f t="shared" si="49"/>
        <v>0</v>
      </c>
      <c r="I168" s="35">
        <f t="shared" si="49"/>
        <v>0</v>
      </c>
      <c r="J168" s="35">
        <f t="shared" si="49"/>
        <v>0</v>
      </c>
      <c r="K168" s="35">
        <f t="shared" si="49"/>
        <v>0</v>
      </c>
      <c r="L168" s="35">
        <f t="shared" si="49"/>
        <v>0</v>
      </c>
      <c r="M168" s="35">
        <f t="shared" si="49"/>
        <v>0</v>
      </c>
      <c r="N168" s="35">
        <f t="shared" si="49"/>
        <v>61.759099999999997</v>
      </c>
      <c r="O168" s="35">
        <f t="shared" si="49"/>
        <v>138.24090000000001</v>
      </c>
      <c r="P168" s="35">
        <f t="shared" si="49"/>
        <v>51.699999999999989</v>
      </c>
      <c r="Q168" s="35">
        <f t="shared" si="49"/>
        <v>89.7</v>
      </c>
    </row>
    <row r="169" spans="1:17" x14ac:dyDescent="0.25">
      <c r="A169" s="129"/>
      <c r="B169" s="129"/>
      <c r="C169" s="129"/>
      <c r="D169" s="86" t="s">
        <v>9</v>
      </c>
      <c r="E169" s="20">
        <f>F169+G169+H169+I169+J169+K169+L169+M169+N169+O169+P169+Q169</f>
        <v>18169.68895</v>
      </c>
      <c r="F169" s="35">
        <f t="shared" si="49"/>
        <v>0</v>
      </c>
      <c r="G169" s="35">
        <f t="shared" si="49"/>
        <v>510</v>
      </c>
      <c r="H169" s="35">
        <f t="shared" si="49"/>
        <v>11650.1296</v>
      </c>
      <c r="I169" s="35">
        <f t="shared" si="49"/>
        <v>1348.38</v>
      </c>
      <c r="J169" s="35">
        <f t="shared" si="49"/>
        <v>175</v>
      </c>
      <c r="K169" s="35">
        <f t="shared" si="49"/>
        <v>279.33800000000002</v>
      </c>
      <c r="L169" s="35">
        <f t="shared" si="49"/>
        <v>589.15840000000003</v>
      </c>
      <c r="M169" s="35">
        <f t="shared" si="49"/>
        <v>801</v>
      </c>
      <c r="N169" s="35">
        <f>N134+N77+N49+N21+N162</f>
        <v>455.69722000000002</v>
      </c>
      <c r="O169" s="35">
        <f t="shared" si="49"/>
        <v>500</v>
      </c>
      <c r="P169" s="35">
        <f t="shared" si="49"/>
        <v>1580.9857299999999</v>
      </c>
      <c r="Q169" s="35">
        <f t="shared" si="49"/>
        <v>280</v>
      </c>
    </row>
    <row r="170" spans="1:17" ht="57" x14ac:dyDescent="0.25">
      <c r="A170" s="129"/>
      <c r="B170" s="129"/>
      <c r="C170" s="129"/>
      <c r="D170" s="6" t="s">
        <v>30</v>
      </c>
      <c r="E170" s="20">
        <f t="shared" si="50"/>
        <v>0</v>
      </c>
      <c r="F170" s="35">
        <f t="shared" si="49"/>
        <v>0</v>
      </c>
      <c r="G170" s="35">
        <f t="shared" si="49"/>
        <v>0</v>
      </c>
      <c r="H170" s="35">
        <f t="shared" si="49"/>
        <v>0</v>
      </c>
      <c r="I170" s="35">
        <f t="shared" si="49"/>
        <v>0</v>
      </c>
      <c r="J170" s="35">
        <f t="shared" si="49"/>
        <v>0</v>
      </c>
      <c r="K170" s="35">
        <f t="shared" si="49"/>
        <v>0</v>
      </c>
      <c r="L170" s="35">
        <f t="shared" si="49"/>
        <v>0</v>
      </c>
      <c r="M170" s="35">
        <f t="shared" si="49"/>
        <v>0</v>
      </c>
      <c r="N170" s="35">
        <f>N135+N78+N50+N22</f>
        <v>0</v>
      </c>
      <c r="O170" s="35">
        <f t="shared" si="49"/>
        <v>0</v>
      </c>
      <c r="P170" s="35">
        <f t="shared" si="49"/>
        <v>0</v>
      </c>
      <c r="Q170" s="35">
        <f t="shared" si="49"/>
        <v>0</v>
      </c>
    </row>
    <row r="171" spans="1:17" ht="28.5" x14ac:dyDescent="0.25">
      <c r="A171" s="129"/>
      <c r="B171" s="129"/>
      <c r="C171" s="129"/>
      <c r="D171" s="6" t="s">
        <v>82</v>
      </c>
      <c r="E171" s="20">
        <f t="shared" si="50"/>
        <v>0</v>
      </c>
      <c r="F171" s="35">
        <f t="shared" si="49"/>
        <v>0</v>
      </c>
      <c r="G171" s="35">
        <f t="shared" si="49"/>
        <v>0</v>
      </c>
      <c r="H171" s="35">
        <f t="shared" si="49"/>
        <v>0</v>
      </c>
      <c r="I171" s="35">
        <f t="shared" si="49"/>
        <v>0</v>
      </c>
      <c r="J171" s="35">
        <f t="shared" si="49"/>
        <v>0</v>
      </c>
      <c r="K171" s="35">
        <f t="shared" si="49"/>
        <v>0</v>
      </c>
      <c r="L171" s="35">
        <f t="shared" si="49"/>
        <v>0</v>
      </c>
      <c r="M171" s="35">
        <f t="shared" si="49"/>
        <v>0</v>
      </c>
      <c r="N171" s="35">
        <f>N136+N79+N51+N23</f>
        <v>0</v>
      </c>
      <c r="O171" s="35">
        <f t="shared" si="49"/>
        <v>0</v>
      </c>
      <c r="P171" s="35">
        <f t="shared" si="49"/>
        <v>0</v>
      </c>
      <c r="Q171" s="35">
        <f t="shared" si="49"/>
        <v>0</v>
      </c>
    </row>
    <row r="172" spans="1:17" ht="28.5" x14ac:dyDescent="0.25">
      <c r="A172" s="129"/>
      <c r="B172" s="129"/>
      <c r="C172" s="129"/>
      <c r="D172" s="6" t="s">
        <v>83</v>
      </c>
      <c r="E172" s="20">
        <f t="shared" si="50"/>
        <v>0</v>
      </c>
      <c r="F172" s="35">
        <f t="shared" ref="F172:Q172" si="51">F137+F24+F80+F52</f>
        <v>0</v>
      </c>
      <c r="G172" s="35">
        <f t="shared" si="51"/>
        <v>0</v>
      </c>
      <c r="H172" s="35">
        <f t="shared" si="51"/>
        <v>0</v>
      </c>
      <c r="I172" s="35">
        <f t="shared" si="51"/>
        <v>0</v>
      </c>
      <c r="J172" s="35">
        <f t="shared" si="51"/>
        <v>0</v>
      </c>
      <c r="K172" s="35">
        <f t="shared" si="51"/>
        <v>0</v>
      </c>
      <c r="L172" s="35">
        <f t="shared" si="51"/>
        <v>0</v>
      </c>
      <c r="M172" s="35">
        <f t="shared" si="51"/>
        <v>0</v>
      </c>
      <c r="N172" s="35">
        <f t="shared" si="51"/>
        <v>0</v>
      </c>
      <c r="O172" s="35">
        <f t="shared" si="51"/>
        <v>0</v>
      </c>
      <c r="P172" s="35">
        <f t="shared" si="51"/>
        <v>0</v>
      </c>
      <c r="Q172" s="35">
        <f t="shared" si="51"/>
        <v>0</v>
      </c>
    </row>
    <row r="173" spans="1:17" ht="28.5" customHeight="1" x14ac:dyDescent="0.25">
      <c r="A173" s="133" t="s">
        <v>84</v>
      </c>
      <c r="B173" s="134"/>
      <c r="C173" s="134"/>
      <c r="D173" s="134"/>
      <c r="E173" s="134"/>
      <c r="F173" s="134"/>
    </row>
    <row r="174" spans="1:17" ht="16.5" customHeight="1" x14ac:dyDescent="0.25">
      <c r="A174" s="135"/>
      <c r="B174" s="135"/>
      <c r="C174" s="135"/>
      <c r="D174" s="135"/>
      <c r="E174" s="135"/>
      <c r="F174" s="135"/>
    </row>
    <row r="175" spans="1:17" ht="16.5" customHeight="1" x14ac:dyDescent="0.25">
      <c r="A175" s="135"/>
      <c r="B175" s="135"/>
      <c r="C175" s="135"/>
      <c r="D175" s="135"/>
      <c r="E175" s="135"/>
      <c r="F175" s="135"/>
      <c r="G175" s="100"/>
      <c r="H175" s="100"/>
      <c r="I175" s="100"/>
      <c r="M175" s="10"/>
    </row>
    <row r="176" spans="1:17" ht="16.5" customHeight="1" x14ac:dyDescent="0.25">
      <c r="A176" s="135"/>
      <c r="B176" s="135"/>
      <c r="C176" s="135"/>
      <c r="D176" s="135"/>
      <c r="E176" s="135"/>
      <c r="F176" s="135"/>
    </row>
    <row r="177" spans="1:9" ht="16.5" customHeight="1" x14ac:dyDescent="0.25">
      <c r="A177" s="135"/>
      <c r="B177" s="135"/>
      <c r="C177" s="135"/>
      <c r="D177" s="135"/>
      <c r="E177" s="135"/>
      <c r="F177" s="135"/>
    </row>
    <row r="178" spans="1:9" ht="16.5" customHeight="1" x14ac:dyDescent="0.25">
      <c r="A178" s="135"/>
      <c r="B178" s="135"/>
      <c r="C178" s="135"/>
      <c r="D178" s="135"/>
      <c r="E178" s="135"/>
      <c r="F178" s="135"/>
      <c r="G178" s="137"/>
      <c r="H178" s="137"/>
      <c r="I178" s="137"/>
    </row>
    <row r="179" spans="1:9" ht="16.5" customHeight="1" x14ac:dyDescent="0.25">
      <c r="A179" s="135"/>
      <c r="B179" s="135"/>
      <c r="C179" s="135"/>
      <c r="D179" s="135"/>
      <c r="E179" s="135"/>
      <c r="F179" s="135"/>
      <c r="G179" s="90"/>
      <c r="H179" s="90"/>
      <c r="I179" s="90"/>
    </row>
    <row r="180" spans="1:9" ht="56.25" customHeight="1" x14ac:dyDescent="0.25">
      <c r="A180" s="135"/>
      <c r="B180" s="135"/>
      <c r="C180" s="135"/>
      <c r="D180" s="135"/>
      <c r="E180" s="135"/>
      <c r="F180" s="135"/>
      <c r="G180" s="137"/>
      <c r="H180" s="138"/>
      <c r="I180" s="90"/>
    </row>
    <row r="181" spans="1:9" ht="18" customHeight="1" x14ac:dyDescent="0.25">
      <c r="C181" s="3"/>
      <c r="D181" s="89"/>
      <c r="E181" s="89"/>
      <c r="F181" s="89"/>
    </row>
    <row r="182" spans="1:9" ht="16.5" x14ac:dyDescent="0.25">
      <c r="B182" s="64" t="s">
        <v>94</v>
      </c>
      <c r="C182" s="3"/>
      <c r="D182" s="39"/>
      <c r="E182" s="39" t="s">
        <v>95</v>
      </c>
      <c r="F182" s="39"/>
      <c r="G182" s="90"/>
      <c r="H182" s="90"/>
      <c r="I182" s="90"/>
    </row>
    <row r="183" spans="1:9" ht="22.5" customHeight="1" x14ac:dyDescent="0.25">
      <c r="B183" s="11"/>
      <c r="D183" s="89"/>
      <c r="E183" s="89"/>
      <c r="F183" s="89"/>
    </row>
    <row r="187" spans="1:9" x14ac:dyDescent="0.25">
      <c r="B187" s="1" t="s">
        <v>91</v>
      </c>
    </row>
    <row r="188" spans="1:9" x14ac:dyDescent="0.25">
      <c r="B188" s="1" t="s">
        <v>92</v>
      </c>
      <c r="E188" s="1" t="s">
        <v>93</v>
      </c>
    </row>
    <row r="189" spans="1:9" x14ac:dyDescent="0.25">
      <c r="B189" s="84">
        <v>250239</v>
      </c>
    </row>
  </sheetData>
  <mergeCells count="88">
    <mergeCell ref="A13:Q13"/>
    <mergeCell ref="M1:Q1"/>
    <mergeCell ref="M2:Q2"/>
    <mergeCell ref="M3:Q3"/>
    <mergeCell ref="M4:Q4"/>
    <mergeCell ref="M5:Q5"/>
    <mergeCell ref="M6:Q6"/>
    <mergeCell ref="M7:Q7"/>
    <mergeCell ref="M8:Q8"/>
    <mergeCell ref="M9:Q9"/>
    <mergeCell ref="A11:Q11"/>
    <mergeCell ref="A12:Q12"/>
    <mergeCell ref="P14:Q14"/>
    <mergeCell ref="A15:A16"/>
    <mergeCell ref="B15:B16"/>
    <mergeCell ref="C15:C16"/>
    <mergeCell ref="D15:D16"/>
    <mergeCell ref="E15:E16"/>
    <mergeCell ref="F15:Q15"/>
    <mergeCell ref="A18:A24"/>
    <mergeCell ref="B18:B24"/>
    <mergeCell ref="C18:C24"/>
    <mergeCell ref="A25:A31"/>
    <mergeCell ref="B25:B31"/>
    <mergeCell ref="C25:C31"/>
    <mergeCell ref="A32:A38"/>
    <mergeCell ref="B32:B38"/>
    <mergeCell ref="C32:C38"/>
    <mergeCell ref="A39:A45"/>
    <mergeCell ref="B39:B45"/>
    <mergeCell ref="C39:C45"/>
    <mergeCell ref="A46:A52"/>
    <mergeCell ref="B46:B52"/>
    <mergeCell ref="C46:C52"/>
    <mergeCell ref="A53:A59"/>
    <mergeCell ref="B53:B59"/>
    <mergeCell ref="C53:C59"/>
    <mergeCell ref="A60:A66"/>
    <mergeCell ref="B60:B66"/>
    <mergeCell ref="C60:C66"/>
    <mergeCell ref="A67:A73"/>
    <mergeCell ref="B67:B73"/>
    <mergeCell ref="C67:C73"/>
    <mergeCell ref="A74:A80"/>
    <mergeCell ref="B74:B80"/>
    <mergeCell ref="C74:C80"/>
    <mergeCell ref="A81:A87"/>
    <mergeCell ref="B81:B87"/>
    <mergeCell ref="C81:C87"/>
    <mergeCell ref="A88:A94"/>
    <mergeCell ref="B88:B94"/>
    <mergeCell ref="C88:C94"/>
    <mergeCell ref="A95:A101"/>
    <mergeCell ref="B95:B101"/>
    <mergeCell ref="C95:C101"/>
    <mergeCell ref="A102:A108"/>
    <mergeCell ref="B102:B108"/>
    <mergeCell ref="C102:C108"/>
    <mergeCell ref="A109:A115"/>
    <mergeCell ref="B109:B115"/>
    <mergeCell ref="C109:C115"/>
    <mergeCell ref="A117:A123"/>
    <mergeCell ref="B117:B123"/>
    <mergeCell ref="C117:C123"/>
    <mergeCell ref="A124:A130"/>
    <mergeCell ref="B124:B130"/>
    <mergeCell ref="C124:C130"/>
    <mergeCell ref="A131:A137"/>
    <mergeCell ref="B131:B137"/>
    <mergeCell ref="C131:C137"/>
    <mergeCell ref="A138:A144"/>
    <mergeCell ref="B138:B144"/>
    <mergeCell ref="C138:C144"/>
    <mergeCell ref="A145:A151"/>
    <mergeCell ref="B145:B151"/>
    <mergeCell ref="C145:C151"/>
    <mergeCell ref="A152:A158"/>
    <mergeCell ref="B152:B158"/>
    <mergeCell ref="C152:C158"/>
    <mergeCell ref="G175:I175"/>
    <mergeCell ref="G178:I178"/>
    <mergeCell ref="G180:H180"/>
    <mergeCell ref="A159:A165"/>
    <mergeCell ref="B159:B165"/>
    <mergeCell ref="C159:C165"/>
    <mergeCell ref="A166:B172"/>
    <mergeCell ref="C166:C172"/>
    <mergeCell ref="A173:F180"/>
  </mergeCells>
  <pageMargins left="0" right="0" top="0.39370078740157483" bottom="0" header="0" footer="0"/>
  <pageSetup paperSize="8" scale="63" fitToHeight="0" orientation="landscape" r:id="rId1"/>
  <rowBreaks count="3" manualBreakCount="3">
    <brk id="52" max="16" man="1"/>
    <brk id="101" max="16" man="1"/>
    <brk id="144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9"/>
  <sheetViews>
    <sheetView tabSelected="1" view="pageBreakPreview" zoomScale="85" zoomScaleNormal="100" zoomScaleSheetLayoutView="85" workbookViewId="0">
      <pane xSplit="5" ySplit="17" topLeftCell="F18" activePane="bottomRight" state="frozen"/>
      <selection pane="topRight" activeCell="F1" sqref="F1"/>
      <selection pane="bottomLeft" activeCell="A15" sqref="A15"/>
      <selection pane="bottomRight" activeCell="Q112" sqref="Q112"/>
    </sheetView>
  </sheetViews>
  <sheetFormatPr defaultRowHeight="15" x14ac:dyDescent="0.25"/>
  <cols>
    <col min="1" max="1" width="7" style="98" customWidth="1"/>
    <col min="2" max="2" width="38" style="1" customWidth="1"/>
    <col min="3" max="3" width="28.5703125" style="1" customWidth="1"/>
    <col min="4" max="4" width="20.28515625" style="1" customWidth="1"/>
    <col min="5" max="5" width="20.140625" style="1" customWidth="1"/>
    <col min="6" max="7" width="14.5703125" style="1" customWidth="1"/>
    <col min="8" max="9" width="14.85546875" style="1" customWidth="1"/>
    <col min="10" max="10" width="12.7109375" style="1" customWidth="1"/>
    <col min="11" max="11" width="13.7109375" style="1" customWidth="1"/>
    <col min="12" max="12" width="12.28515625" style="1" customWidth="1"/>
    <col min="13" max="13" width="13.140625" style="1" customWidth="1"/>
    <col min="14" max="14" width="13.7109375" style="1" customWidth="1"/>
    <col min="15" max="15" width="13.140625" style="1" customWidth="1"/>
    <col min="16" max="16" width="13.85546875" style="1" customWidth="1"/>
    <col min="17" max="17" width="12.5703125" style="1" customWidth="1"/>
    <col min="18" max="16384" width="9.140625" style="1"/>
  </cols>
  <sheetData>
    <row r="1" spans="1:17" ht="16.5" x14ac:dyDescent="0.25">
      <c r="G1" s="3"/>
      <c r="M1" s="100" t="s">
        <v>29</v>
      </c>
      <c r="N1" s="100"/>
      <c r="O1" s="100"/>
      <c r="P1" s="100"/>
      <c r="Q1" s="100"/>
    </row>
    <row r="2" spans="1:17" ht="16.5" x14ac:dyDescent="0.25">
      <c r="G2" s="3"/>
      <c r="M2" s="101" t="s">
        <v>57</v>
      </c>
      <c r="N2" s="101"/>
      <c r="O2" s="101"/>
      <c r="P2" s="101"/>
      <c r="Q2" s="101"/>
    </row>
    <row r="3" spans="1:17" ht="16.5" x14ac:dyDescent="0.25">
      <c r="G3" s="3"/>
      <c r="M3" s="102" t="s">
        <v>43</v>
      </c>
      <c r="N3" s="102"/>
      <c r="O3" s="102"/>
      <c r="P3" s="102"/>
      <c r="Q3" s="102"/>
    </row>
    <row r="4" spans="1:17" ht="16.5" x14ac:dyDescent="0.25">
      <c r="G4" s="3"/>
      <c r="M4" s="103"/>
      <c r="N4" s="103"/>
      <c r="O4" s="103"/>
      <c r="P4" s="103"/>
      <c r="Q4" s="103"/>
    </row>
    <row r="5" spans="1:17" ht="16.5" x14ac:dyDescent="0.25">
      <c r="G5" s="3"/>
      <c r="M5" s="102" t="s">
        <v>44</v>
      </c>
      <c r="N5" s="102"/>
      <c r="O5" s="102"/>
      <c r="P5" s="102"/>
      <c r="Q5" s="102"/>
    </row>
    <row r="6" spans="1:17" ht="16.5" x14ac:dyDescent="0.25">
      <c r="G6" s="3"/>
      <c r="M6" s="103"/>
      <c r="N6" s="103"/>
      <c r="O6" s="103"/>
      <c r="P6" s="103"/>
      <c r="Q6" s="103"/>
    </row>
    <row r="7" spans="1:17" ht="16.5" x14ac:dyDescent="0.25">
      <c r="G7" s="3"/>
      <c r="M7" s="102" t="s">
        <v>44</v>
      </c>
      <c r="N7" s="102"/>
      <c r="O7" s="102"/>
      <c r="P7" s="102"/>
      <c r="Q7" s="102"/>
    </row>
    <row r="8" spans="1:17" ht="16.5" x14ac:dyDescent="0.25">
      <c r="G8" s="3"/>
      <c r="M8" s="101"/>
      <c r="N8" s="101"/>
      <c r="O8" s="101"/>
      <c r="P8" s="101"/>
      <c r="Q8" s="101"/>
    </row>
    <row r="9" spans="1:17" ht="16.5" x14ac:dyDescent="0.25">
      <c r="G9" s="3"/>
      <c r="M9" s="104" t="s">
        <v>85</v>
      </c>
      <c r="N9" s="104"/>
      <c r="O9" s="104"/>
      <c r="P9" s="104"/>
      <c r="Q9" s="104"/>
    </row>
    <row r="10" spans="1:17" ht="16.5" x14ac:dyDescent="0.25">
      <c r="G10" s="3"/>
      <c r="N10" s="92"/>
      <c r="O10" s="92"/>
      <c r="P10" s="92"/>
      <c r="Q10" s="92"/>
    </row>
    <row r="11" spans="1:17" ht="17.25" customHeight="1" x14ac:dyDescent="0.25">
      <c r="A11" s="105" t="s">
        <v>26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</row>
    <row r="12" spans="1:17" ht="34.5" customHeight="1" x14ac:dyDescent="0.25">
      <c r="A12" s="106" t="s">
        <v>64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</row>
    <row r="13" spans="1:17" ht="18.75" customHeight="1" x14ac:dyDescent="0.25">
      <c r="A13" s="99" t="s">
        <v>33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</row>
    <row r="14" spans="1:17" ht="12" customHeight="1" x14ac:dyDescent="0.25">
      <c r="P14" s="107" t="s">
        <v>27</v>
      </c>
      <c r="Q14" s="107"/>
    </row>
    <row r="15" spans="1:17" ht="69" customHeight="1" x14ac:dyDescent="0.25">
      <c r="A15" s="108" t="s">
        <v>0</v>
      </c>
      <c r="B15" s="109" t="s">
        <v>63</v>
      </c>
      <c r="C15" s="109" t="s">
        <v>65</v>
      </c>
      <c r="D15" s="108" t="s">
        <v>22</v>
      </c>
      <c r="E15" s="108" t="s">
        <v>24</v>
      </c>
      <c r="F15" s="108" t="s">
        <v>28</v>
      </c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</row>
    <row r="16" spans="1:17" ht="57" customHeight="1" x14ac:dyDescent="0.25">
      <c r="A16" s="108"/>
      <c r="B16" s="109"/>
      <c r="C16" s="109"/>
      <c r="D16" s="108"/>
      <c r="E16" s="108"/>
      <c r="F16" s="95" t="s">
        <v>10</v>
      </c>
      <c r="G16" s="95" t="s">
        <v>11</v>
      </c>
      <c r="H16" s="95" t="s">
        <v>12</v>
      </c>
      <c r="I16" s="95" t="s">
        <v>13</v>
      </c>
      <c r="J16" s="95" t="s">
        <v>14</v>
      </c>
      <c r="K16" s="95" t="s">
        <v>15</v>
      </c>
      <c r="L16" s="95" t="s">
        <v>16</v>
      </c>
      <c r="M16" s="95" t="s">
        <v>17</v>
      </c>
      <c r="N16" s="95" t="s">
        <v>18</v>
      </c>
      <c r="O16" s="95" t="s">
        <v>19</v>
      </c>
      <c r="P16" s="95" t="s">
        <v>20</v>
      </c>
      <c r="Q16" s="95" t="s">
        <v>21</v>
      </c>
    </row>
    <row r="17" spans="1:17" s="2" customFormat="1" ht="15" customHeight="1" x14ac:dyDescent="0.2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</row>
    <row r="18" spans="1:17" x14ac:dyDescent="0.25">
      <c r="A18" s="108" t="s">
        <v>1</v>
      </c>
      <c r="B18" s="111" t="s">
        <v>75</v>
      </c>
      <c r="C18" s="108"/>
      <c r="D18" s="97" t="s">
        <v>23</v>
      </c>
      <c r="E18" s="19">
        <f>E19+E20+E21+E22+E23+E24</f>
        <v>341.4</v>
      </c>
      <c r="F18" s="20">
        <f>F19+F20+F21+F22+F23+F24</f>
        <v>0</v>
      </c>
      <c r="G18" s="20">
        <f>G19+G20+G21+G22+G23+G24</f>
        <v>0</v>
      </c>
      <c r="H18" s="20">
        <f t="shared" ref="H18:Q18" si="0">H19+H20+H21+H22+H23+H24</f>
        <v>0</v>
      </c>
      <c r="I18" s="20">
        <f t="shared" si="0"/>
        <v>0</v>
      </c>
      <c r="J18" s="20">
        <f t="shared" si="0"/>
        <v>0</v>
      </c>
      <c r="K18" s="20">
        <f t="shared" si="0"/>
        <v>0</v>
      </c>
      <c r="L18" s="20">
        <f t="shared" si="0"/>
        <v>0</v>
      </c>
      <c r="M18" s="20">
        <f t="shared" si="0"/>
        <v>0</v>
      </c>
      <c r="N18" s="20">
        <f t="shared" si="0"/>
        <v>61.759099999999997</v>
      </c>
      <c r="O18" s="20">
        <f t="shared" si="0"/>
        <v>138.24090000000001</v>
      </c>
      <c r="P18" s="20">
        <f t="shared" si="0"/>
        <v>51.699999999999989</v>
      </c>
      <c r="Q18" s="20">
        <f t="shared" si="0"/>
        <v>89.7</v>
      </c>
    </row>
    <row r="19" spans="1:17" x14ac:dyDescent="0.25">
      <c r="A19" s="108"/>
      <c r="B19" s="111"/>
      <c r="C19" s="108"/>
      <c r="D19" s="96" t="s">
        <v>7</v>
      </c>
      <c r="E19" s="21">
        <f t="shared" ref="E19:Q24" si="1">E26+E33+E40</f>
        <v>0</v>
      </c>
      <c r="F19" s="22">
        <f t="shared" si="1"/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  <c r="K19" s="22">
        <f t="shared" si="1"/>
        <v>0</v>
      </c>
      <c r="L19" s="22">
        <f t="shared" si="1"/>
        <v>0</v>
      </c>
      <c r="M19" s="22">
        <f t="shared" si="1"/>
        <v>0</v>
      </c>
      <c r="N19" s="22">
        <f t="shared" si="1"/>
        <v>0</v>
      </c>
      <c r="O19" s="22">
        <f t="shared" si="1"/>
        <v>0</v>
      </c>
      <c r="P19" s="22">
        <f t="shared" si="1"/>
        <v>0</v>
      </c>
      <c r="Q19" s="22">
        <f t="shared" si="1"/>
        <v>0</v>
      </c>
    </row>
    <row r="20" spans="1:17" x14ac:dyDescent="0.25">
      <c r="A20" s="108"/>
      <c r="B20" s="111"/>
      <c r="C20" s="108"/>
      <c r="D20" s="96" t="s">
        <v>8</v>
      </c>
      <c r="E20" s="21">
        <f t="shared" si="1"/>
        <v>341.4</v>
      </c>
      <c r="F20" s="23">
        <f t="shared" si="1"/>
        <v>0</v>
      </c>
      <c r="G20" s="23">
        <f t="shared" si="1"/>
        <v>0</v>
      </c>
      <c r="H20" s="23">
        <f t="shared" si="1"/>
        <v>0</v>
      </c>
      <c r="I20" s="23">
        <f t="shared" si="1"/>
        <v>0</v>
      </c>
      <c r="J20" s="23">
        <f t="shared" si="1"/>
        <v>0</v>
      </c>
      <c r="K20" s="23">
        <f t="shared" si="1"/>
        <v>0</v>
      </c>
      <c r="L20" s="23">
        <f t="shared" si="1"/>
        <v>0</v>
      </c>
      <c r="M20" s="23">
        <f t="shared" si="1"/>
        <v>0</v>
      </c>
      <c r="N20" s="23">
        <f t="shared" si="1"/>
        <v>61.759099999999997</v>
      </c>
      <c r="O20" s="23">
        <f t="shared" si="1"/>
        <v>138.24090000000001</v>
      </c>
      <c r="P20" s="23">
        <f t="shared" si="1"/>
        <v>51.699999999999989</v>
      </c>
      <c r="Q20" s="23">
        <f t="shared" si="1"/>
        <v>89.7</v>
      </c>
    </row>
    <row r="21" spans="1:17" x14ac:dyDescent="0.25">
      <c r="A21" s="108"/>
      <c r="B21" s="111"/>
      <c r="C21" s="108"/>
      <c r="D21" s="96" t="s">
        <v>9</v>
      </c>
      <c r="E21" s="21">
        <f t="shared" si="1"/>
        <v>0</v>
      </c>
      <c r="F21" s="22">
        <f t="shared" si="1"/>
        <v>0</v>
      </c>
      <c r="G21" s="22">
        <f t="shared" si="1"/>
        <v>0</v>
      </c>
      <c r="H21" s="22">
        <f t="shared" si="1"/>
        <v>0</v>
      </c>
      <c r="I21" s="22">
        <f t="shared" si="1"/>
        <v>0</v>
      </c>
      <c r="J21" s="22">
        <f t="shared" si="1"/>
        <v>0</v>
      </c>
      <c r="K21" s="22">
        <f t="shared" si="1"/>
        <v>0</v>
      </c>
      <c r="L21" s="22">
        <f t="shared" si="1"/>
        <v>0</v>
      </c>
      <c r="M21" s="22">
        <f t="shared" si="1"/>
        <v>0</v>
      </c>
      <c r="N21" s="22">
        <f t="shared" si="1"/>
        <v>0</v>
      </c>
      <c r="O21" s="22">
        <f t="shared" si="1"/>
        <v>0</v>
      </c>
      <c r="P21" s="22">
        <f t="shared" si="1"/>
        <v>0</v>
      </c>
      <c r="Q21" s="22">
        <f t="shared" si="1"/>
        <v>0</v>
      </c>
    </row>
    <row r="22" spans="1:17" ht="60" x14ac:dyDescent="0.25">
      <c r="A22" s="108"/>
      <c r="B22" s="111"/>
      <c r="C22" s="108"/>
      <c r="D22" s="5" t="s">
        <v>30</v>
      </c>
      <c r="E22" s="21">
        <f t="shared" si="1"/>
        <v>0</v>
      </c>
      <c r="F22" s="22">
        <f t="shared" si="1"/>
        <v>0</v>
      </c>
      <c r="G22" s="22">
        <f t="shared" si="1"/>
        <v>0</v>
      </c>
      <c r="H22" s="22">
        <f t="shared" si="1"/>
        <v>0</v>
      </c>
      <c r="I22" s="22">
        <f t="shared" si="1"/>
        <v>0</v>
      </c>
      <c r="J22" s="22">
        <f t="shared" si="1"/>
        <v>0</v>
      </c>
      <c r="K22" s="22">
        <f t="shared" si="1"/>
        <v>0</v>
      </c>
      <c r="L22" s="22">
        <f t="shared" si="1"/>
        <v>0</v>
      </c>
      <c r="M22" s="22">
        <f t="shared" si="1"/>
        <v>0</v>
      </c>
      <c r="N22" s="22">
        <f t="shared" si="1"/>
        <v>0</v>
      </c>
      <c r="O22" s="22">
        <f t="shared" si="1"/>
        <v>0</v>
      </c>
      <c r="P22" s="22">
        <f t="shared" si="1"/>
        <v>0</v>
      </c>
      <c r="Q22" s="22">
        <f t="shared" si="1"/>
        <v>0</v>
      </c>
    </row>
    <row r="23" spans="1:17" ht="30" x14ac:dyDescent="0.25">
      <c r="A23" s="108"/>
      <c r="B23" s="111"/>
      <c r="C23" s="108"/>
      <c r="D23" s="5" t="s">
        <v>82</v>
      </c>
      <c r="E23" s="21">
        <f t="shared" si="1"/>
        <v>0</v>
      </c>
      <c r="F23" s="22">
        <f t="shared" si="1"/>
        <v>0</v>
      </c>
      <c r="G23" s="22">
        <f t="shared" si="1"/>
        <v>0</v>
      </c>
      <c r="H23" s="22">
        <f t="shared" si="1"/>
        <v>0</v>
      </c>
      <c r="I23" s="22">
        <f t="shared" si="1"/>
        <v>0</v>
      </c>
      <c r="J23" s="22">
        <f t="shared" si="1"/>
        <v>0</v>
      </c>
      <c r="K23" s="22">
        <f t="shared" si="1"/>
        <v>0</v>
      </c>
      <c r="L23" s="22">
        <f t="shared" si="1"/>
        <v>0</v>
      </c>
      <c r="M23" s="22">
        <f t="shared" si="1"/>
        <v>0</v>
      </c>
      <c r="N23" s="22">
        <f t="shared" si="1"/>
        <v>0</v>
      </c>
      <c r="O23" s="22">
        <f t="shared" si="1"/>
        <v>0</v>
      </c>
      <c r="P23" s="22">
        <f t="shared" si="1"/>
        <v>0</v>
      </c>
      <c r="Q23" s="22">
        <f t="shared" si="1"/>
        <v>0</v>
      </c>
    </row>
    <row r="24" spans="1:17" x14ac:dyDescent="0.25">
      <c r="A24" s="108"/>
      <c r="B24" s="111"/>
      <c r="C24" s="108"/>
      <c r="D24" s="5" t="s">
        <v>83</v>
      </c>
      <c r="E24" s="21">
        <f>E31+E38+E45</f>
        <v>0</v>
      </c>
      <c r="F24" s="22">
        <f t="shared" si="1"/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 t="shared" si="1"/>
        <v>0</v>
      </c>
      <c r="O24" s="22">
        <f t="shared" si="1"/>
        <v>0</v>
      </c>
      <c r="P24" s="22">
        <f t="shared" si="1"/>
        <v>0</v>
      </c>
      <c r="Q24" s="22">
        <f t="shared" si="1"/>
        <v>0</v>
      </c>
    </row>
    <row r="25" spans="1:17" x14ac:dyDescent="0.25">
      <c r="A25" s="108" t="s">
        <v>2</v>
      </c>
      <c r="B25" s="112" t="s">
        <v>67</v>
      </c>
      <c r="C25" s="108" t="s">
        <v>45</v>
      </c>
      <c r="D25" s="97" t="s">
        <v>23</v>
      </c>
      <c r="E25" s="19">
        <f>E26+E27+E28+E29+E30+E31</f>
        <v>341.4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x14ac:dyDescent="0.25">
      <c r="A26" s="108"/>
      <c r="B26" s="112"/>
      <c r="C26" s="108"/>
      <c r="D26" s="96" t="s">
        <v>7</v>
      </c>
      <c r="E26" s="21">
        <f>F26+G26+H26+I26+J26+K26+L26+M26+N26+O26+P26+Q26</f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</row>
    <row r="27" spans="1:17" x14ac:dyDescent="0.25">
      <c r="A27" s="108"/>
      <c r="B27" s="112"/>
      <c r="C27" s="108"/>
      <c r="D27" s="96" t="s">
        <v>8</v>
      </c>
      <c r="E27" s="21">
        <f t="shared" ref="E27:E31" si="2">F27+G27+H27+I27+J27+K27+L27+M27+N27+O27+P27+Q27</f>
        <v>341.4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/>
      <c r="M27" s="23">
        <v>0</v>
      </c>
      <c r="N27" s="24">
        <f>100-38.2409</f>
        <v>61.759099999999997</v>
      </c>
      <c r="O27" s="23">
        <f>100+38.2409</f>
        <v>138.24090000000001</v>
      </c>
      <c r="P27" s="23">
        <f>151.7-100</f>
        <v>51.699999999999989</v>
      </c>
      <c r="Q27" s="23">
        <f>107.2-17.5</f>
        <v>89.7</v>
      </c>
    </row>
    <row r="28" spans="1:17" x14ac:dyDescent="0.25">
      <c r="A28" s="108"/>
      <c r="B28" s="112"/>
      <c r="C28" s="108"/>
      <c r="D28" s="96" t="s">
        <v>9</v>
      </c>
      <c r="E28" s="21">
        <f t="shared" si="2"/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4">
        <v>0</v>
      </c>
      <c r="O28" s="23">
        <v>0</v>
      </c>
      <c r="P28" s="23">
        <v>0</v>
      </c>
      <c r="Q28" s="23">
        <v>0</v>
      </c>
    </row>
    <row r="29" spans="1:17" ht="60" x14ac:dyDescent="0.25">
      <c r="A29" s="108"/>
      <c r="B29" s="112"/>
      <c r="C29" s="108"/>
      <c r="D29" s="5" t="s">
        <v>30</v>
      </c>
      <c r="E29" s="21">
        <f t="shared" si="2"/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</row>
    <row r="30" spans="1:17" ht="30" x14ac:dyDescent="0.25">
      <c r="A30" s="108"/>
      <c r="B30" s="112"/>
      <c r="C30" s="108"/>
      <c r="D30" s="5" t="s">
        <v>82</v>
      </c>
      <c r="E30" s="21">
        <f t="shared" si="2"/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</row>
    <row r="31" spans="1:17" ht="61.5" customHeight="1" x14ac:dyDescent="0.25">
      <c r="A31" s="108"/>
      <c r="B31" s="112"/>
      <c r="C31" s="108"/>
      <c r="D31" s="5" t="s">
        <v>83</v>
      </c>
      <c r="E31" s="21">
        <f t="shared" si="2"/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</row>
    <row r="32" spans="1:17" x14ac:dyDescent="0.25">
      <c r="A32" s="108" t="s">
        <v>3</v>
      </c>
      <c r="B32" s="112" t="s">
        <v>66</v>
      </c>
      <c r="C32" s="108" t="s">
        <v>46</v>
      </c>
      <c r="D32" s="97" t="s">
        <v>23</v>
      </c>
      <c r="E32" s="19">
        <f>E33+E34+E35+E36+E37+E38</f>
        <v>0</v>
      </c>
      <c r="F32" s="20">
        <f>F33+F34+F35+F36+F37+F38</f>
        <v>0</v>
      </c>
      <c r="G32" s="20">
        <f t="shared" ref="G32:Q32" si="3">G33+G34+G35+G36+G37+G38</f>
        <v>0</v>
      </c>
      <c r="H32" s="20">
        <f t="shared" si="3"/>
        <v>0</v>
      </c>
      <c r="I32" s="20">
        <f t="shared" si="3"/>
        <v>0</v>
      </c>
      <c r="J32" s="20">
        <f t="shared" si="3"/>
        <v>0</v>
      </c>
      <c r="K32" s="20">
        <f t="shared" si="3"/>
        <v>0</v>
      </c>
      <c r="L32" s="20">
        <f t="shared" si="3"/>
        <v>0</v>
      </c>
      <c r="M32" s="20">
        <f t="shared" si="3"/>
        <v>0</v>
      </c>
      <c r="N32" s="20">
        <f t="shared" si="3"/>
        <v>0</v>
      </c>
      <c r="O32" s="20">
        <f t="shared" si="3"/>
        <v>0</v>
      </c>
      <c r="P32" s="20">
        <f t="shared" si="3"/>
        <v>0</v>
      </c>
      <c r="Q32" s="20">
        <f t="shared" si="3"/>
        <v>0</v>
      </c>
    </row>
    <row r="33" spans="1:17" x14ac:dyDescent="0.25">
      <c r="A33" s="108"/>
      <c r="B33" s="112"/>
      <c r="C33" s="108"/>
      <c r="D33" s="96" t="s">
        <v>7</v>
      </c>
      <c r="E33" s="21">
        <f>F33+G33+H33+I33+J33+K33+L33+M33+N33+O33+P33+Q33</f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</row>
    <row r="34" spans="1:17" x14ac:dyDescent="0.25">
      <c r="A34" s="108"/>
      <c r="B34" s="112"/>
      <c r="C34" s="108"/>
      <c r="D34" s="96" t="s">
        <v>8</v>
      </c>
      <c r="E34" s="21">
        <f t="shared" ref="E34:E38" si="4">F34+G34+H34+I34+J34+K34+L34+M34+N34+O34+P34+Q34</f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f>100-100</f>
        <v>0</v>
      </c>
      <c r="M34" s="23">
        <v>0</v>
      </c>
      <c r="N34" s="24">
        <v>0</v>
      </c>
      <c r="O34" s="23">
        <v>0</v>
      </c>
      <c r="P34" s="23">
        <v>0</v>
      </c>
      <c r="Q34" s="23">
        <f>100-100</f>
        <v>0</v>
      </c>
    </row>
    <row r="35" spans="1:17" x14ac:dyDescent="0.25">
      <c r="A35" s="108"/>
      <c r="B35" s="112"/>
      <c r="C35" s="108"/>
      <c r="D35" s="96" t="s">
        <v>9</v>
      </c>
      <c r="E35" s="21">
        <f t="shared" si="4"/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</row>
    <row r="36" spans="1:17" ht="60" x14ac:dyDescent="0.25">
      <c r="A36" s="108"/>
      <c r="B36" s="112"/>
      <c r="C36" s="108"/>
      <c r="D36" s="5" t="s">
        <v>30</v>
      </c>
      <c r="E36" s="21">
        <f t="shared" si="4"/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</row>
    <row r="37" spans="1:17" ht="30" x14ac:dyDescent="0.25">
      <c r="A37" s="108"/>
      <c r="B37" s="112"/>
      <c r="C37" s="108"/>
      <c r="D37" s="5" t="s">
        <v>82</v>
      </c>
      <c r="E37" s="21">
        <f t="shared" si="4"/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</row>
    <row r="38" spans="1:17" x14ac:dyDescent="0.25">
      <c r="A38" s="108"/>
      <c r="B38" s="112"/>
      <c r="C38" s="108"/>
      <c r="D38" s="5" t="s">
        <v>83</v>
      </c>
      <c r="E38" s="21">
        <f t="shared" si="4"/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</row>
    <row r="39" spans="1:17" x14ac:dyDescent="0.25">
      <c r="A39" s="108" t="s">
        <v>31</v>
      </c>
      <c r="B39" s="112" t="s">
        <v>68</v>
      </c>
      <c r="C39" s="108" t="s">
        <v>46</v>
      </c>
      <c r="D39" s="97" t="s">
        <v>23</v>
      </c>
      <c r="E39" s="19">
        <f>E40+E41+E42+E43+E44+E45</f>
        <v>0</v>
      </c>
      <c r="F39" s="20">
        <f>F40+F41+F42+F43+F44+F45</f>
        <v>0</v>
      </c>
      <c r="G39" s="20">
        <f t="shared" ref="G39:Q39" si="5">G40+G41+G42+G43+G44+G45</f>
        <v>0</v>
      </c>
      <c r="H39" s="20">
        <f t="shared" si="5"/>
        <v>0</v>
      </c>
      <c r="I39" s="20">
        <f t="shared" si="5"/>
        <v>0</v>
      </c>
      <c r="J39" s="20">
        <f t="shared" si="5"/>
        <v>0</v>
      </c>
      <c r="K39" s="20">
        <f t="shared" si="5"/>
        <v>0</v>
      </c>
      <c r="L39" s="20">
        <f t="shared" si="5"/>
        <v>0</v>
      </c>
      <c r="M39" s="20">
        <f t="shared" si="5"/>
        <v>0</v>
      </c>
      <c r="N39" s="20">
        <f t="shared" si="5"/>
        <v>0</v>
      </c>
      <c r="O39" s="20">
        <f t="shared" si="5"/>
        <v>0</v>
      </c>
      <c r="P39" s="20">
        <f t="shared" si="5"/>
        <v>0</v>
      </c>
      <c r="Q39" s="20">
        <f t="shared" si="5"/>
        <v>0</v>
      </c>
    </row>
    <row r="40" spans="1:17" x14ac:dyDescent="0.25">
      <c r="A40" s="108"/>
      <c r="B40" s="112"/>
      <c r="C40" s="108"/>
      <c r="D40" s="96" t="s">
        <v>7</v>
      </c>
      <c r="E40" s="21">
        <f>F40+G40+H40+I40+J40+K40+L40+M40+N40+O40+P40+Q40</f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</row>
    <row r="41" spans="1:17" x14ac:dyDescent="0.25">
      <c r="A41" s="108"/>
      <c r="B41" s="112"/>
      <c r="C41" s="108"/>
      <c r="D41" s="96" t="s">
        <v>8</v>
      </c>
      <c r="E41" s="21">
        <f t="shared" ref="E41:E45" si="6">F41+G41+H41+I41+J41+K41+L41+M41+N41+O41+P41+Q41</f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23">
        <v>0</v>
      </c>
      <c r="N41" s="24">
        <v>0</v>
      </c>
      <c r="O41" s="23">
        <v>0</v>
      </c>
      <c r="P41" s="23">
        <f>15-15</f>
        <v>0</v>
      </c>
      <c r="Q41" s="23">
        <v>0</v>
      </c>
    </row>
    <row r="42" spans="1:17" x14ac:dyDescent="0.25">
      <c r="A42" s="108"/>
      <c r="B42" s="112"/>
      <c r="C42" s="108"/>
      <c r="D42" s="96" t="s">
        <v>9</v>
      </c>
      <c r="E42" s="21">
        <f t="shared" si="6"/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</row>
    <row r="43" spans="1:17" ht="60" x14ac:dyDescent="0.25">
      <c r="A43" s="108"/>
      <c r="B43" s="112"/>
      <c r="C43" s="108"/>
      <c r="D43" s="5" t="s">
        <v>30</v>
      </c>
      <c r="E43" s="21">
        <f t="shared" si="6"/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</row>
    <row r="44" spans="1:17" ht="30" x14ac:dyDescent="0.25">
      <c r="A44" s="108"/>
      <c r="B44" s="112"/>
      <c r="C44" s="108"/>
      <c r="D44" s="5" t="s">
        <v>82</v>
      </c>
      <c r="E44" s="21">
        <f t="shared" si="6"/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</row>
    <row r="45" spans="1:17" x14ac:dyDescent="0.25">
      <c r="A45" s="108"/>
      <c r="B45" s="112"/>
      <c r="C45" s="108"/>
      <c r="D45" s="5" t="s">
        <v>83</v>
      </c>
      <c r="E45" s="21">
        <f t="shared" si="6"/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</row>
    <row r="46" spans="1:17" x14ac:dyDescent="0.25">
      <c r="A46" s="108" t="s">
        <v>4</v>
      </c>
      <c r="B46" s="111" t="s">
        <v>76</v>
      </c>
      <c r="C46" s="108"/>
      <c r="D46" s="97" t="s">
        <v>23</v>
      </c>
      <c r="E46" s="19">
        <f>E47+E48+E49+E50+E51+E52</f>
        <v>3140.3237299999996</v>
      </c>
      <c r="F46" s="20">
        <f>F47+F48+F49+F50+F51+F52</f>
        <v>0</v>
      </c>
      <c r="G46" s="20">
        <f t="shared" ref="G46:Q46" si="7">G47+G48+G49+G50+G51+G52</f>
        <v>510</v>
      </c>
      <c r="H46" s="20">
        <f t="shared" si="7"/>
        <v>5</v>
      </c>
      <c r="I46" s="20">
        <f t="shared" si="7"/>
        <v>750</v>
      </c>
      <c r="J46" s="20">
        <f t="shared" si="7"/>
        <v>0</v>
      </c>
      <c r="K46" s="20">
        <f t="shared" si="7"/>
        <v>279.33800000000002</v>
      </c>
      <c r="L46" s="20">
        <f t="shared" si="7"/>
        <v>55</v>
      </c>
      <c r="M46" s="20">
        <f t="shared" si="7"/>
        <v>500</v>
      </c>
      <c r="N46" s="20">
        <f t="shared" si="7"/>
        <v>460</v>
      </c>
      <c r="O46" s="20">
        <f t="shared" si="7"/>
        <v>500</v>
      </c>
      <c r="P46" s="20">
        <f t="shared" si="7"/>
        <v>80.98572999999999</v>
      </c>
      <c r="Q46" s="20">
        <f t="shared" si="7"/>
        <v>0</v>
      </c>
    </row>
    <row r="47" spans="1:17" x14ac:dyDescent="0.25">
      <c r="A47" s="108"/>
      <c r="B47" s="111"/>
      <c r="C47" s="108"/>
      <c r="D47" s="96" t="s">
        <v>7</v>
      </c>
      <c r="E47" s="21">
        <f>E54+E61</f>
        <v>0</v>
      </c>
      <c r="F47" s="22">
        <f>F54+F61+F68</f>
        <v>0</v>
      </c>
      <c r="G47" s="22">
        <f t="shared" ref="G47:Q47" si="8">G54+G61+G68</f>
        <v>0</v>
      </c>
      <c r="H47" s="22">
        <f t="shared" si="8"/>
        <v>0</v>
      </c>
      <c r="I47" s="22">
        <f t="shared" si="8"/>
        <v>0</v>
      </c>
      <c r="J47" s="22">
        <f t="shared" si="8"/>
        <v>0</v>
      </c>
      <c r="K47" s="22">
        <f t="shared" si="8"/>
        <v>0</v>
      </c>
      <c r="L47" s="22">
        <f t="shared" si="8"/>
        <v>0</v>
      </c>
      <c r="M47" s="22">
        <f t="shared" si="8"/>
        <v>0</v>
      </c>
      <c r="N47" s="22">
        <f t="shared" si="8"/>
        <v>0</v>
      </c>
      <c r="O47" s="22">
        <f t="shared" si="8"/>
        <v>0</v>
      </c>
      <c r="P47" s="22">
        <f t="shared" si="8"/>
        <v>0</v>
      </c>
      <c r="Q47" s="22">
        <f t="shared" si="8"/>
        <v>0</v>
      </c>
    </row>
    <row r="48" spans="1:17" x14ac:dyDescent="0.25">
      <c r="A48" s="108"/>
      <c r="B48" s="111"/>
      <c r="C48" s="108"/>
      <c r="D48" s="96" t="s">
        <v>8</v>
      </c>
      <c r="E48" s="21">
        <f>E55+E62</f>
        <v>0</v>
      </c>
      <c r="F48" s="22">
        <f t="shared" ref="F48:Q52" si="9">F55+F62+F69</f>
        <v>0</v>
      </c>
      <c r="G48" s="22">
        <f t="shared" si="9"/>
        <v>0</v>
      </c>
      <c r="H48" s="22">
        <f t="shared" si="9"/>
        <v>0</v>
      </c>
      <c r="I48" s="22">
        <f t="shared" si="9"/>
        <v>0</v>
      </c>
      <c r="J48" s="22">
        <f t="shared" si="9"/>
        <v>0</v>
      </c>
      <c r="K48" s="22">
        <f t="shared" si="9"/>
        <v>0</v>
      </c>
      <c r="L48" s="22">
        <f t="shared" si="9"/>
        <v>0</v>
      </c>
      <c r="M48" s="22">
        <f t="shared" si="9"/>
        <v>0</v>
      </c>
      <c r="N48" s="22">
        <f t="shared" si="9"/>
        <v>0</v>
      </c>
      <c r="O48" s="22">
        <f t="shared" si="9"/>
        <v>0</v>
      </c>
      <c r="P48" s="22">
        <f t="shared" si="9"/>
        <v>0</v>
      </c>
      <c r="Q48" s="22">
        <f t="shared" si="9"/>
        <v>0</v>
      </c>
    </row>
    <row r="49" spans="1:17" x14ac:dyDescent="0.25">
      <c r="A49" s="108"/>
      <c r="B49" s="111"/>
      <c r="C49" s="108"/>
      <c r="D49" s="96" t="s">
        <v>9</v>
      </c>
      <c r="E49" s="21">
        <f>F49+G49+H49+I49+J49+K49+L49+M49+N49+O49+P49+Q49</f>
        <v>3140.3237299999996</v>
      </c>
      <c r="F49" s="22">
        <f t="shared" si="9"/>
        <v>0</v>
      </c>
      <c r="G49" s="22">
        <f t="shared" si="9"/>
        <v>510</v>
      </c>
      <c r="H49" s="22">
        <f t="shared" si="9"/>
        <v>5</v>
      </c>
      <c r="I49" s="22">
        <f t="shared" si="9"/>
        <v>750</v>
      </c>
      <c r="J49" s="22">
        <f t="shared" si="9"/>
        <v>0</v>
      </c>
      <c r="K49" s="22">
        <f t="shared" si="9"/>
        <v>279.33800000000002</v>
      </c>
      <c r="L49" s="22">
        <f t="shared" si="9"/>
        <v>55</v>
      </c>
      <c r="M49" s="22">
        <f t="shared" si="9"/>
        <v>500</v>
      </c>
      <c r="N49" s="22">
        <f t="shared" si="9"/>
        <v>460</v>
      </c>
      <c r="O49" s="22">
        <f t="shared" si="9"/>
        <v>500</v>
      </c>
      <c r="P49" s="22">
        <f t="shared" si="9"/>
        <v>80.98572999999999</v>
      </c>
      <c r="Q49" s="22">
        <f t="shared" si="9"/>
        <v>0</v>
      </c>
    </row>
    <row r="50" spans="1:17" ht="60" x14ac:dyDescent="0.25">
      <c r="A50" s="108"/>
      <c r="B50" s="111"/>
      <c r="C50" s="108"/>
      <c r="D50" s="5" t="s">
        <v>30</v>
      </c>
      <c r="E50" s="21">
        <f t="shared" ref="E50:E52" si="10">F50+G50+H50+I50+J50+K50+L50+M50+N50+O50+P50+Q50</f>
        <v>0</v>
      </c>
      <c r="F50" s="22">
        <f t="shared" si="9"/>
        <v>0</v>
      </c>
      <c r="G50" s="22">
        <f t="shared" si="9"/>
        <v>0</v>
      </c>
      <c r="H50" s="22">
        <f t="shared" si="9"/>
        <v>0</v>
      </c>
      <c r="I50" s="22">
        <f t="shared" si="9"/>
        <v>0</v>
      </c>
      <c r="J50" s="22">
        <f t="shared" si="9"/>
        <v>0</v>
      </c>
      <c r="K50" s="22">
        <f t="shared" si="9"/>
        <v>0</v>
      </c>
      <c r="L50" s="22">
        <f t="shared" si="9"/>
        <v>0</v>
      </c>
      <c r="M50" s="22">
        <f t="shared" si="9"/>
        <v>0</v>
      </c>
      <c r="N50" s="22">
        <f t="shared" si="9"/>
        <v>0</v>
      </c>
      <c r="O50" s="22">
        <f t="shared" si="9"/>
        <v>0</v>
      </c>
      <c r="P50" s="22">
        <f t="shared" si="9"/>
        <v>0</v>
      </c>
      <c r="Q50" s="22">
        <f t="shared" si="9"/>
        <v>0</v>
      </c>
    </row>
    <row r="51" spans="1:17" ht="30" x14ac:dyDescent="0.25">
      <c r="A51" s="108"/>
      <c r="B51" s="111"/>
      <c r="C51" s="108"/>
      <c r="D51" s="5" t="s">
        <v>82</v>
      </c>
      <c r="E51" s="21">
        <f t="shared" si="10"/>
        <v>0</v>
      </c>
      <c r="F51" s="22">
        <f t="shared" si="9"/>
        <v>0</v>
      </c>
      <c r="G51" s="22">
        <f t="shared" si="9"/>
        <v>0</v>
      </c>
      <c r="H51" s="22">
        <f t="shared" si="9"/>
        <v>0</v>
      </c>
      <c r="I51" s="22">
        <f t="shared" si="9"/>
        <v>0</v>
      </c>
      <c r="J51" s="22">
        <f t="shared" si="9"/>
        <v>0</v>
      </c>
      <c r="K51" s="22">
        <f t="shared" si="9"/>
        <v>0</v>
      </c>
      <c r="L51" s="22">
        <f t="shared" si="9"/>
        <v>0</v>
      </c>
      <c r="M51" s="22">
        <f t="shared" si="9"/>
        <v>0</v>
      </c>
      <c r="N51" s="22">
        <f t="shared" si="9"/>
        <v>0</v>
      </c>
      <c r="O51" s="22">
        <f t="shared" si="9"/>
        <v>0</v>
      </c>
      <c r="P51" s="22">
        <f t="shared" si="9"/>
        <v>0</v>
      </c>
      <c r="Q51" s="22">
        <f t="shared" si="9"/>
        <v>0</v>
      </c>
    </row>
    <row r="52" spans="1:17" x14ac:dyDescent="0.25">
      <c r="A52" s="108"/>
      <c r="B52" s="111"/>
      <c r="C52" s="108"/>
      <c r="D52" s="5" t="s">
        <v>83</v>
      </c>
      <c r="E52" s="21">
        <f t="shared" si="10"/>
        <v>0</v>
      </c>
      <c r="F52" s="22">
        <f t="shared" si="9"/>
        <v>0</v>
      </c>
      <c r="G52" s="22">
        <f t="shared" si="9"/>
        <v>0</v>
      </c>
      <c r="H52" s="22">
        <f t="shared" si="9"/>
        <v>0</v>
      </c>
      <c r="I52" s="22">
        <f t="shared" si="9"/>
        <v>0</v>
      </c>
      <c r="J52" s="22">
        <f t="shared" si="9"/>
        <v>0</v>
      </c>
      <c r="K52" s="22">
        <f t="shared" si="9"/>
        <v>0</v>
      </c>
      <c r="L52" s="22">
        <f t="shared" si="9"/>
        <v>0</v>
      </c>
      <c r="M52" s="22">
        <f t="shared" si="9"/>
        <v>0</v>
      </c>
      <c r="N52" s="22">
        <f t="shared" si="9"/>
        <v>0</v>
      </c>
      <c r="O52" s="22">
        <f t="shared" si="9"/>
        <v>0</v>
      </c>
      <c r="P52" s="22">
        <f t="shared" si="9"/>
        <v>0</v>
      </c>
      <c r="Q52" s="22">
        <f t="shared" si="9"/>
        <v>0</v>
      </c>
    </row>
    <row r="53" spans="1:17" x14ac:dyDescent="0.25">
      <c r="A53" s="108" t="s">
        <v>5</v>
      </c>
      <c r="B53" s="113" t="s">
        <v>34</v>
      </c>
      <c r="C53" s="108" t="s">
        <v>46</v>
      </c>
      <c r="D53" s="97" t="s">
        <v>23</v>
      </c>
      <c r="E53" s="19">
        <f>E54+E55+E56+E57+E58+E59</f>
        <v>3029.3379999999997</v>
      </c>
      <c r="F53" s="20">
        <f>F54+F55+F56+F59</f>
        <v>0</v>
      </c>
      <c r="G53" s="20">
        <f t="shared" ref="G53:Q53" si="11">G54+G55+G56+G59</f>
        <v>500</v>
      </c>
      <c r="H53" s="20">
        <f t="shared" si="11"/>
        <v>0</v>
      </c>
      <c r="I53" s="20">
        <f t="shared" si="11"/>
        <v>750</v>
      </c>
      <c r="J53" s="20">
        <f t="shared" si="11"/>
        <v>0</v>
      </c>
      <c r="K53" s="20">
        <f t="shared" si="11"/>
        <v>279.33800000000002</v>
      </c>
      <c r="L53" s="20">
        <f t="shared" si="11"/>
        <v>0</v>
      </c>
      <c r="M53" s="20">
        <f t="shared" si="11"/>
        <v>500</v>
      </c>
      <c r="N53" s="20">
        <f t="shared" si="11"/>
        <v>500</v>
      </c>
      <c r="O53" s="20">
        <f t="shared" si="11"/>
        <v>500</v>
      </c>
      <c r="P53" s="20">
        <f t="shared" si="11"/>
        <v>0</v>
      </c>
      <c r="Q53" s="20">
        <f t="shared" si="11"/>
        <v>0</v>
      </c>
    </row>
    <row r="54" spans="1:17" x14ac:dyDescent="0.25">
      <c r="A54" s="108"/>
      <c r="B54" s="113"/>
      <c r="C54" s="108"/>
      <c r="D54" s="96" t="s">
        <v>7</v>
      </c>
      <c r="E54" s="21">
        <f>F54+G54+H54+I54+J54+K54+L54+M54+N54+O54+P54+Q54</f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</row>
    <row r="55" spans="1:17" x14ac:dyDescent="0.25">
      <c r="A55" s="108"/>
      <c r="B55" s="113"/>
      <c r="C55" s="108"/>
      <c r="D55" s="96" t="s">
        <v>8</v>
      </c>
      <c r="E55" s="21">
        <f t="shared" ref="E55:E59" si="12">F55+G55+H55+I55+J55+K55+L55+M55+N55+O55+P55+Q55</f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1">
        <v>0</v>
      </c>
      <c r="O55" s="22">
        <v>0</v>
      </c>
      <c r="P55" s="22">
        <v>0</v>
      </c>
      <c r="Q55" s="22">
        <v>0</v>
      </c>
    </row>
    <row r="56" spans="1:17" x14ac:dyDescent="0.25">
      <c r="A56" s="108"/>
      <c r="B56" s="113"/>
      <c r="C56" s="108"/>
      <c r="D56" s="96" t="s">
        <v>9</v>
      </c>
      <c r="E56" s="21">
        <f t="shared" si="12"/>
        <v>3029.3379999999997</v>
      </c>
      <c r="F56" s="25">
        <v>0</v>
      </c>
      <c r="G56" s="25">
        <v>500</v>
      </c>
      <c r="H56" s="25">
        <v>0</v>
      </c>
      <c r="I56" s="25">
        <v>750</v>
      </c>
      <c r="J56" s="25">
        <v>0</v>
      </c>
      <c r="K56" s="25">
        <v>279.33800000000002</v>
      </c>
      <c r="L56" s="25">
        <v>0</v>
      </c>
      <c r="M56" s="25">
        <v>500</v>
      </c>
      <c r="N56" s="25">
        <v>500</v>
      </c>
      <c r="O56" s="25">
        <v>500</v>
      </c>
      <c r="P56" s="25">
        <v>0</v>
      </c>
      <c r="Q56" s="25">
        <v>0</v>
      </c>
    </row>
    <row r="57" spans="1:17" ht="60" x14ac:dyDescent="0.25">
      <c r="A57" s="108"/>
      <c r="B57" s="113"/>
      <c r="C57" s="108"/>
      <c r="D57" s="5" t="s">
        <v>30</v>
      </c>
      <c r="E57" s="21">
        <f t="shared" si="12"/>
        <v>0</v>
      </c>
      <c r="F57" s="22">
        <v>0</v>
      </c>
      <c r="G57" s="22">
        <v>0</v>
      </c>
      <c r="H57" s="22">
        <v>0</v>
      </c>
      <c r="I57" s="22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</row>
    <row r="58" spans="1:17" ht="30" x14ac:dyDescent="0.25">
      <c r="A58" s="108"/>
      <c r="B58" s="113"/>
      <c r="C58" s="108"/>
      <c r="D58" s="5" t="s">
        <v>82</v>
      </c>
      <c r="E58" s="21">
        <f t="shared" si="12"/>
        <v>0</v>
      </c>
      <c r="F58" s="22">
        <v>0</v>
      </c>
      <c r="G58" s="22">
        <v>0</v>
      </c>
      <c r="H58" s="22">
        <v>0</v>
      </c>
      <c r="I58" s="22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</row>
    <row r="59" spans="1:17" x14ac:dyDescent="0.25">
      <c r="A59" s="108"/>
      <c r="B59" s="113"/>
      <c r="C59" s="108"/>
      <c r="D59" s="5" t="s">
        <v>83</v>
      </c>
      <c r="E59" s="21">
        <f t="shared" si="12"/>
        <v>0</v>
      </c>
      <c r="F59" s="22">
        <v>0</v>
      </c>
      <c r="G59" s="22">
        <v>0</v>
      </c>
      <c r="H59" s="22">
        <v>0</v>
      </c>
      <c r="I59" s="22">
        <v>0</v>
      </c>
      <c r="J59" s="26">
        <v>0</v>
      </c>
      <c r="K59" s="26">
        <v>0</v>
      </c>
      <c r="L59" s="26">
        <f>500-500</f>
        <v>0</v>
      </c>
      <c r="M59" s="26">
        <v>0</v>
      </c>
      <c r="N59" s="26">
        <v>0</v>
      </c>
      <c r="O59" s="26">
        <v>0</v>
      </c>
      <c r="P59" s="26">
        <f>500-500</f>
        <v>0</v>
      </c>
      <c r="Q59" s="26">
        <v>0</v>
      </c>
    </row>
    <row r="60" spans="1:17" x14ac:dyDescent="0.25">
      <c r="A60" s="108" t="s">
        <v>6</v>
      </c>
      <c r="B60" s="113" t="s">
        <v>35</v>
      </c>
      <c r="C60" s="108" t="s">
        <v>46</v>
      </c>
      <c r="D60" s="97" t="s">
        <v>23</v>
      </c>
      <c r="E60" s="19">
        <f>E61+E62+E63+E64+E65+E66</f>
        <v>30</v>
      </c>
      <c r="F60" s="22">
        <f>F61+F62+F63+F64+F65+F66</f>
        <v>0</v>
      </c>
      <c r="G60" s="22">
        <f t="shared" ref="G60:M60" si="13">G61+G62+G63+G64+G65+G66</f>
        <v>10</v>
      </c>
      <c r="H60" s="22">
        <f t="shared" si="13"/>
        <v>5</v>
      </c>
      <c r="I60" s="22">
        <f t="shared" si="13"/>
        <v>0</v>
      </c>
      <c r="J60" s="22">
        <f t="shared" si="13"/>
        <v>0</v>
      </c>
      <c r="K60" s="22">
        <f t="shared" si="13"/>
        <v>0</v>
      </c>
      <c r="L60" s="22">
        <f t="shared" si="13"/>
        <v>15</v>
      </c>
      <c r="M60" s="22">
        <f t="shared" si="13"/>
        <v>0</v>
      </c>
      <c r="N60" s="27">
        <f>N63</f>
        <v>0</v>
      </c>
      <c r="O60" s="22">
        <f>O61+O62+O63+O64+O65+O66</f>
        <v>0</v>
      </c>
      <c r="P60" s="22">
        <f t="shared" ref="P60:Q60" si="14">P61+P62+P63+P64+P65+P66</f>
        <v>0</v>
      </c>
      <c r="Q60" s="22">
        <f t="shared" si="14"/>
        <v>0</v>
      </c>
    </row>
    <row r="61" spans="1:17" x14ac:dyDescent="0.25">
      <c r="A61" s="108"/>
      <c r="B61" s="113"/>
      <c r="C61" s="108"/>
      <c r="D61" s="96" t="s">
        <v>7</v>
      </c>
      <c r="E61" s="21">
        <f>F61+G61+H61+I61+J61+K61+L61+M61+N61+O61+P61+Q61</f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</row>
    <row r="62" spans="1:17" x14ac:dyDescent="0.25">
      <c r="A62" s="108"/>
      <c r="B62" s="113"/>
      <c r="C62" s="108"/>
      <c r="D62" s="96" t="s">
        <v>8</v>
      </c>
      <c r="E62" s="21">
        <f t="shared" ref="E62:E66" si="15">F62+G62+H62+I62+J62+K62+L62+M62+N62+O62+P62+Q62</f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</row>
    <row r="63" spans="1:17" x14ac:dyDescent="0.25">
      <c r="A63" s="108"/>
      <c r="B63" s="113"/>
      <c r="C63" s="108"/>
      <c r="D63" s="96" t="s">
        <v>9</v>
      </c>
      <c r="E63" s="21">
        <f t="shared" si="15"/>
        <v>30</v>
      </c>
      <c r="F63" s="22">
        <v>0</v>
      </c>
      <c r="G63" s="25">
        <v>10</v>
      </c>
      <c r="H63" s="25">
        <v>5</v>
      </c>
      <c r="I63" s="22">
        <v>0</v>
      </c>
      <c r="J63" s="22">
        <v>0</v>
      </c>
      <c r="K63" s="25">
        <f>10-10</f>
        <v>0</v>
      </c>
      <c r="L63" s="25">
        <f>5+10</f>
        <v>15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</row>
    <row r="64" spans="1:17" ht="60" x14ac:dyDescent="0.25">
      <c r="A64" s="108"/>
      <c r="B64" s="113"/>
      <c r="C64" s="108"/>
      <c r="D64" s="5" t="s">
        <v>30</v>
      </c>
      <c r="E64" s="21">
        <f t="shared" si="15"/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</row>
    <row r="65" spans="1:17" ht="30" x14ac:dyDescent="0.25">
      <c r="A65" s="108"/>
      <c r="B65" s="113"/>
      <c r="C65" s="108"/>
      <c r="D65" s="5" t="s">
        <v>82</v>
      </c>
      <c r="E65" s="21">
        <f t="shared" si="15"/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</row>
    <row r="66" spans="1:17" x14ac:dyDescent="0.25">
      <c r="A66" s="108"/>
      <c r="B66" s="113"/>
      <c r="C66" s="108"/>
      <c r="D66" s="5" t="s">
        <v>83</v>
      </c>
      <c r="E66" s="21">
        <f t="shared" si="15"/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</row>
    <row r="67" spans="1:17" x14ac:dyDescent="0.25">
      <c r="A67" s="114" t="s">
        <v>69</v>
      </c>
      <c r="B67" s="117" t="s">
        <v>70</v>
      </c>
      <c r="C67" s="108" t="s">
        <v>72</v>
      </c>
      <c r="D67" s="97" t="s">
        <v>23</v>
      </c>
      <c r="E67" s="19">
        <f>E68+E69+E70+E71+E72+E73</f>
        <v>80.98572999999999</v>
      </c>
      <c r="F67" s="22">
        <f>F68+F69+F70+F71+F72+F73</f>
        <v>0</v>
      </c>
      <c r="G67" s="22">
        <f t="shared" ref="G67:M67" si="16">G68+G69+G70+G71+G72+G73</f>
        <v>0</v>
      </c>
      <c r="H67" s="22">
        <f t="shared" si="16"/>
        <v>0</v>
      </c>
      <c r="I67" s="22">
        <f t="shared" si="16"/>
        <v>0</v>
      </c>
      <c r="J67" s="22">
        <f t="shared" si="16"/>
        <v>0</v>
      </c>
      <c r="K67" s="22">
        <f t="shared" si="16"/>
        <v>0</v>
      </c>
      <c r="L67" s="22">
        <f t="shared" si="16"/>
        <v>40</v>
      </c>
      <c r="M67" s="22">
        <f t="shared" si="16"/>
        <v>0</v>
      </c>
      <c r="N67" s="27">
        <f>N70</f>
        <v>-40</v>
      </c>
      <c r="O67" s="22">
        <f>O68+O69+O70+O71+O72+O73</f>
        <v>0</v>
      </c>
      <c r="P67" s="22">
        <f t="shared" ref="P67:Q67" si="17">P68+P69+P70+P71+P72+P73</f>
        <v>80.98572999999999</v>
      </c>
      <c r="Q67" s="22">
        <f t="shared" si="17"/>
        <v>0</v>
      </c>
    </row>
    <row r="68" spans="1:17" x14ac:dyDescent="0.25">
      <c r="A68" s="115"/>
      <c r="B68" s="118"/>
      <c r="C68" s="108"/>
      <c r="D68" s="96" t="s">
        <v>7</v>
      </c>
      <c r="E68" s="21">
        <f>F68+G68+H68+I68+J68+K68+L68+M68+N68+O68+P68+Q68</f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</row>
    <row r="69" spans="1:17" x14ac:dyDescent="0.25">
      <c r="A69" s="115"/>
      <c r="B69" s="118"/>
      <c r="C69" s="108"/>
      <c r="D69" s="96" t="s">
        <v>8</v>
      </c>
      <c r="E69" s="21">
        <f t="shared" ref="E69:E73" si="18">F69+G69+H69+I69+J69+K69+L69+M69+N69+O69+P69+Q69</f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</row>
    <row r="70" spans="1:17" x14ac:dyDescent="0.25">
      <c r="A70" s="115"/>
      <c r="B70" s="118"/>
      <c r="C70" s="108"/>
      <c r="D70" s="96" t="s">
        <v>9</v>
      </c>
      <c r="E70" s="21">
        <f t="shared" si="18"/>
        <v>80.98572999999999</v>
      </c>
      <c r="F70" s="22">
        <v>0</v>
      </c>
      <c r="G70" s="25">
        <v>0</v>
      </c>
      <c r="H70" s="25">
        <v>0</v>
      </c>
      <c r="I70" s="22">
        <v>0</v>
      </c>
      <c r="J70" s="22">
        <v>0</v>
      </c>
      <c r="K70" s="25">
        <v>0</v>
      </c>
      <c r="L70" s="25">
        <v>40</v>
      </c>
      <c r="M70" s="22">
        <v>0</v>
      </c>
      <c r="N70" s="22">
        <v>-40</v>
      </c>
      <c r="O70" s="22">
        <v>0</v>
      </c>
      <c r="P70" s="22">
        <f>42.565-1.57927+40</f>
        <v>80.98572999999999</v>
      </c>
      <c r="Q70" s="22">
        <v>0</v>
      </c>
    </row>
    <row r="71" spans="1:17" ht="60" x14ac:dyDescent="0.25">
      <c r="A71" s="115"/>
      <c r="B71" s="118"/>
      <c r="C71" s="108"/>
      <c r="D71" s="5" t="s">
        <v>30</v>
      </c>
      <c r="E71" s="21">
        <f t="shared" si="18"/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</row>
    <row r="72" spans="1:17" ht="30" x14ac:dyDescent="0.25">
      <c r="A72" s="115"/>
      <c r="B72" s="118"/>
      <c r="C72" s="108"/>
      <c r="D72" s="5" t="s">
        <v>82</v>
      </c>
      <c r="E72" s="21">
        <f t="shared" si="18"/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</row>
    <row r="73" spans="1:17" x14ac:dyDescent="0.25">
      <c r="A73" s="116"/>
      <c r="B73" s="119"/>
      <c r="C73" s="108"/>
      <c r="D73" s="5" t="s">
        <v>83</v>
      </c>
      <c r="E73" s="21">
        <f t="shared" si="18"/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</row>
    <row r="74" spans="1:17" x14ac:dyDescent="0.25">
      <c r="A74" s="108" t="s">
        <v>32</v>
      </c>
      <c r="B74" s="111" t="s">
        <v>77</v>
      </c>
      <c r="C74" s="108"/>
      <c r="D74" s="97" t="s">
        <v>23</v>
      </c>
      <c r="E74" s="19">
        <f>E75+E76+E77+E78+E79+E80</f>
        <v>1461.88544</v>
      </c>
      <c r="F74" s="20">
        <f>F75+F76+F77+F78+F79+F80</f>
        <v>0</v>
      </c>
      <c r="G74" s="20">
        <f t="shared" ref="G74:Q74" si="19">G75+G76+G77+G78+G79+G80</f>
        <v>0</v>
      </c>
      <c r="H74" s="20">
        <f t="shared" si="19"/>
        <v>173</v>
      </c>
      <c r="I74" s="20">
        <f t="shared" si="19"/>
        <v>0</v>
      </c>
      <c r="J74" s="20">
        <f t="shared" si="19"/>
        <v>175</v>
      </c>
      <c r="K74" s="20">
        <f t="shared" si="19"/>
        <v>0</v>
      </c>
      <c r="L74" s="20">
        <f t="shared" si="19"/>
        <v>534.15840000000003</v>
      </c>
      <c r="M74" s="20">
        <f t="shared" si="19"/>
        <v>301</v>
      </c>
      <c r="N74" s="20">
        <f t="shared" si="19"/>
        <v>-151.27296000000001</v>
      </c>
      <c r="O74" s="20">
        <f t="shared" si="19"/>
        <v>0</v>
      </c>
      <c r="P74" s="20">
        <f t="shared" si="19"/>
        <v>0</v>
      </c>
      <c r="Q74" s="20">
        <f t="shared" si="19"/>
        <v>430</v>
      </c>
    </row>
    <row r="75" spans="1:17" x14ac:dyDescent="0.25">
      <c r="A75" s="108"/>
      <c r="B75" s="111"/>
      <c r="C75" s="108"/>
      <c r="D75" s="96" t="s">
        <v>7</v>
      </c>
      <c r="E75" s="21">
        <f>F75+G75+H75+I75+J75+K75+L75+M75+N75+O75+P75+Q75</f>
        <v>0</v>
      </c>
      <c r="F75" s="22">
        <f>F82+F89+F96+F118+F103+F110+F125</f>
        <v>0</v>
      </c>
      <c r="G75" s="22">
        <f t="shared" ref="G75:Q75" si="20">G82+G89+G96+G118+G103+G110+G125</f>
        <v>0</v>
      </c>
      <c r="H75" s="22">
        <f t="shared" si="20"/>
        <v>0</v>
      </c>
      <c r="I75" s="22">
        <f t="shared" si="20"/>
        <v>0</v>
      </c>
      <c r="J75" s="22">
        <f t="shared" si="20"/>
        <v>0</v>
      </c>
      <c r="K75" s="22">
        <f t="shared" si="20"/>
        <v>0</v>
      </c>
      <c r="L75" s="22">
        <f t="shared" si="20"/>
        <v>0</v>
      </c>
      <c r="M75" s="22">
        <f t="shared" si="20"/>
        <v>0</v>
      </c>
      <c r="N75" s="22">
        <f t="shared" si="20"/>
        <v>0</v>
      </c>
      <c r="O75" s="22">
        <f t="shared" si="20"/>
        <v>0</v>
      </c>
      <c r="P75" s="22">
        <f t="shared" si="20"/>
        <v>0</v>
      </c>
      <c r="Q75" s="22">
        <f t="shared" si="20"/>
        <v>0</v>
      </c>
    </row>
    <row r="76" spans="1:17" x14ac:dyDescent="0.25">
      <c r="A76" s="108"/>
      <c r="B76" s="111"/>
      <c r="C76" s="108"/>
      <c r="D76" s="96" t="s">
        <v>8</v>
      </c>
      <c r="E76" s="28">
        <f t="shared" ref="E76:E79" si="21">F76+G76+H76+I76+J76+K76+L76+M76+N76+O76+P76+Q76</f>
        <v>0</v>
      </c>
      <c r="F76" s="22">
        <f t="shared" ref="F76:Q80" si="22">F83+F90+F97+F119+F104+F111+F126</f>
        <v>0</v>
      </c>
      <c r="G76" s="22">
        <f t="shared" si="22"/>
        <v>0</v>
      </c>
      <c r="H76" s="22">
        <f t="shared" si="22"/>
        <v>0</v>
      </c>
      <c r="I76" s="22">
        <f t="shared" si="22"/>
        <v>0</v>
      </c>
      <c r="J76" s="22">
        <f t="shared" si="22"/>
        <v>0</v>
      </c>
      <c r="K76" s="22">
        <f t="shared" si="22"/>
        <v>0</v>
      </c>
      <c r="L76" s="22">
        <f t="shared" si="22"/>
        <v>0</v>
      </c>
      <c r="M76" s="22">
        <f t="shared" si="22"/>
        <v>0</v>
      </c>
      <c r="N76" s="22">
        <f t="shared" si="22"/>
        <v>0</v>
      </c>
      <c r="O76" s="22">
        <f t="shared" si="22"/>
        <v>0</v>
      </c>
      <c r="P76" s="22">
        <f t="shared" si="22"/>
        <v>0</v>
      </c>
      <c r="Q76" s="22">
        <f t="shared" si="22"/>
        <v>0</v>
      </c>
    </row>
    <row r="77" spans="1:17" x14ac:dyDescent="0.25">
      <c r="A77" s="108"/>
      <c r="B77" s="111"/>
      <c r="C77" s="108"/>
      <c r="D77" s="96" t="s">
        <v>9</v>
      </c>
      <c r="E77" s="21">
        <f>F77+G77+H77+I77+J77+K77+L77+M77+N77+O77+P77+Q77</f>
        <v>1461.88544</v>
      </c>
      <c r="F77" s="22">
        <f t="shared" si="22"/>
        <v>0</v>
      </c>
      <c r="G77" s="22">
        <f t="shared" si="22"/>
        <v>0</v>
      </c>
      <c r="H77" s="22">
        <f t="shared" si="22"/>
        <v>173</v>
      </c>
      <c r="I77" s="22">
        <f t="shared" si="22"/>
        <v>0</v>
      </c>
      <c r="J77" s="22">
        <f t="shared" si="22"/>
        <v>175</v>
      </c>
      <c r="K77" s="22">
        <f t="shared" si="22"/>
        <v>0</v>
      </c>
      <c r="L77" s="22">
        <f t="shared" si="22"/>
        <v>534.15840000000003</v>
      </c>
      <c r="M77" s="22">
        <f t="shared" si="22"/>
        <v>301</v>
      </c>
      <c r="N77" s="22">
        <f t="shared" si="22"/>
        <v>-151.27296000000001</v>
      </c>
      <c r="O77" s="22">
        <f t="shared" si="22"/>
        <v>0</v>
      </c>
      <c r="P77" s="22">
        <f t="shared" si="22"/>
        <v>0</v>
      </c>
      <c r="Q77" s="22">
        <f t="shared" si="22"/>
        <v>430</v>
      </c>
    </row>
    <row r="78" spans="1:17" ht="60" x14ac:dyDescent="0.25">
      <c r="A78" s="108"/>
      <c r="B78" s="111"/>
      <c r="C78" s="108"/>
      <c r="D78" s="5" t="s">
        <v>30</v>
      </c>
      <c r="E78" s="21">
        <f t="shared" si="21"/>
        <v>0</v>
      </c>
      <c r="F78" s="22">
        <f t="shared" si="22"/>
        <v>0</v>
      </c>
      <c r="G78" s="22">
        <f t="shared" si="22"/>
        <v>0</v>
      </c>
      <c r="H78" s="22">
        <f t="shared" si="22"/>
        <v>0</v>
      </c>
      <c r="I78" s="22">
        <f t="shared" si="22"/>
        <v>0</v>
      </c>
      <c r="J78" s="22">
        <f t="shared" si="22"/>
        <v>0</v>
      </c>
      <c r="K78" s="22">
        <f t="shared" si="22"/>
        <v>0</v>
      </c>
      <c r="L78" s="22">
        <f t="shared" si="22"/>
        <v>0</v>
      </c>
      <c r="M78" s="22">
        <f t="shared" si="22"/>
        <v>0</v>
      </c>
      <c r="N78" s="22">
        <f t="shared" si="22"/>
        <v>0</v>
      </c>
      <c r="O78" s="22">
        <f t="shared" si="22"/>
        <v>0</v>
      </c>
      <c r="P78" s="22">
        <f t="shared" si="22"/>
        <v>0</v>
      </c>
      <c r="Q78" s="22">
        <f t="shared" si="22"/>
        <v>0</v>
      </c>
    </row>
    <row r="79" spans="1:17" ht="30" x14ac:dyDescent="0.25">
      <c r="A79" s="108"/>
      <c r="B79" s="111"/>
      <c r="C79" s="108"/>
      <c r="D79" s="5" t="s">
        <v>82</v>
      </c>
      <c r="E79" s="21">
        <f t="shared" si="21"/>
        <v>0</v>
      </c>
      <c r="F79" s="22">
        <f t="shared" si="22"/>
        <v>0</v>
      </c>
      <c r="G79" s="22">
        <f t="shared" si="22"/>
        <v>0</v>
      </c>
      <c r="H79" s="22">
        <f t="shared" si="22"/>
        <v>0</v>
      </c>
      <c r="I79" s="22">
        <f t="shared" si="22"/>
        <v>0</v>
      </c>
      <c r="J79" s="22">
        <f t="shared" si="22"/>
        <v>0</v>
      </c>
      <c r="K79" s="22">
        <f t="shared" si="22"/>
        <v>0</v>
      </c>
      <c r="L79" s="22">
        <f t="shared" si="22"/>
        <v>0</v>
      </c>
      <c r="M79" s="22">
        <f t="shared" si="22"/>
        <v>0</v>
      </c>
      <c r="N79" s="22">
        <f t="shared" si="22"/>
        <v>0</v>
      </c>
      <c r="O79" s="22">
        <f t="shared" si="22"/>
        <v>0</v>
      </c>
      <c r="P79" s="22">
        <f t="shared" si="22"/>
        <v>0</v>
      </c>
      <c r="Q79" s="22">
        <f t="shared" si="22"/>
        <v>0</v>
      </c>
    </row>
    <row r="80" spans="1:17" x14ac:dyDescent="0.25">
      <c r="A80" s="108"/>
      <c r="B80" s="111"/>
      <c r="C80" s="108"/>
      <c r="D80" s="5" t="s">
        <v>83</v>
      </c>
      <c r="E80" s="21">
        <f>F80+G80+H80+I80+J80+K80+L80+M80+N80+O80+P80+Q80</f>
        <v>0</v>
      </c>
      <c r="F80" s="22">
        <f t="shared" si="22"/>
        <v>0</v>
      </c>
      <c r="G80" s="22">
        <f t="shared" si="22"/>
        <v>0</v>
      </c>
      <c r="H80" s="22">
        <f t="shared" si="22"/>
        <v>0</v>
      </c>
      <c r="I80" s="22">
        <f t="shared" si="22"/>
        <v>0</v>
      </c>
      <c r="J80" s="22">
        <f t="shared" si="22"/>
        <v>0</v>
      </c>
      <c r="K80" s="22">
        <f t="shared" si="22"/>
        <v>0</v>
      </c>
      <c r="L80" s="22">
        <f t="shared" si="22"/>
        <v>0</v>
      </c>
      <c r="M80" s="22">
        <f t="shared" si="22"/>
        <v>0</v>
      </c>
      <c r="N80" s="22">
        <f t="shared" si="22"/>
        <v>0</v>
      </c>
      <c r="O80" s="22">
        <f t="shared" si="22"/>
        <v>0</v>
      </c>
      <c r="P80" s="22">
        <f t="shared" si="22"/>
        <v>0</v>
      </c>
      <c r="Q80" s="22">
        <f t="shared" si="22"/>
        <v>0</v>
      </c>
    </row>
    <row r="81" spans="1:17" ht="15" customHeight="1" x14ac:dyDescent="0.25">
      <c r="A81" s="108" t="s">
        <v>36</v>
      </c>
      <c r="B81" s="113" t="s">
        <v>39</v>
      </c>
      <c r="C81" s="108" t="s">
        <v>46</v>
      </c>
      <c r="D81" s="97" t="s">
        <v>23</v>
      </c>
      <c r="E81" s="19">
        <f>E82+E83+E84+E85+E86+E87</f>
        <v>25</v>
      </c>
      <c r="F81" s="20">
        <f>F82+F83+F84+F85+F86+F87</f>
        <v>0</v>
      </c>
      <c r="G81" s="20">
        <f t="shared" ref="G81:Q81" si="23">G82+G83+G84+G85+G86+G87</f>
        <v>0</v>
      </c>
      <c r="H81" s="20">
        <f t="shared" si="23"/>
        <v>25</v>
      </c>
      <c r="I81" s="20">
        <f t="shared" si="23"/>
        <v>0</v>
      </c>
      <c r="J81" s="20">
        <f t="shared" si="23"/>
        <v>0</v>
      </c>
      <c r="K81" s="20">
        <f t="shared" si="23"/>
        <v>0</v>
      </c>
      <c r="L81" s="20">
        <f t="shared" si="23"/>
        <v>0</v>
      </c>
      <c r="M81" s="20">
        <f t="shared" si="23"/>
        <v>0</v>
      </c>
      <c r="N81" s="20">
        <f t="shared" si="23"/>
        <v>0</v>
      </c>
      <c r="O81" s="20">
        <f t="shared" si="23"/>
        <v>0</v>
      </c>
      <c r="P81" s="20">
        <f t="shared" si="23"/>
        <v>0</v>
      </c>
      <c r="Q81" s="20">
        <f t="shared" si="23"/>
        <v>0</v>
      </c>
    </row>
    <row r="82" spans="1:17" x14ac:dyDescent="0.25">
      <c r="A82" s="108"/>
      <c r="B82" s="113"/>
      <c r="C82" s="108"/>
      <c r="D82" s="96" t="s">
        <v>7</v>
      </c>
      <c r="E82" s="21">
        <f>F82+G82+H82+I82+J82+K82+L82+M82+N82+O82+P82+Q82</f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</row>
    <row r="83" spans="1:17" x14ac:dyDescent="0.25">
      <c r="A83" s="108"/>
      <c r="B83" s="113"/>
      <c r="C83" s="108"/>
      <c r="D83" s="96" t="s">
        <v>8</v>
      </c>
      <c r="E83" s="21">
        <f t="shared" ref="E83:E87" si="24">F83+G83+H83+I83+J83+K83+L83+M83+N83+O83+P83+Q83</f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</row>
    <row r="84" spans="1:17" x14ac:dyDescent="0.25">
      <c r="A84" s="108"/>
      <c r="B84" s="113"/>
      <c r="C84" s="108"/>
      <c r="D84" s="96" t="s">
        <v>9</v>
      </c>
      <c r="E84" s="21">
        <f t="shared" si="24"/>
        <v>25</v>
      </c>
      <c r="F84" s="22">
        <v>0</v>
      </c>
      <c r="G84" s="22">
        <v>0</v>
      </c>
      <c r="H84" s="22">
        <v>25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</row>
    <row r="85" spans="1:17" ht="60" x14ac:dyDescent="0.25">
      <c r="A85" s="108"/>
      <c r="B85" s="113"/>
      <c r="C85" s="108"/>
      <c r="D85" s="5" t="s">
        <v>30</v>
      </c>
      <c r="E85" s="21">
        <f t="shared" si="24"/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</row>
    <row r="86" spans="1:17" ht="30" x14ac:dyDescent="0.25">
      <c r="A86" s="108"/>
      <c r="B86" s="113"/>
      <c r="C86" s="108"/>
      <c r="D86" s="5" t="s">
        <v>82</v>
      </c>
      <c r="E86" s="21">
        <f t="shared" si="24"/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</row>
    <row r="87" spans="1:17" x14ac:dyDescent="0.25">
      <c r="A87" s="108"/>
      <c r="B87" s="113"/>
      <c r="C87" s="108"/>
      <c r="D87" s="5" t="s">
        <v>83</v>
      </c>
      <c r="E87" s="21">
        <f t="shared" si="24"/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</row>
    <row r="88" spans="1:17" ht="15" customHeight="1" x14ac:dyDescent="0.25">
      <c r="A88" s="108" t="s">
        <v>37</v>
      </c>
      <c r="B88" s="113" t="s">
        <v>40</v>
      </c>
      <c r="C88" s="108" t="s">
        <v>73</v>
      </c>
      <c r="D88" s="97" t="s">
        <v>23</v>
      </c>
      <c r="E88" s="19">
        <f>E89+E90+E91+E92+E93+E94</f>
        <v>25.8704</v>
      </c>
      <c r="F88" s="20">
        <f>F89+F90+F91+F92+F93+F94</f>
        <v>0</v>
      </c>
      <c r="G88" s="20">
        <f t="shared" ref="G88:Q88" si="25">G89+G90+G91+G92+G93+G94</f>
        <v>0</v>
      </c>
      <c r="H88" s="20">
        <f t="shared" si="25"/>
        <v>0</v>
      </c>
      <c r="I88" s="20">
        <f t="shared" si="25"/>
        <v>0</v>
      </c>
      <c r="J88" s="20">
        <f t="shared" si="25"/>
        <v>0</v>
      </c>
      <c r="K88" s="20">
        <f t="shared" si="25"/>
        <v>0</v>
      </c>
      <c r="L88" s="20">
        <f t="shared" si="25"/>
        <v>25.8704</v>
      </c>
      <c r="M88" s="20">
        <f t="shared" si="25"/>
        <v>0</v>
      </c>
      <c r="N88" s="20">
        <f t="shared" si="25"/>
        <v>0</v>
      </c>
      <c r="O88" s="20">
        <f t="shared" si="25"/>
        <v>0</v>
      </c>
      <c r="P88" s="20">
        <f t="shared" si="25"/>
        <v>0</v>
      </c>
      <c r="Q88" s="20">
        <f t="shared" si="25"/>
        <v>0</v>
      </c>
    </row>
    <row r="89" spans="1:17" x14ac:dyDescent="0.25">
      <c r="A89" s="108"/>
      <c r="B89" s="113"/>
      <c r="C89" s="108"/>
      <c r="D89" s="96" t="s">
        <v>7</v>
      </c>
      <c r="E89" s="21">
        <f>F89+G89+H89+I89+J89+K89+L89+M89+N89+O89+P89+Q89</f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</row>
    <row r="90" spans="1:17" x14ac:dyDescent="0.25">
      <c r="A90" s="108"/>
      <c r="B90" s="113"/>
      <c r="C90" s="108"/>
      <c r="D90" s="96" t="s">
        <v>8</v>
      </c>
      <c r="E90" s="21">
        <f t="shared" ref="E90:E94" si="26">F90+G90+H90+I90+J90+K90+L90+M90+N90+O90+P90+Q90</f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</row>
    <row r="91" spans="1:17" x14ac:dyDescent="0.25">
      <c r="A91" s="108"/>
      <c r="B91" s="113"/>
      <c r="C91" s="108"/>
      <c r="D91" s="96" t="s">
        <v>9</v>
      </c>
      <c r="E91" s="21">
        <f t="shared" si="26"/>
        <v>25.8704</v>
      </c>
      <c r="F91" s="22">
        <v>0</v>
      </c>
      <c r="G91" s="22">
        <v>0</v>
      </c>
      <c r="H91" s="22">
        <v>0</v>
      </c>
      <c r="I91" s="22">
        <v>0</v>
      </c>
      <c r="J91" s="26">
        <v>0</v>
      </c>
      <c r="K91" s="22">
        <v>0</v>
      </c>
      <c r="L91" s="22">
        <v>25.8704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</row>
    <row r="92" spans="1:17" ht="60" x14ac:dyDescent="0.25">
      <c r="A92" s="108"/>
      <c r="B92" s="113"/>
      <c r="C92" s="108"/>
      <c r="D92" s="5" t="s">
        <v>30</v>
      </c>
      <c r="E92" s="21">
        <f t="shared" si="26"/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</row>
    <row r="93" spans="1:17" ht="30" x14ac:dyDescent="0.25">
      <c r="A93" s="108"/>
      <c r="B93" s="113"/>
      <c r="C93" s="108"/>
      <c r="D93" s="5" t="s">
        <v>82</v>
      </c>
      <c r="E93" s="21">
        <f t="shared" si="26"/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</row>
    <row r="94" spans="1:17" x14ac:dyDescent="0.25">
      <c r="A94" s="108"/>
      <c r="B94" s="113"/>
      <c r="C94" s="108"/>
      <c r="D94" s="5" t="s">
        <v>83</v>
      </c>
      <c r="E94" s="21">
        <f t="shared" si="26"/>
        <v>0</v>
      </c>
      <c r="F94" s="22">
        <v>0</v>
      </c>
      <c r="G94" s="22">
        <v>0</v>
      </c>
      <c r="H94" s="22">
        <v>0</v>
      </c>
      <c r="I94" s="22">
        <v>0</v>
      </c>
      <c r="J94" s="22">
        <f>25-25</f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</row>
    <row r="95" spans="1:17" ht="15" customHeight="1" x14ac:dyDescent="0.25">
      <c r="A95" s="108" t="s">
        <v>38</v>
      </c>
      <c r="B95" s="113" t="s">
        <v>41</v>
      </c>
      <c r="C95" s="108" t="s">
        <v>73</v>
      </c>
      <c r="D95" s="97" t="s">
        <v>23</v>
      </c>
      <c r="E95" s="19">
        <f>E96+E97+E98+E99+E100+E101</f>
        <v>30</v>
      </c>
      <c r="F95" s="20">
        <f>F96+F97+F98+F99+F100+F101</f>
        <v>0</v>
      </c>
      <c r="G95" s="20">
        <f t="shared" ref="G95:Q95" si="27">G96+G97+G98+G99+G100+G101</f>
        <v>0</v>
      </c>
      <c r="H95" s="20">
        <f t="shared" si="27"/>
        <v>0</v>
      </c>
      <c r="I95" s="20">
        <f t="shared" si="27"/>
        <v>0</v>
      </c>
      <c r="J95" s="20">
        <f t="shared" si="27"/>
        <v>0</v>
      </c>
      <c r="K95" s="20">
        <f t="shared" si="27"/>
        <v>0</v>
      </c>
      <c r="L95" s="20">
        <f t="shared" si="27"/>
        <v>30</v>
      </c>
      <c r="M95" s="20">
        <f t="shared" si="27"/>
        <v>0</v>
      </c>
      <c r="N95" s="20">
        <f t="shared" si="27"/>
        <v>0</v>
      </c>
      <c r="O95" s="20">
        <f t="shared" si="27"/>
        <v>0</v>
      </c>
      <c r="P95" s="20">
        <f t="shared" si="27"/>
        <v>0</v>
      </c>
      <c r="Q95" s="20">
        <f t="shared" si="27"/>
        <v>0</v>
      </c>
    </row>
    <row r="96" spans="1:17" x14ac:dyDescent="0.25">
      <c r="A96" s="108"/>
      <c r="B96" s="113"/>
      <c r="C96" s="108"/>
      <c r="D96" s="96" t="s">
        <v>7</v>
      </c>
      <c r="E96" s="21">
        <f>F96+G96+H96+I96+J96+K96+L96+M96+N96+O96+P96+Q96</f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</row>
    <row r="97" spans="1:17" x14ac:dyDescent="0.25">
      <c r="A97" s="108"/>
      <c r="B97" s="113"/>
      <c r="C97" s="108"/>
      <c r="D97" s="96" t="s">
        <v>8</v>
      </c>
      <c r="E97" s="21">
        <f t="shared" ref="E97:E100" si="28">F97+G97+H97+I97+J97+K97+L97+M97+N97+O97+P97+Q97</f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</row>
    <row r="98" spans="1:17" x14ac:dyDescent="0.25">
      <c r="A98" s="108"/>
      <c r="B98" s="113"/>
      <c r="C98" s="108"/>
      <c r="D98" s="96" t="s">
        <v>9</v>
      </c>
      <c r="E98" s="21">
        <f t="shared" si="28"/>
        <v>30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30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</row>
    <row r="99" spans="1:17" ht="60" x14ac:dyDescent="0.25">
      <c r="A99" s="108"/>
      <c r="B99" s="113"/>
      <c r="C99" s="108"/>
      <c r="D99" s="5" t="s">
        <v>30</v>
      </c>
      <c r="E99" s="21">
        <f t="shared" si="28"/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</row>
    <row r="100" spans="1:17" ht="30" x14ac:dyDescent="0.25">
      <c r="A100" s="108"/>
      <c r="B100" s="113"/>
      <c r="C100" s="108"/>
      <c r="D100" s="5" t="s">
        <v>82</v>
      </c>
      <c r="E100" s="21">
        <f t="shared" si="28"/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</row>
    <row r="101" spans="1:17" x14ac:dyDescent="0.25">
      <c r="A101" s="108"/>
      <c r="B101" s="113"/>
      <c r="C101" s="108"/>
      <c r="D101" s="5" t="s">
        <v>83</v>
      </c>
      <c r="E101" s="28">
        <f>F101+G101+H101+I101+J101+K101+L101+M101+N101+O101+P101+Q101</f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f>25-25</f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</row>
    <row r="102" spans="1:17" x14ac:dyDescent="0.25">
      <c r="A102" s="114" t="s">
        <v>42</v>
      </c>
      <c r="B102" s="113" t="s">
        <v>58</v>
      </c>
      <c r="C102" s="108" t="s">
        <v>74</v>
      </c>
      <c r="D102" s="97" t="s">
        <v>23</v>
      </c>
      <c r="E102" s="19">
        <f>E103+E104+E105+E106+E107+E108</f>
        <v>21</v>
      </c>
      <c r="F102" s="20">
        <f>F103+F104+F105+F106+F107+F108</f>
        <v>0</v>
      </c>
      <c r="G102" s="20">
        <f t="shared" ref="G102:Q102" si="29">G103+G104+G105+G106+G107+G108</f>
        <v>0</v>
      </c>
      <c r="H102" s="20">
        <f t="shared" si="29"/>
        <v>0</v>
      </c>
      <c r="I102" s="20">
        <f t="shared" si="29"/>
        <v>0</v>
      </c>
      <c r="J102" s="20">
        <f t="shared" si="29"/>
        <v>0</v>
      </c>
      <c r="K102" s="20">
        <f t="shared" si="29"/>
        <v>0</v>
      </c>
      <c r="L102" s="20">
        <f t="shared" si="29"/>
        <v>0</v>
      </c>
      <c r="M102" s="20">
        <f t="shared" si="29"/>
        <v>21</v>
      </c>
      <c r="N102" s="20">
        <f t="shared" si="29"/>
        <v>0</v>
      </c>
      <c r="O102" s="20">
        <f t="shared" si="29"/>
        <v>0</v>
      </c>
      <c r="P102" s="20">
        <f t="shared" si="29"/>
        <v>0</v>
      </c>
      <c r="Q102" s="20">
        <f t="shared" si="29"/>
        <v>0</v>
      </c>
    </row>
    <row r="103" spans="1:17" x14ac:dyDescent="0.25">
      <c r="A103" s="115"/>
      <c r="B103" s="113"/>
      <c r="C103" s="108"/>
      <c r="D103" s="96" t="s">
        <v>7</v>
      </c>
      <c r="E103" s="21">
        <f>F103+G103+H103+I103+J103+K103+L103+M103+N103+O103+P103+Q103</f>
        <v>0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</row>
    <row r="104" spans="1:17" x14ac:dyDescent="0.25">
      <c r="A104" s="115"/>
      <c r="B104" s="113"/>
      <c r="C104" s="108"/>
      <c r="D104" s="96" t="s">
        <v>8</v>
      </c>
      <c r="E104" s="21">
        <f t="shared" ref="E104:E107" si="30">F104+G104+H104+I104+J104+K104+L104+M104+N104+O104+P104+Q104</f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</row>
    <row r="105" spans="1:17" x14ac:dyDescent="0.25">
      <c r="A105" s="115"/>
      <c r="B105" s="113"/>
      <c r="C105" s="108"/>
      <c r="D105" s="96" t="s">
        <v>9</v>
      </c>
      <c r="E105" s="21">
        <f t="shared" si="30"/>
        <v>21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21</v>
      </c>
      <c r="N105" s="22">
        <v>0</v>
      </c>
      <c r="O105" s="22">
        <v>0</v>
      </c>
      <c r="P105" s="22">
        <v>0</v>
      </c>
      <c r="Q105" s="22">
        <v>0</v>
      </c>
    </row>
    <row r="106" spans="1:17" ht="60" x14ac:dyDescent="0.25">
      <c r="A106" s="115"/>
      <c r="B106" s="113"/>
      <c r="C106" s="108"/>
      <c r="D106" s="5" t="s">
        <v>30</v>
      </c>
      <c r="E106" s="21">
        <f t="shared" si="30"/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</row>
    <row r="107" spans="1:17" ht="30" x14ac:dyDescent="0.25">
      <c r="A107" s="115"/>
      <c r="B107" s="113"/>
      <c r="C107" s="108"/>
      <c r="D107" s="5" t="s">
        <v>82</v>
      </c>
      <c r="E107" s="21">
        <f t="shared" si="30"/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</row>
    <row r="108" spans="1:17" ht="39.75" customHeight="1" x14ac:dyDescent="0.25">
      <c r="A108" s="116"/>
      <c r="B108" s="113"/>
      <c r="C108" s="108"/>
      <c r="D108" s="5" t="s">
        <v>83</v>
      </c>
      <c r="E108" s="28">
        <f>F108+G108+H108+I108+J108+K108+L108+M108+N108+O108+P108+Q108</f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f>25-25</f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</row>
    <row r="109" spans="1:17" ht="21.75" customHeight="1" x14ac:dyDescent="0.25">
      <c r="A109" s="114" t="s">
        <v>59</v>
      </c>
      <c r="B109" s="114" t="s">
        <v>61</v>
      </c>
      <c r="C109" s="114" t="s">
        <v>46</v>
      </c>
      <c r="D109" s="97" t="s">
        <v>23</v>
      </c>
      <c r="E109" s="19">
        <f>E111+E112+E113+E114+E115+E116</f>
        <v>592.72929999999997</v>
      </c>
      <c r="F109" s="20">
        <f>F111+F112+F113+F114+F115+F116</f>
        <v>0</v>
      </c>
      <c r="G109" s="20">
        <f t="shared" ref="G109:Q109" si="31">G111+G112+G113+G114+G115+G116</f>
        <v>0</v>
      </c>
      <c r="H109" s="20">
        <f t="shared" si="31"/>
        <v>0</v>
      </c>
      <c r="I109" s="20">
        <f t="shared" si="31"/>
        <v>0</v>
      </c>
      <c r="J109" s="20">
        <f t="shared" si="31"/>
        <v>0</v>
      </c>
      <c r="K109" s="20">
        <f t="shared" si="31"/>
        <v>0</v>
      </c>
      <c r="L109" s="20">
        <f t="shared" si="31"/>
        <v>0</v>
      </c>
      <c r="M109" s="20">
        <f t="shared" si="31"/>
        <v>180</v>
      </c>
      <c r="N109" s="20">
        <f t="shared" si="31"/>
        <v>-17.270700000000001</v>
      </c>
      <c r="O109" s="20">
        <f t="shared" si="31"/>
        <v>0</v>
      </c>
      <c r="P109" s="20">
        <f t="shared" si="31"/>
        <v>0</v>
      </c>
      <c r="Q109" s="20">
        <f t="shared" si="31"/>
        <v>430</v>
      </c>
    </row>
    <row r="110" spans="1:17" ht="21.75" customHeight="1" x14ac:dyDescent="0.25">
      <c r="A110" s="115"/>
      <c r="B110" s="115"/>
      <c r="C110" s="115"/>
      <c r="D110" s="96" t="s">
        <v>7</v>
      </c>
      <c r="E110" s="21">
        <f>F110+G110+H110+I110+J110+K110+L110+M110+N110+O110+P110+Q110</f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</row>
    <row r="111" spans="1:17" ht="24" customHeight="1" x14ac:dyDescent="0.25">
      <c r="A111" s="115"/>
      <c r="B111" s="115"/>
      <c r="C111" s="115"/>
      <c r="D111" s="96" t="s">
        <v>8</v>
      </c>
      <c r="E111" s="21">
        <f>F111+G111+H111+I111+J111+K111+L111+M111+N111+O111+P111+Q111</f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</row>
    <row r="112" spans="1:17" ht="30.75" customHeight="1" x14ac:dyDescent="0.25">
      <c r="A112" s="115"/>
      <c r="B112" s="115"/>
      <c r="C112" s="115"/>
      <c r="D112" s="96" t="s">
        <v>9</v>
      </c>
      <c r="E112" s="21">
        <f t="shared" ref="E112:E115" si="32">F112+G112+H112+I112+J112+K112+L112+M112+N112+O112+P112+Q112</f>
        <v>592.72929999999997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f>150-150</f>
        <v>0</v>
      </c>
      <c r="L112" s="22">
        <v>0</v>
      </c>
      <c r="M112" s="22">
        <f>150+30</f>
        <v>180</v>
      </c>
      <c r="N112" s="22">
        <f>-17.2707</f>
        <v>-17.270700000000001</v>
      </c>
      <c r="O112" s="22">
        <v>0</v>
      </c>
      <c r="P112" s="22">
        <v>0</v>
      </c>
      <c r="Q112" s="22">
        <f>150+280</f>
        <v>430</v>
      </c>
    </row>
    <row r="113" spans="1:17" ht="51.75" customHeight="1" x14ac:dyDescent="0.25">
      <c r="A113" s="115"/>
      <c r="B113" s="115"/>
      <c r="C113" s="115"/>
      <c r="D113" s="5" t="s">
        <v>30</v>
      </c>
      <c r="E113" s="21">
        <f t="shared" si="32"/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</row>
    <row r="114" spans="1:17" ht="26.25" customHeight="1" x14ac:dyDescent="0.25">
      <c r="A114" s="115"/>
      <c r="B114" s="115"/>
      <c r="C114" s="115"/>
      <c r="D114" s="5" t="s">
        <v>82</v>
      </c>
      <c r="E114" s="21">
        <f t="shared" si="32"/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</row>
    <row r="115" spans="1:17" ht="27" customHeight="1" x14ac:dyDescent="0.25">
      <c r="A115" s="115"/>
      <c r="B115" s="116"/>
      <c r="C115" s="116"/>
      <c r="D115" s="5" t="s">
        <v>83</v>
      </c>
      <c r="E115" s="21">
        <f t="shared" si="32"/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</row>
    <row r="116" spans="1:17" ht="72.75" hidden="1" customHeight="1" x14ac:dyDescent="0.25">
      <c r="A116" s="12"/>
      <c r="B116" s="96"/>
      <c r="C116" s="95"/>
      <c r="D116" s="5"/>
      <c r="E116" s="28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</row>
    <row r="117" spans="1:17" ht="15" customHeight="1" x14ac:dyDescent="0.25">
      <c r="A117" s="108" t="s">
        <v>60</v>
      </c>
      <c r="B117" s="113" t="s">
        <v>49</v>
      </c>
      <c r="C117" s="108" t="s">
        <v>73</v>
      </c>
      <c r="D117" s="97" t="s">
        <v>23</v>
      </c>
      <c r="E117" s="19">
        <f>E118+E119+E120+E121+E122+E123</f>
        <v>389.28574000000003</v>
      </c>
      <c r="F117" s="20">
        <f>F118+F119+F120+F121+F122+F123</f>
        <v>0</v>
      </c>
      <c r="G117" s="20">
        <f t="shared" ref="G117:Q117" si="33">G118+G119+G120+G121+G122+G123</f>
        <v>0</v>
      </c>
      <c r="H117" s="20">
        <f t="shared" si="33"/>
        <v>0</v>
      </c>
      <c r="I117" s="20">
        <f t="shared" si="33"/>
        <v>0</v>
      </c>
      <c r="J117" s="20">
        <f t="shared" si="33"/>
        <v>45</v>
      </c>
      <c r="K117" s="20">
        <f t="shared" si="33"/>
        <v>0</v>
      </c>
      <c r="L117" s="20">
        <f t="shared" si="33"/>
        <v>478.28800000000001</v>
      </c>
      <c r="M117" s="20">
        <f t="shared" si="33"/>
        <v>0</v>
      </c>
      <c r="N117" s="20">
        <f t="shared" si="33"/>
        <v>-134.00226000000001</v>
      </c>
      <c r="O117" s="20">
        <f t="shared" si="33"/>
        <v>0</v>
      </c>
      <c r="P117" s="20">
        <f t="shared" si="33"/>
        <v>0</v>
      </c>
      <c r="Q117" s="20">
        <f t="shared" si="33"/>
        <v>0</v>
      </c>
    </row>
    <row r="118" spans="1:17" x14ac:dyDescent="0.25">
      <c r="A118" s="108"/>
      <c r="B118" s="113"/>
      <c r="C118" s="108"/>
      <c r="D118" s="96" t="s">
        <v>7</v>
      </c>
      <c r="E118" s="21">
        <f>F118+G118+H118+I118+J118+K118+L118+M118+N118+O118+P118+Q118</f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</row>
    <row r="119" spans="1:17" x14ac:dyDescent="0.25">
      <c r="A119" s="108"/>
      <c r="B119" s="113"/>
      <c r="C119" s="108"/>
      <c r="D119" s="96" t="s">
        <v>8</v>
      </c>
      <c r="E119" s="21">
        <f t="shared" ref="E119:E122" si="34">F119+G119+H119+I119+J119+K119+L119+M119+N119+O119+P119+Q119</f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</row>
    <row r="120" spans="1:17" x14ac:dyDescent="0.25">
      <c r="A120" s="108"/>
      <c r="B120" s="113"/>
      <c r="C120" s="108"/>
      <c r="D120" s="96" t="s">
        <v>9</v>
      </c>
      <c r="E120" s="21">
        <f t="shared" si="34"/>
        <v>389.28574000000003</v>
      </c>
      <c r="F120" s="22">
        <v>0</v>
      </c>
      <c r="G120" s="22">
        <v>0</v>
      </c>
      <c r="H120" s="22">
        <v>0</v>
      </c>
      <c r="I120" s="22">
        <v>0</v>
      </c>
      <c r="J120" s="26">
        <v>45</v>
      </c>
      <c r="K120" s="26">
        <v>0</v>
      </c>
      <c r="L120" s="26">
        <f>278.32+139.968+60</f>
        <v>478.28800000000001</v>
      </c>
      <c r="M120" s="22">
        <v>0</v>
      </c>
      <c r="N120" s="22">
        <f>-134.00226</f>
        <v>-134.00226000000001</v>
      </c>
      <c r="O120" s="22">
        <v>0</v>
      </c>
      <c r="P120" s="22">
        <v>0</v>
      </c>
      <c r="Q120" s="22">
        <v>0</v>
      </c>
    </row>
    <row r="121" spans="1:17" ht="60" x14ac:dyDescent="0.25">
      <c r="A121" s="108"/>
      <c r="B121" s="113"/>
      <c r="C121" s="108"/>
      <c r="D121" s="5" t="s">
        <v>30</v>
      </c>
      <c r="E121" s="21">
        <f t="shared" si="34"/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</row>
    <row r="122" spans="1:17" ht="30" x14ac:dyDescent="0.25">
      <c r="A122" s="108"/>
      <c r="B122" s="113"/>
      <c r="C122" s="108"/>
      <c r="D122" s="5" t="s">
        <v>82</v>
      </c>
      <c r="E122" s="21">
        <f t="shared" si="34"/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</row>
    <row r="123" spans="1:17" x14ac:dyDescent="0.25">
      <c r="A123" s="108"/>
      <c r="B123" s="113"/>
      <c r="C123" s="108"/>
      <c r="D123" s="5" t="s">
        <v>83</v>
      </c>
      <c r="E123" s="28">
        <f>F123+G123+H123+I123+J123+K123+L123+M123+N123+O123+P123+Q123</f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f>150-150</f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</row>
    <row r="124" spans="1:17" x14ac:dyDescent="0.25">
      <c r="A124" s="114" t="s">
        <v>96</v>
      </c>
      <c r="B124" s="114" t="s">
        <v>50</v>
      </c>
      <c r="C124" s="114" t="s">
        <v>48</v>
      </c>
      <c r="D124" s="97" t="s">
        <v>23</v>
      </c>
      <c r="E124" s="19">
        <f>E125+E126+E127+E128+E129+E130</f>
        <v>378</v>
      </c>
      <c r="F124" s="20">
        <f>F125+F126+F127+F128+F129+F130</f>
        <v>0</v>
      </c>
      <c r="G124" s="20">
        <f t="shared" ref="G124:Q124" si="35">G125+G126+G127+G128+G129+G130</f>
        <v>0</v>
      </c>
      <c r="H124" s="20">
        <f t="shared" si="35"/>
        <v>148</v>
      </c>
      <c r="I124" s="20">
        <f t="shared" si="35"/>
        <v>0</v>
      </c>
      <c r="J124" s="20">
        <f t="shared" si="35"/>
        <v>130</v>
      </c>
      <c r="K124" s="20">
        <f t="shared" si="35"/>
        <v>0</v>
      </c>
      <c r="L124" s="20">
        <f t="shared" si="35"/>
        <v>0</v>
      </c>
      <c r="M124" s="20">
        <f t="shared" si="35"/>
        <v>100</v>
      </c>
      <c r="N124" s="20">
        <f t="shared" si="35"/>
        <v>0</v>
      </c>
      <c r="O124" s="20">
        <f t="shared" si="35"/>
        <v>0</v>
      </c>
      <c r="P124" s="20">
        <f t="shared" si="35"/>
        <v>0</v>
      </c>
      <c r="Q124" s="20">
        <f t="shared" si="35"/>
        <v>0</v>
      </c>
    </row>
    <row r="125" spans="1:17" x14ac:dyDescent="0.25">
      <c r="A125" s="115"/>
      <c r="B125" s="115"/>
      <c r="C125" s="115"/>
      <c r="D125" s="96" t="s">
        <v>7</v>
      </c>
      <c r="E125" s="21">
        <f>F125+G125+H125+I125+J125+K125+L125+M125+N125+O125+P125+Q125</f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</row>
    <row r="126" spans="1:17" x14ac:dyDescent="0.25">
      <c r="A126" s="115"/>
      <c r="B126" s="115"/>
      <c r="C126" s="115"/>
      <c r="D126" s="96" t="s">
        <v>8</v>
      </c>
      <c r="E126" s="21">
        <f t="shared" ref="E126:E129" si="36">F126+G126+H126+I126+J126+K126+L126+M126+N126+O126+P126+Q126</f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</row>
    <row r="127" spans="1:17" x14ac:dyDescent="0.25">
      <c r="A127" s="115"/>
      <c r="B127" s="115"/>
      <c r="C127" s="115"/>
      <c r="D127" s="96" t="s">
        <v>9</v>
      </c>
      <c r="E127" s="21">
        <f t="shared" si="36"/>
        <v>378</v>
      </c>
      <c r="F127" s="22">
        <v>0</v>
      </c>
      <c r="G127" s="22">
        <v>0</v>
      </c>
      <c r="H127" s="22">
        <v>148</v>
      </c>
      <c r="I127" s="22">
        <v>0</v>
      </c>
      <c r="J127" s="26">
        <v>130</v>
      </c>
      <c r="K127" s="26">
        <v>0</v>
      </c>
      <c r="L127" s="26">
        <v>0</v>
      </c>
      <c r="M127" s="22">
        <v>100</v>
      </c>
      <c r="N127" s="22">
        <v>0</v>
      </c>
      <c r="O127" s="22">
        <v>0</v>
      </c>
      <c r="P127" s="22">
        <v>0</v>
      </c>
      <c r="Q127" s="22">
        <v>0</v>
      </c>
    </row>
    <row r="128" spans="1:17" ht="60" x14ac:dyDescent="0.25">
      <c r="A128" s="115"/>
      <c r="B128" s="115"/>
      <c r="C128" s="115"/>
      <c r="D128" s="5" t="s">
        <v>30</v>
      </c>
      <c r="E128" s="21">
        <f t="shared" si="36"/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</row>
    <row r="129" spans="1:17" ht="30" x14ac:dyDescent="0.25">
      <c r="A129" s="115"/>
      <c r="B129" s="115"/>
      <c r="C129" s="115"/>
      <c r="D129" s="5" t="s">
        <v>82</v>
      </c>
      <c r="E129" s="21">
        <f t="shared" si="36"/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</row>
    <row r="130" spans="1:17" x14ac:dyDescent="0.25">
      <c r="A130" s="116"/>
      <c r="B130" s="116"/>
      <c r="C130" s="116"/>
      <c r="D130" s="5" t="s">
        <v>83</v>
      </c>
      <c r="E130" s="28">
        <f>F130+G130+H130+I130+J130+K130+L130+M130+N130+O130+P130+Q130</f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f>150-150</f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</row>
    <row r="131" spans="1:17" x14ac:dyDescent="0.25">
      <c r="A131" s="108">
        <v>4</v>
      </c>
      <c r="B131" s="120" t="s">
        <v>78</v>
      </c>
      <c r="C131" s="108"/>
      <c r="D131" s="97" t="s">
        <v>23</v>
      </c>
      <c r="E131" s="19">
        <f>F131+G131+H131+I131+J131+K131+L131+M131+N131+O131+P131+Q131</f>
        <v>13717.47978</v>
      </c>
      <c r="F131" s="20">
        <f>F132+F133+F134+F135+F136+F137</f>
        <v>0</v>
      </c>
      <c r="G131" s="20">
        <f>G132+G133+G134+G135+G136+G137</f>
        <v>0</v>
      </c>
      <c r="H131" s="20">
        <f t="shared" ref="H131:Q131" si="37">H132+H133+H134+H135+H136+H137</f>
        <v>11472.1296</v>
      </c>
      <c r="I131" s="20">
        <f t="shared" si="37"/>
        <v>598.38</v>
      </c>
      <c r="J131" s="20">
        <f t="shared" si="37"/>
        <v>0</v>
      </c>
      <c r="K131" s="20">
        <f t="shared" si="37"/>
        <v>0</v>
      </c>
      <c r="L131" s="20">
        <f t="shared" si="37"/>
        <v>0</v>
      </c>
      <c r="M131" s="20">
        <f t="shared" si="37"/>
        <v>0</v>
      </c>
      <c r="N131" s="20">
        <f t="shared" si="37"/>
        <v>146.97018</v>
      </c>
      <c r="O131" s="20">
        <f t="shared" si="37"/>
        <v>0</v>
      </c>
      <c r="P131" s="20">
        <f t="shared" si="37"/>
        <v>1500</v>
      </c>
      <c r="Q131" s="20">
        <f t="shared" si="37"/>
        <v>0</v>
      </c>
    </row>
    <row r="132" spans="1:17" x14ac:dyDescent="0.25">
      <c r="A132" s="108"/>
      <c r="B132" s="120"/>
      <c r="C132" s="108"/>
      <c r="D132" s="96" t="s">
        <v>7</v>
      </c>
      <c r="E132" s="19">
        <f>F132+G132+H132+I132+J132+K132+L132+M132+N132+O132+P132+Q132</f>
        <v>0</v>
      </c>
      <c r="F132" s="22">
        <f>F139+F146+F153</f>
        <v>0</v>
      </c>
      <c r="G132" s="22">
        <f t="shared" ref="G132:Q132" si="38">G139+G146+G153</f>
        <v>0</v>
      </c>
      <c r="H132" s="22">
        <f t="shared" si="38"/>
        <v>0</v>
      </c>
      <c r="I132" s="22">
        <f t="shared" si="38"/>
        <v>0</v>
      </c>
      <c r="J132" s="22">
        <f t="shared" si="38"/>
        <v>0</v>
      </c>
      <c r="K132" s="22">
        <f t="shared" si="38"/>
        <v>0</v>
      </c>
      <c r="L132" s="22">
        <f t="shared" si="38"/>
        <v>0</v>
      </c>
      <c r="M132" s="22">
        <f t="shared" si="38"/>
        <v>0</v>
      </c>
      <c r="N132" s="22">
        <f t="shared" si="38"/>
        <v>0</v>
      </c>
      <c r="O132" s="22">
        <f t="shared" si="38"/>
        <v>0</v>
      </c>
      <c r="P132" s="22">
        <f t="shared" si="38"/>
        <v>0</v>
      </c>
      <c r="Q132" s="22">
        <f t="shared" si="38"/>
        <v>0</v>
      </c>
    </row>
    <row r="133" spans="1:17" x14ac:dyDescent="0.25">
      <c r="A133" s="108"/>
      <c r="B133" s="120"/>
      <c r="C133" s="108"/>
      <c r="D133" s="96" t="s">
        <v>8</v>
      </c>
      <c r="E133" s="19">
        <f t="shared" ref="E133:E136" si="39">F133+G133+H133+I133+J133+K133+L133+M133+N133+O133+P133+Q133</f>
        <v>0</v>
      </c>
      <c r="F133" s="22">
        <f t="shared" ref="F133:Q137" si="40">F140+F147+F154</f>
        <v>0</v>
      </c>
      <c r="G133" s="22">
        <f t="shared" si="40"/>
        <v>0</v>
      </c>
      <c r="H133" s="22">
        <f t="shared" si="40"/>
        <v>0</v>
      </c>
      <c r="I133" s="22">
        <f t="shared" si="40"/>
        <v>0</v>
      </c>
      <c r="J133" s="22">
        <f t="shared" si="40"/>
        <v>0</v>
      </c>
      <c r="K133" s="22">
        <f t="shared" si="40"/>
        <v>0</v>
      </c>
      <c r="L133" s="22">
        <f t="shared" si="40"/>
        <v>0</v>
      </c>
      <c r="M133" s="22">
        <f t="shared" si="40"/>
        <v>0</v>
      </c>
      <c r="N133" s="22">
        <f t="shared" si="40"/>
        <v>0</v>
      </c>
      <c r="O133" s="22">
        <f t="shared" si="40"/>
        <v>0</v>
      </c>
      <c r="P133" s="22">
        <f t="shared" si="40"/>
        <v>0</v>
      </c>
      <c r="Q133" s="22">
        <f t="shared" si="40"/>
        <v>0</v>
      </c>
    </row>
    <row r="134" spans="1:17" x14ac:dyDescent="0.25">
      <c r="A134" s="108"/>
      <c r="B134" s="120"/>
      <c r="C134" s="108"/>
      <c r="D134" s="96" t="s">
        <v>9</v>
      </c>
      <c r="E134" s="19">
        <f t="shared" si="39"/>
        <v>13717.47978</v>
      </c>
      <c r="F134" s="22">
        <f t="shared" si="40"/>
        <v>0</v>
      </c>
      <c r="G134" s="22">
        <f t="shared" si="40"/>
        <v>0</v>
      </c>
      <c r="H134" s="22">
        <f t="shared" si="40"/>
        <v>11472.1296</v>
      </c>
      <c r="I134" s="22">
        <f t="shared" si="40"/>
        <v>598.38</v>
      </c>
      <c r="J134" s="22">
        <f t="shared" si="40"/>
        <v>0</v>
      </c>
      <c r="K134" s="22">
        <f t="shared" si="40"/>
        <v>0</v>
      </c>
      <c r="L134" s="22">
        <f t="shared" si="40"/>
        <v>0</v>
      </c>
      <c r="M134" s="22">
        <f t="shared" si="40"/>
        <v>0</v>
      </c>
      <c r="N134" s="22">
        <f t="shared" si="40"/>
        <v>146.97018</v>
      </c>
      <c r="O134" s="22">
        <f t="shared" si="40"/>
        <v>0</v>
      </c>
      <c r="P134" s="22">
        <f t="shared" si="40"/>
        <v>1500</v>
      </c>
      <c r="Q134" s="22">
        <f t="shared" si="40"/>
        <v>0</v>
      </c>
    </row>
    <row r="135" spans="1:17" ht="60" x14ac:dyDescent="0.25">
      <c r="A135" s="108"/>
      <c r="B135" s="120"/>
      <c r="C135" s="108"/>
      <c r="D135" s="5" t="s">
        <v>30</v>
      </c>
      <c r="E135" s="19">
        <f t="shared" si="39"/>
        <v>0</v>
      </c>
      <c r="F135" s="22">
        <f t="shared" si="40"/>
        <v>0</v>
      </c>
      <c r="G135" s="22">
        <f t="shared" si="40"/>
        <v>0</v>
      </c>
      <c r="H135" s="22">
        <f t="shared" si="40"/>
        <v>0</v>
      </c>
      <c r="I135" s="22">
        <f t="shared" si="40"/>
        <v>0</v>
      </c>
      <c r="J135" s="22">
        <f t="shared" si="40"/>
        <v>0</v>
      </c>
      <c r="K135" s="22">
        <f t="shared" si="40"/>
        <v>0</v>
      </c>
      <c r="L135" s="22">
        <f t="shared" si="40"/>
        <v>0</v>
      </c>
      <c r="M135" s="22">
        <f t="shared" si="40"/>
        <v>0</v>
      </c>
      <c r="N135" s="22">
        <f t="shared" si="40"/>
        <v>0</v>
      </c>
      <c r="O135" s="22">
        <f t="shared" si="40"/>
        <v>0</v>
      </c>
      <c r="P135" s="22">
        <f t="shared" si="40"/>
        <v>0</v>
      </c>
      <c r="Q135" s="22">
        <f t="shared" si="40"/>
        <v>0</v>
      </c>
    </row>
    <row r="136" spans="1:17" ht="30" x14ac:dyDescent="0.25">
      <c r="A136" s="108"/>
      <c r="B136" s="120"/>
      <c r="C136" s="108"/>
      <c r="D136" s="5" t="s">
        <v>82</v>
      </c>
      <c r="E136" s="19">
        <f t="shared" si="39"/>
        <v>0</v>
      </c>
      <c r="F136" s="22">
        <f t="shared" si="40"/>
        <v>0</v>
      </c>
      <c r="G136" s="22">
        <f t="shared" si="40"/>
        <v>0</v>
      </c>
      <c r="H136" s="22">
        <f t="shared" si="40"/>
        <v>0</v>
      </c>
      <c r="I136" s="22">
        <f t="shared" si="40"/>
        <v>0</v>
      </c>
      <c r="J136" s="22">
        <f t="shared" si="40"/>
        <v>0</v>
      </c>
      <c r="K136" s="22">
        <f t="shared" si="40"/>
        <v>0</v>
      </c>
      <c r="L136" s="22">
        <f t="shared" si="40"/>
        <v>0</v>
      </c>
      <c r="M136" s="22">
        <f t="shared" si="40"/>
        <v>0</v>
      </c>
      <c r="N136" s="22">
        <f t="shared" si="40"/>
        <v>0</v>
      </c>
      <c r="O136" s="22">
        <f t="shared" si="40"/>
        <v>0</v>
      </c>
      <c r="P136" s="22">
        <f t="shared" si="40"/>
        <v>0</v>
      </c>
      <c r="Q136" s="22">
        <f t="shared" si="40"/>
        <v>0</v>
      </c>
    </row>
    <row r="137" spans="1:17" x14ac:dyDescent="0.25">
      <c r="A137" s="108"/>
      <c r="B137" s="120"/>
      <c r="C137" s="108"/>
      <c r="D137" s="5" t="s">
        <v>83</v>
      </c>
      <c r="E137" s="21">
        <f>F137+G137+H137+I137+J137+K137+L137+M137+N137+O137+P137+Q137</f>
        <v>0</v>
      </c>
      <c r="F137" s="22">
        <f t="shared" si="40"/>
        <v>0</v>
      </c>
      <c r="G137" s="22">
        <f t="shared" si="40"/>
        <v>0</v>
      </c>
      <c r="H137" s="22">
        <f t="shared" si="40"/>
        <v>0</v>
      </c>
      <c r="I137" s="22">
        <f t="shared" si="40"/>
        <v>0</v>
      </c>
      <c r="J137" s="22">
        <f t="shared" si="40"/>
        <v>0</v>
      </c>
      <c r="K137" s="22">
        <f t="shared" si="40"/>
        <v>0</v>
      </c>
      <c r="L137" s="22">
        <f t="shared" si="40"/>
        <v>0</v>
      </c>
      <c r="M137" s="22">
        <f t="shared" si="40"/>
        <v>0</v>
      </c>
      <c r="N137" s="22">
        <f t="shared" si="40"/>
        <v>0</v>
      </c>
      <c r="O137" s="22">
        <f t="shared" si="40"/>
        <v>0</v>
      </c>
      <c r="P137" s="22">
        <f t="shared" si="40"/>
        <v>0</v>
      </c>
      <c r="Q137" s="22">
        <f t="shared" si="40"/>
        <v>0</v>
      </c>
    </row>
    <row r="138" spans="1:17" x14ac:dyDescent="0.25">
      <c r="A138" s="108" t="s">
        <v>51</v>
      </c>
      <c r="B138" s="113" t="s">
        <v>53</v>
      </c>
      <c r="C138" s="108" t="s">
        <v>74</v>
      </c>
      <c r="D138" s="97" t="s">
        <v>23</v>
      </c>
      <c r="E138" s="19">
        <f>E139+E140+E141+E142+E143+E144</f>
        <v>697.47978000000001</v>
      </c>
      <c r="F138" s="20">
        <f>F139+F140+F141+F142+F143+F144</f>
        <v>0</v>
      </c>
      <c r="G138" s="20">
        <f t="shared" ref="G138:Q138" si="41">G139+G140+G141+G142+G143+G144</f>
        <v>0</v>
      </c>
      <c r="H138" s="20">
        <f t="shared" si="41"/>
        <v>-47.870399999999997</v>
      </c>
      <c r="I138" s="20">
        <f t="shared" si="41"/>
        <v>598.38</v>
      </c>
      <c r="J138" s="20">
        <f t="shared" si="41"/>
        <v>0</v>
      </c>
      <c r="K138" s="20">
        <f t="shared" si="41"/>
        <v>0</v>
      </c>
      <c r="L138" s="20">
        <f t="shared" si="41"/>
        <v>0</v>
      </c>
      <c r="M138" s="20">
        <f t="shared" si="41"/>
        <v>0</v>
      </c>
      <c r="N138" s="20">
        <f t="shared" si="41"/>
        <v>146.97018</v>
      </c>
      <c r="O138" s="20">
        <f t="shared" si="41"/>
        <v>0</v>
      </c>
      <c r="P138" s="20">
        <f t="shared" si="41"/>
        <v>0</v>
      </c>
      <c r="Q138" s="20">
        <f t="shared" si="41"/>
        <v>0</v>
      </c>
    </row>
    <row r="139" spans="1:17" x14ac:dyDescent="0.25">
      <c r="A139" s="108"/>
      <c r="B139" s="113"/>
      <c r="C139" s="108"/>
      <c r="D139" s="96" t="s">
        <v>7</v>
      </c>
      <c r="E139" s="21">
        <f>F139+G139+H139+I139+J139+K139+L139+M139+N139+O139+P139+Q139</f>
        <v>0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0</v>
      </c>
    </row>
    <row r="140" spans="1:17" x14ac:dyDescent="0.25">
      <c r="A140" s="108"/>
      <c r="B140" s="113"/>
      <c r="C140" s="108"/>
      <c r="D140" s="96" t="s">
        <v>8</v>
      </c>
      <c r="E140" s="21">
        <f t="shared" ref="E140:E143" si="42">F140+G140+H140+I140+J140+K140+L140+M140+N140+O140+P140+Q140</f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</row>
    <row r="141" spans="1:17" x14ac:dyDescent="0.25">
      <c r="A141" s="108"/>
      <c r="B141" s="113"/>
      <c r="C141" s="108"/>
      <c r="D141" s="96" t="s">
        <v>9</v>
      </c>
      <c r="E141" s="21">
        <f t="shared" si="42"/>
        <v>697.47978000000001</v>
      </c>
      <c r="F141" s="22">
        <v>0</v>
      </c>
      <c r="G141" s="22">
        <v>0</v>
      </c>
      <c r="H141" s="22">
        <f>-47.8704</f>
        <v>-47.870399999999997</v>
      </c>
      <c r="I141" s="29">
        <v>598.38</v>
      </c>
      <c r="J141" s="29">
        <v>0</v>
      </c>
      <c r="K141" s="29">
        <v>0</v>
      </c>
      <c r="L141" s="29">
        <v>0</v>
      </c>
      <c r="M141" s="29">
        <v>0</v>
      </c>
      <c r="N141" s="29">
        <f>220-73.02982</f>
        <v>146.97018</v>
      </c>
      <c r="O141" s="29">
        <v>0</v>
      </c>
      <c r="P141" s="29">
        <v>0</v>
      </c>
      <c r="Q141" s="26">
        <v>0</v>
      </c>
    </row>
    <row r="142" spans="1:17" ht="60" x14ac:dyDescent="0.25">
      <c r="A142" s="108"/>
      <c r="B142" s="113"/>
      <c r="C142" s="108"/>
      <c r="D142" s="5" t="s">
        <v>30</v>
      </c>
      <c r="E142" s="21">
        <f t="shared" si="42"/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</row>
    <row r="143" spans="1:17" ht="30" x14ac:dyDescent="0.25">
      <c r="A143" s="108"/>
      <c r="B143" s="113"/>
      <c r="C143" s="108"/>
      <c r="D143" s="5" t="s">
        <v>82</v>
      </c>
      <c r="E143" s="21">
        <f t="shared" si="42"/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</row>
    <row r="144" spans="1:17" ht="28.5" customHeight="1" x14ac:dyDescent="0.25">
      <c r="A144" s="108"/>
      <c r="B144" s="113"/>
      <c r="C144" s="108"/>
      <c r="D144" s="5" t="s">
        <v>83</v>
      </c>
      <c r="E144" s="21">
        <f>I144+J144+K144+F144+G144+H144+L144+M144+N144+O144+P144+Q144</f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  <c r="P144" s="29">
        <v>0</v>
      </c>
      <c r="Q144" s="30">
        <v>0</v>
      </c>
    </row>
    <row r="145" spans="1:17" ht="20.25" customHeight="1" x14ac:dyDescent="0.25">
      <c r="A145" s="114" t="s">
        <v>52</v>
      </c>
      <c r="B145" s="117" t="s">
        <v>54</v>
      </c>
      <c r="C145" s="114" t="s">
        <v>74</v>
      </c>
      <c r="D145" s="97" t="s">
        <v>23</v>
      </c>
      <c r="E145" s="19">
        <f>E146+E147+E148+E149+E150+E151</f>
        <v>13000</v>
      </c>
      <c r="F145" s="20">
        <f>F146+F147+F148+F149+F150+F151</f>
        <v>0</v>
      </c>
      <c r="G145" s="20">
        <f t="shared" ref="G145:Q145" si="43">G146+G147+G148+G149+G150+G151</f>
        <v>0</v>
      </c>
      <c r="H145" s="20">
        <f>H146+H147+H148+H149+H150+H151</f>
        <v>11500</v>
      </c>
      <c r="I145" s="20">
        <f t="shared" si="43"/>
        <v>0</v>
      </c>
      <c r="J145" s="20">
        <f t="shared" si="43"/>
        <v>0</v>
      </c>
      <c r="K145" s="20">
        <f t="shared" si="43"/>
        <v>0</v>
      </c>
      <c r="L145" s="20">
        <f t="shared" si="43"/>
        <v>0</v>
      </c>
      <c r="M145" s="20">
        <f t="shared" si="43"/>
        <v>0</v>
      </c>
      <c r="N145" s="20">
        <f t="shared" si="43"/>
        <v>0</v>
      </c>
      <c r="O145" s="20">
        <f t="shared" si="43"/>
        <v>0</v>
      </c>
      <c r="P145" s="20">
        <f t="shared" si="43"/>
        <v>1500</v>
      </c>
      <c r="Q145" s="20">
        <f t="shared" si="43"/>
        <v>0</v>
      </c>
    </row>
    <row r="146" spans="1:17" ht="21.75" customHeight="1" x14ac:dyDescent="0.25">
      <c r="A146" s="115"/>
      <c r="B146" s="118"/>
      <c r="C146" s="115"/>
      <c r="D146" s="96" t="s">
        <v>7</v>
      </c>
      <c r="E146" s="21">
        <f>F146+G146+H146+I146+J146+K146+L146+M146+N146+O146+P146+Q146</f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</row>
    <row r="147" spans="1:17" ht="19.5" customHeight="1" x14ac:dyDescent="0.25">
      <c r="A147" s="115"/>
      <c r="B147" s="118"/>
      <c r="C147" s="115"/>
      <c r="D147" s="96" t="s">
        <v>8</v>
      </c>
      <c r="E147" s="21">
        <f t="shared" ref="E147:E150" si="44">F147+G147+H147+I147+J147+K147+L147+M147+N147+O147+P147+Q147</f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</row>
    <row r="148" spans="1:17" ht="16.5" customHeight="1" x14ac:dyDescent="0.25">
      <c r="A148" s="115"/>
      <c r="B148" s="118"/>
      <c r="C148" s="115"/>
      <c r="D148" s="96" t="s">
        <v>9</v>
      </c>
      <c r="E148" s="21">
        <f t="shared" si="44"/>
        <v>13000</v>
      </c>
      <c r="F148" s="22">
        <v>0</v>
      </c>
      <c r="G148" s="22">
        <v>0</v>
      </c>
      <c r="H148" s="22">
        <f>1500+10000</f>
        <v>11500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v>0</v>
      </c>
      <c r="P148" s="29">
        <f>1780-280</f>
        <v>1500</v>
      </c>
      <c r="Q148" s="26">
        <f>280-280</f>
        <v>0</v>
      </c>
    </row>
    <row r="149" spans="1:17" ht="48" customHeight="1" x14ac:dyDescent="0.25">
      <c r="A149" s="115"/>
      <c r="B149" s="118"/>
      <c r="C149" s="115"/>
      <c r="D149" s="5" t="s">
        <v>30</v>
      </c>
      <c r="E149" s="21">
        <f t="shared" si="44"/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</row>
    <row r="150" spans="1:17" ht="22.5" customHeight="1" x14ac:dyDescent="0.25">
      <c r="A150" s="115"/>
      <c r="B150" s="118"/>
      <c r="C150" s="115"/>
      <c r="D150" s="5" t="s">
        <v>82</v>
      </c>
      <c r="E150" s="21">
        <f t="shared" si="44"/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</row>
    <row r="151" spans="1:17" ht="19.5" customHeight="1" x14ac:dyDescent="0.25">
      <c r="A151" s="116"/>
      <c r="B151" s="119"/>
      <c r="C151" s="116"/>
      <c r="D151" s="5" t="s">
        <v>83</v>
      </c>
      <c r="E151" s="21">
        <f>I151+J151+K151+F151+G151+H151+L151+M151+N151+O151+P151+Q151</f>
        <v>0</v>
      </c>
      <c r="F151" s="29">
        <v>0</v>
      </c>
      <c r="G151" s="29">
        <v>0</v>
      </c>
      <c r="H151" s="29">
        <v>0</v>
      </c>
      <c r="I151" s="29">
        <v>0</v>
      </c>
      <c r="J151" s="29">
        <f>8500-8500</f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30">
        <f>8500-8500</f>
        <v>0</v>
      </c>
    </row>
    <row r="152" spans="1:17" s="8" customFormat="1" x14ac:dyDescent="0.25">
      <c r="A152" s="123" t="s">
        <v>55</v>
      </c>
      <c r="B152" s="126" t="s">
        <v>71</v>
      </c>
      <c r="C152" s="123" t="s">
        <v>47</v>
      </c>
      <c r="D152" s="7" t="s">
        <v>23</v>
      </c>
      <c r="E152" s="31">
        <f>E153+E154+E155+E156+E157+E158</f>
        <v>20</v>
      </c>
      <c r="F152" s="32">
        <f>F153+F154+F155+F156+F157+F158</f>
        <v>0</v>
      </c>
      <c r="G152" s="32">
        <f>G153+G154+G155+G156+G157+G158</f>
        <v>0</v>
      </c>
      <c r="H152" s="32">
        <f t="shared" ref="H152:Q152" si="45">H153+H154+H155+H156+H157+H158</f>
        <v>20</v>
      </c>
      <c r="I152" s="32">
        <f t="shared" si="45"/>
        <v>0</v>
      </c>
      <c r="J152" s="32">
        <f t="shared" si="45"/>
        <v>0</v>
      </c>
      <c r="K152" s="32">
        <f t="shared" si="45"/>
        <v>0</v>
      </c>
      <c r="L152" s="32">
        <f t="shared" si="45"/>
        <v>0</v>
      </c>
      <c r="M152" s="32">
        <f t="shared" si="45"/>
        <v>0</v>
      </c>
      <c r="N152" s="32">
        <f>N153+N154+N155+N156+N157+N158</f>
        <v>0</v>
      </c>
      <c r="O152" s="32">
        <f t="shared" si="45"/>
        <v>0</v>
      </c>
      <c r="P152" s="32">
        <f t="shared" si="45"/>
        <v>0</v>
      </c>
      <c r="Q152" s="32">
        <f t="shared" si="45"/>
        <v>0</v>
      </c>
    </row>
    <row r="153" spans="1:17" s="8" customFormat="1" x14ac:dyDescent="0.25">
      <c r="A153" s="124"/>
      <c r="B153" s="127"/>
      <c r="C153" s="124"/>
      <c r="D153" s="94" t="s">
        <v>7</v>
      </c>
      <c r="E153" s="28">
        <f>F153+G153+H153+I153+J153+K153+L153+M153+N153+O153+P153+Q153</f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33">
        <v>0</v>
      </c>
      <c r="P153" s="33">
        <v>0</v>
      </c>
      <c r="Q153" s="33">
        <v>0</v>
      </c>
    </row>
    <row r="154" spans="1:17" s="8" customFormat="1" x14ac:dyDescent="0.25">
      <c r="A154" s="124"/>
      <c r="B154" s="127"/>
      <c r="C154" s="124"/>
      <c r="D154" s="94" t="s">
        <v>8</v>
      </c>
      <c r="E154" s="28">
        <f>F154+G154+H154+I154+J154+K154+L154+M154+N154+O154+P154+Q154</f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33">
        <v>0</v>
      </c>
      <c r="P154" s="33">
        <v>0</v>
      </c>
      <c r="Q154" s="33">
        <v>0</v>
      </c>
    </row>
    <row r="155" spans="1:17" s="8" customFormat="1" x14ac:dyDescent="0.25">
      <c r="A155" s="124"/>
      <c r="B155" s="127"/>
      <c r="C155" s="124"/>
      <c r="D155" s="94" t="s">
        <v>9</v>
      </c>
      <c r="E155" s="28">
        <f t="shared" ref="E155:E158" si="46">F155+G155+H155+I155+J155+K155+L155+M155+N155+O155+P155+Q155</f>
        <v>20</v>
      </c>
      <c r="F155" s="33">
        <v>0</v>
      </c>
      <c r="G155" s="33">
        <v>0</v>
      </c>
      <c r="H155" s="33">
        <v>20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0</v>
      </c>
      <c r="Q155" s="26">
        <v>0</v>
      </c>
    </row>
    <row r="156" spans="1:17" s="8" customFormat="1" ht="60" x14ac:dyDescent="0.25">
      <c r="A156" s="124"/>
      <c r="B156" s="127"/>
      <c r="C156" s="124"/>
      <c r="D156" s="9" t="s">
        <v>30</v>
      </c>
      <c r="E156" s="28">
        <f>F156+G156+H156+I156+J156+K156+L156+M156+N156+O156+P156+Q156</f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0</v>
      </c>
      <c r="Q156" s="26">
        <v>0</v>
      </c>
    </row>
    <row r="157" spans="1:17" s="8" customFormat="1" ht="30" x14ac:dyDescent="0.25">
      <c r="A157" s="124"/>
      <c r="B157" s="127"/>
      <c r="C157" s="124"/>
      <c r="D157" s="9" t="s">
        <v>82</v>
      </c>
      <c r="E157" s="28">
        <f t="shared" si="46"/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33">
        <v>0</v>
      </c>
      <c r="P157" s="33">
        <v>0</v>
      </c>
      <c r="Q157" s="26">
        <v>0</v>
      </c>
    </row>
    <row r="158" spans="1:17" s="8" customFormat="1" x14ac:dyDescent="0.25">
      <c r="A158" s="125"/>
      <c r="B158" s="128"/>
      <c r="C158" s="125"/>
      <c r="D158" s="9" t="s">
        <v>83</v>
      </c>
      <c r="E158" s="28">
        <f t="shared" si="46"/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</row>
    <row r="159" spans="1:17" s="8" customFormat="1" x14ac:dyDescent="0.25">
      <c r="A159" s="123" t="s">
        <v>79</v>
      </c>
      <c r="B159" s="130" t="s">
        <v>80</v>
      </c>
      <c r="C159" s="123" t="s">
        <v>86</v>
      </c>
      <c r="D159" s="7" t="s">
        <v>23</v>
      </c>
      <c r="E159" s="33">
        <f>E160+E161+E162+E163+E164+E165</f>
        <v>0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</row>
    <row r="160" spans="1:17" s="8" customFormat="1" x14ac:dyDescent="0.25">
      <c r="A160" s="124"/>
      <c r="B160" s="131"/>
      <c r="C160" s="124"/>
      <c r="D160" s="94" t="s">
        <v>7</v>
      </c>
      <c r="E160" s="33">
        <f>F160+G160+H160+I160+J160+K160+L160+M160+N160+O160+P160+Q160</f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</row>
    <row r="161" spans="1:17" s="8" customFormat="1" x14ac:dyDescent="0.25">
      <c r="A161" s="124"/>
      <c r="B161" s="131"/>
      <c r="C161" s="124"/>
      <c r="D161" s="94" t="s">
        <v>8</v>
      </c>
      <c r="E161" s="33">
        <f t="shared" ref="E161:E165" si="47">F161+G161+H161+I161+J161+K161+L161+M161+N161+O161+P161+Q161</f>
        <v>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0</v>
      </c>
      <c r="Q161" s="33">
        <v>0</v>
      </c>
    </row>
    <row r="162" spans="1:17" s="8" customFormat="1" x14ac:dyDescent="0.25">
      <c r="A162" s="124"/>
      <c r="B162" s="131"/>
      <c r="C162" s="124"/>
      <c r="D162" s="94" t="s">
        <v>9</v>
      </c>
      <c r="E162" s="33">
        <f t="shared" si="47"/>
        <v>0</v>
      </c>
      <c r="F162" s="33">
        <v>0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f>1-1</f>
        <v>0</v>
      </c>
      <c r="O162" s="33">
        <v>0</v>
      </c>
      <c r="P162" s="33">
        <v>0</v>
      </c>
      <c r="Q162" s="33">
        <v>0</v>
      </c>
    </row>
    <row r="163" spans="1:17" s="8" customFormat="1" ht="60" x14ac:dyDescent="0.25">
      <c r="A163" s="124"/>
      <c r="B163" s="131"/>
      <c r="C163" s="124"/>
      <c r="D163" s="9" t="s">
        <v>30</v>
      </c>
      <c r="E163" s="33">
        <f t="shared" si="47"/>
        <v>0</v>
      </c>
      <c r="F163" s="33">
        <v>0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0</v>
      </c>
      <c r="Q163" s="33">
        <v>0</v>
      </c>
    </row>
    <row r="164" spans="1:17" s="8" customFormat="1" ht="30" x14ac:dyDescent="0.25">
      <c r="A164" s="124"/>
      <c r="B164" s="131"/>
      <c r="C164" s="124"/>
      <c r="D164" s="9" t="s">
        <v>82</v>
      </c>
      <c r="E164" s="33">
        <f t="shared" si="47"/>
        <v>0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0</v>
      </c>
      <c r="M164" s="33">
        <v>0</v>
      </c>
      <c r="N164" s="33">
        <v>0</v>
      </c>
      <c r="O164" s="33">
        <v>0</v>
      </c>
      <c r="P164" s="33">
        <v>0</v>
      </c>
      <c r="Q164" s="33">
        <v>0</v>
      </c>
    </row>
    <row r="165" spans="1:17" s="8" customFormat="1" x14ac:dyDescent="0.25">
      <c r="A165" s="125"/>
      <c r="B165" s="132"/>
      <c r="C165" s="125"/>
      <c r="D165" s="9" t="s">
        <v>83</v>
      </c>
      <c r="E165" s="33">
        <f t="shared" si="47"/>
        <v>0</v>
      </c>
      <c r="F165" s="33">
        <v>0</v>
      </c>
      <c r="G165" s="33">
        <v>0</v>
      </c>
      <c r="H165" s="33">
        <v>0</v>
      </c>
      <c r="I165" s="33">
        <v>0</v>
      </c>
      <c r="J165" s="33">
        <v>0</v>
      </c>
      <c r="K165" s="33">
        <v>0</v>
      </c>
      <c r="L165" s="33">
        <v>0</v>
      </c>
      <c r="M165" s="33">
        <v>0</v>
      </c>
      <c r="N165" s="33">
        <v>0</v>
      </c>
      <c r="O165" s="33">
        <v>0</v>
      </c>
      <c r="P165" s="33">
        <v>0</v>
      </c>
      <c r="Q165" s="33">
        <v>0</v>
      </c>
    </row>
    <row r="166" spans="1:17" x14ac:dyDescent="0.25">
      <c r="A166" s="129" t="s">
        <v>25</v>
      </c>
      <c r="B166" s="129"/>
      <c r="C166" s="129"/>
      <c r="D166" s="97" t="s">
        <v>23</v>
      </c>
      <c r="E166" s="20">
        <f>E167+E168+E169+E170+E171+E172</f>
        <v>18661.088950000001</v>
      </c>
      <c r="F166" s="20">
        <f>F167+F168+F169+F170+F171+F172</f>
        <v>0</v>
      </c>
      <c r="G166" s="20">
        <f t="shared" ref="G166:Q166" si="48">G167+G168+G169+G170+G171+G172</f>
        <v>510</v>
      </c>
      <c r="H166" s="20">
        <f t="shared" si="48"/>
        <v>11650.1296</v>
      </c>
      <c r="I166" s="20">
        <f>I167+I168+I169+I170+I171+I172</f>
        <v>1348.38</v>
      </c>
      <c r="J166" s="20">
        <f t="shared" si="48"/>
        <v>175</v>
      </c>
      <c r="K166" s="20">
        <f t="shared" si="48"/>
        <v>279.33800000000002</v>
      </c>
      <c r="L166" s="20">
        <f t="shared" si="48"/>
        <v>589.15840000000003</v>
      </c>
      <c r="M166" s="20">
        <f t="shared" si="48"/>
        <v>801</v>
      </c>
      <c r="N166" s="20">
        <f t="shared" si="48"/>
        <v>517.45632000000001</v>
      </c>
      <c r="O166" s="20">
        <f t="shared" si="48"/>
        <v>638.24090000000001</v>
      </c>
      <c r="P166" s="20">
        <f t="shared" si="48"/>
        <v>1632.6857299999999</v>
      </c>
      <c r="Q166" s="20">
        <f t="shared" si="48"/>
        <v>519.70000000000005</v>
      </c>
    </row>
    <row r="167" spans="1:17" x14ac:dyDescent="0.25">
      <c r="A167" s="129"/>
      <c r="B167" s="129"/>
      <c r="C167" s="129"/>
      <c r="D167" s="97" t="s">
        <v>7</v>
      </c>
      <c r="E167" s="20">
        <f>F167+G167+H167+I167+J167+K167+L167+M167+N167+O167+P167+Q167</f>
        <v>0</v>
      </c>
      <c r="F167" s="35">
        <f t="shared" ref="F167:Q171" si="49">F132+F75+F47+F19</f>
        <v>0</v>
      </c>
      <c r="G167" s="35">
        <f t="shared" si="49"/>
        <v>0</v>
      </c>
      <c r="H167" s="35">
        <f t="shared" si="49"/>
        <v>0</v>
      </c>
      <c r="I167" s="35">
        <f t="shared" si="49"/>
        <v>0</v>
      </c>
      <c r="J167" s="35">
        <f t="shared" si="49"/>
        <v>0</v>
      </c>
      <c r="K167" s="35">
        <f t="shared" si="49"/>
        <v>0</v>
      </c>
      <c r="L167" s="35">
        <f t="shared" si="49"/>
        <v>0</v>
      </c>
      <c r="M167" s="35">
        <f t="shared" si="49"/>
        <v>0</v>
      </c>
      <c r="N167" s="35">
        <f t="shared" si="49"/>
        <v>0</v>
      </c>
      <c r="O167" s="35">
        <f t="shared" si="49"/>
        <v>0</v>
      </c>
      <c r="P167" s="35">
        <f t="shared" si="49"/>
        <v>0</v>
      </c>
      <c r="Q167" s="35">
        <f t="shared" si="49"/>
        <v>0</v>
      </c>
    </row>
    <row r="168" spans="1:17" x14ac:dyDescent="0.25">
      <c r="A168" s="129"/>
      <c r="B168" s="129"/>
      <c r="C168" s="129"/>
      <c r="D168" s="97" t="s">
        <v>8</v>
      </c>
      <c r="E168" s="20">
        <f t="shared" ref="E168:E172" si="50">F168+G168+H168+I168+J168+K168+L168+M168+N168+O168+P168+Q168</f>
        <v>341.4</v>
      </c>
      <c r="F168" s="35">
        <f t="shared" si="49"/>
        <v>0</v>
      </c>
      <c r="G168" s="35">
        <f t="shared" si="49"/>
        <v>0</v>
      </c>
      <c r="H168" s="35">
        <f t="shared" si="49"/>
        <v>0</v>
      </c>
      <c r="I168" s="35">
        <f t="shared" si="49"/>
        <v>0</v>
      </c>
      <c r="J168" s="35">
        <f t="shared" si="49"/>
        <v>0</v>
      </c>
      <c r="K168" s="35">
        <f t="shared" si="49"/>
        <v>0</v>
      </c>
      <c r="L168" s="35">
        <f t="shared" si="49"/>
        <v>0</v>
      </c>
      <c r="M168" s="35">
        <f t="shared" si="49"/>
        <v>0</v>
      </c>
      <c r="N168" s="35">
        <f t="shared" si="49"/>
        <v>61.759099999999997</v>
      </c>
      <c r="O168" s="35">
        <f t="shared" si="49"/>
        <v>138.24090000000001</v>
      </c>
      <c r="P168" s="35">
        <f t="shared" si="49"/>
        <v>51.699999999999989</v>
      </c>
      <c r="Q168" s="35">
        <f t="shared" si="49"/>
        <v>89.7</v>
      </c>
    </row>
    <row r="169" spans="1:17" x14ac:dyDescent="0.25">
      <c r="A169" s="129"/>
      <c r="B169" s="129"/>
      <c r="C169" s="129"/>
      <c r="D169" s="97" t="s">
        <v>9</v>
      </c>
      <c r="E169" s="20">
        <f>F169+G169+H169+I169+J169+K169+L169+M169+N169+O169+P169+Q169</f>
        <v>18319.68895</v>
      </c>
      <c r="F169" s="35">
        <f t="shared" si="49"/>
        <v>0</v>
      </c>
      <c r="G169" s="35">
        <f t="shared" si="49"/>
        <v>510</v>
      </c>
      <c r="H169" s="35">
        <f t="shared" si="49"/>
        <v>11650.1296</v>
      </c>
      <c r="I169" s="35">
        <f t="shared" si="49"/>
        <v>1348.38</v>
      </c>
      <c r="J169" s="35">
        <f t="shared" si="49"/>
        <v>175</v>
      </c>
      <c r="K169" s="35">
        <f t="shared" si="49"/>
        <v>279.33800000000002</v>
      </c>
      <c r="L169" s="35">
        <f t="shared" si="49"/>
        <v>589.15840000000003</v>
      </c>
      <c r="M169" s="35">
        <f t="shared" si="49"/>
        <v>801</v>
      </c>
      <c r="N169" s="35">
        <f>N134+N77+N49+N21+N162</f>
        <v>455.69722000000002</v>
      </c>
      <c r="O169" s="35">
        <f t="shared" si="49"/>
        <v>500</v>
      </c>
      <c r="P169" s="35">
        <f t="shared" si="49"/>
        <v>1580.9857299999999</v>
      </c>
      <c r="Q169" s="35">
        <f t="shared" si="49"/>
        <v>430</v>
      </c>
    </row>
    <row r="170" spans="1:17" ht="57" x14ac:dyDescent="0.25">
      <c r="A170" s="129"/>
      <c r="B170" s="129"/>
      <c r="C170" s="129"/>
      <c r="D170" s="6" t="s">
        <v>30</v>
      </c>
      <c r="E170" s="20">
        <f t="shared" si="50"/>
        <v>0</v>
      </c>
      <c r="F170" s="35">
        <f t="shared" si="49"/>
        <v>0</v>
      </c>
      <c r="G170" s="35">
        <f t="shared" si="49"/>
        <v>0</v>
      </c>
      <c r="H170" s="35">
        <f t="shared" si="49"/>
        <v>0</v>
      </c>
      <c r="I170" s="35">
        <f t="shared" si="49"/>
        <v>0</v>
      </c>
      <c r="J170" s="35">
        <f t="shared" si="49"/>
        <v>0</v>
      </c>
      <c r="K170" s="35">
        <f t="shared" si="49"/>
        <v>0</v>
      </c>
      <c r="L170" s="35">
        <f t="shared" si="49"/>
        <v>0</v>
      </c>
      <c r="M170" s="35">
        <f t="shared" si="49"/>
        <v>0</v>
      </c>
      <c r="N170" s="35">
        <f>N135+N78+N50+N22</f>
        <v>0</v>
      </c>
      <c r="O170" s="35">
        <f t="shared" si="49"/>
        <v>0</v>
      </c>
      <c r="P170" s="35">
        <f t="shared" si="49"/>
        <v>0</v>
      </c>
      <c r="Q170" s="35">
        <f t="shared" si="49"/>
        <v>0</v>
      </c>
    </row>
    <row r="171" spans="1:17" ht="28.5" x14ac:dyDescent="0.25">
      <c r="A171" s="129"/>
      <c r="B171" s="129"/>
      <c r="C171" s="129"/>
      <c r="D171" s="6" t="s">
        <v>82</v>
      </c>
      <c r="E171" s="20">
        <f t="shared" si="50"/>
        <v>0</v>
      </c>
      <c r="F171" s="35">
        <f t="shared" si="49"/>
        <v>0</v>
      </c>
      <c r="G171" s="35">
        <f t="shared" si="49"/>
        <v>0</v>
      </c>
      <c r="H171" s="35">
        <f t="shared" si="49"/>
        <v>0</v>
      </c>
      <c r="I171" s="35">
        <f t="shared" si="49"/>
        <v>0</v>
      </c>
      <c r="J171" s="35">
        <f t="shared" si="49"/>
        <v>0</v>
      </c>
      <c r="K171" s="35">
        <f t="shared" si="49"/>
        <v>0</v>
      </c>
      <c r="L171" s="35">
        <f t="shared" si="49"/>
        <v>0</v>
      </c>
      <c r="M171" s="35">
        <f t="shared" si="49"/>
        <v>0</v>
      </c>
      <c r="N171" s="35">
        <f>N136+N79+N51+N23</f>
        <v>0</v>
      </c>
      <c r="O171" s="35">
        <f t="shared" si="49"/>
        <v>0</v>
      </c>
      <c r="P171" s="35">
        <f t="shared" si="49"/>
        <v>0</v>
      </c>
      <c r="Q171" s="35">
        <f t="shared" si="49"/>
        <v>0</v>
      </c>
    </row>
    <row r="172" spans="1:17" ht="28.5" x14ac:dyDescent="0.25">
      <c r="A172" s="129"/>
      <c r="B172" s="129"/>
      <c r="C172" s="129"/>
      <c r="D172" s="6" t="s">
        <v>83</v>
      </c>
      <c r="E172" s="20">
        <f t="shared" si="50"/>
        <v>0</v>
      </c>
      <c r="F172" s="35">
        <f t="shared" ref="F172:Q172" si="51">F137+F24+F80+F52</f>
        <v>0</v>
      </c>
      <c r="G172" s="35">
        <f t="shared" si="51"/>
        <v>0</v>
      </c>
      <c r="H172" s="35">
        <f t="shared" si="51"/>
        <v>0</v>
      </c>
      <c r="I172" s="35">
        <f t="shared" si="51"/>
        <v>0</v>
      </c>
      <c r="J172" s="35">
        <f t="shared" si="51"/>
        <v>0</v>
      </c>
      <c r="K172" s="35">
        <f t="shared" si="51"/>
        <v>0</v>
      </c>
      <c r="L172" s="35">
        <f t="shared" si="51"/>
        <v>0</v>
      </c>
      <c r="M172" s="35">
        <f t="shared" si="51"/>
        <v>0</v>
      </c>
      <c r="N172" s="35">
        <f t="shared" si="51"/>
        <v>0</v>
      </c>
      <c r="O172" s="35">
        <f t="shared" si="51"/>
        <v>0</v>
      </c>
      <c r="P172" s="35">
        <f t="shared" si="51"/>
        <v>0</v>
      </c>
      <c r="Q172" s="35">
        <f t="shared" si="51"/>
        <v>0</v>
      </c>
    </row>
    <row r="173" spans="1:17" ht="28.5" customHeight="1" x14ac:dyDescent="0.25">
      <c r="A173" s="133" t="s">
        <v>84</v>
      </c>
      <c r="B173" s="134"/>
      <c r="C173" s="134"/>
      <c r="D173" s="134"/>
      <c r="E173" s="134"/>
      <c r="F173" s="134"/>
    </row>
    <row r="174" spans="1:17" ht="16.5" customHeight="1" x14ac:dyDescent="0.25">
      <c r="A174" s="135"/>
      <c r="B174" s="135"/>
      <c r="C174" s="135"/>
      <c r="D174" s="135"/>
      <c r="E174" s="135"/>
      <c r="F174" s="135"/>
    </row>
    <row r="175" spans="1:17" ht="16.5" customHeight="1" x14ac:dyDescent="0.25">
      <c r="A175" s="135"/>
      <c r="B175" s="135"/>
      <c r="C175" s="135"/>
      <c r="D175" s="135"/>
      <c r="E175" s="135"/>
      <c r="F175" s="135"/>
      <c r="G175" s="100"/>
      <c r="H175" s="100"/>
      <c r="I175" s="100"/>
      <c r="M175" s="10"/>
    </row>
    <row r="176" spans="1:17" ht="16.5" customHeight="1" x14ac:dyDescent="0.25">
      <c r="A176" s="135"/>
      <c r="B176" s="135"/>
      <c r="C176" s="135"/>
      <c r="D176" s="135"/>
      <c r="E176" s="135"/>
      <c r="F176" s="135"/>
    </row>
    <row r="177" spans="1:9" ht="16.5" customHeight="1" x14ac:dyDescent="0.25">
      <c r="A177" s="135"/>
      <c r="B177" s="135"/>
      <c r="C177" s="135"/>
      <c r="D177" s="135"/>
      <c r="E177" s="135"/>
      <c r="F177" s="135"/>
    </row>
    <row r="178" spans="1:9" ht="16.5" customHeight="1" x14ac:dyDescent="0.25">
      <c r="A178" s="135"/>
      <c r="B178" s="135"/>
      <c r="C178" s="135"/>
      <c r="D178" s="135"/>
      <c r="E178" s="135"/>
      <c r="F178" s="135"/>
      <c r="G178" s="137"/>
      <c r="H178" s="137"/>
      <c r="I178" s="137"/>
    </row>
    <row r="179" spans="1:9" ht="16.5" customHeight="1" x14ac:dyDescent="0.25">
      <c r="A179" s="135"/>
      <c r="B179" s="135"/>
      <c r="C179" s="135"/>
      <c r="D179" s="135"/>
      <c r="E179" s="135"/>
      <c r="F179" s="135"/>
      <c r="G179" s="92"/>
      <c r="H179" s="92"/>
      <c r="I179" s="92"/>
    </row>
    <row r="180" spans="1:9" ht="56.25" customHeight="1" x14ac:dyDescent="0.25">
      <c r="A180" s="135"/>
      <c r="B180" s="135"/>
      <c r="C180" s="135"/>
      <c r="D180" s="135"/>
      <c r="E180" s="135"/>
      <c r="F180" s="135"/>
      <c r="G180" s="137"/>
      <c r="H180" s="138"/>
      <c r="I180" s="92"/>
    </row>
    <row r="181" spans="1:9" ht="18" customHeight="1" x14ac:dyDescent="0.25">
      <c r="C181" s="3"/>
      <c r="D181" s="91"/>
      <c r="E181" s="91"/>
      <c r="F181" s="91"/>
    </row>
    <row r="182" spans="1:9" ht="16.5" x14ac:dyDescent="0.25">
      <c r="B182" s="64" t="s">
        <v>94</v>
      </c>
      <c r="C182" s="3"/>
      <c r="D182" s="39"/>
      <c r="E182" s="39" t="s">
        <v>95</v>
      </c>
      <c r="F182" s="39"/>
      <c r="G182" s="92"/>
      <c r="H182" s="92"/>
      <c r="I182" s="92"/>
    </row>
    <row r="183" spans="1:9" ht="22.5" customHeight="1" x14ac:dyDescent="0.25">
      <c r="B183" s="11"/>
      <c r="D183" s="91"/>
      <c r="E183" s="91"/>
      <c r="F183" s="91"/>
    </row>
    <row r="187" spans="1:9" x14ac:dyDescent="0.25">
      <c r="B187" s="1" t="s">
        <v>91</v>
      </c>
    </row>
    <row r="188" spans="1:9" x14ac:dyDescent="0.25">
      <c r="B188" s="1" t="s">
        <v>92</v>
      </c>
      <c r="E188" s="1" t="s">
        <v>93</v>
      </c>
    </row>
    <row r="189" spans="1:9" x14ac:dyDescent="0.25">
      <c r="B189" s="93">
        <v>250239</v>
      </c>
    </row>
  </sheetData>
  <mergeCells count="88">
    <mergeCell ref="G175:I175"/>
    <mergeCell ref="G178:I178"/>
    <mergeCell ref="G180:H180"/>
    <mergeCell ref="A159:A165"/>
    <mergeCell ref="B159:B165"/>
    <mergeCell ref="C159:C165"/>
    <mergeCell ref="A166:B172"/>
    <mergeCell ref="C166:C172"/>
    <mergeCell ref="A173:F180"/>
    <mergeCell ref="A145:A151"/>
    <mergeCell ref="B145:B151"/>
    <mergeCell ref="C145:C151"/>
    <mergeCell ref="A152:A158"/>
    <mergeCell ref="B152:B158"/>
    <mergeCell ref="C152:C158"/>
    <mergeCell ref="A131:A137"/>
    <mergeCell ref="B131:B137"/>
    <mergeCell ref="C131:C137"/>
    <mergeCell ref="A138:A144"/>
    <mergeCell ref="B138:B144"/>
    <mergeCell ref="C138:C144"/>
    <mergeCell ref="A117:A123"/>
    <mergeCell ref="B117:B123"/>
    <mergeCell ref="C117:C123"/>
    <mergeCell ref="A124:A130"/>
    <mergeCell ref="B124:B130"/>
    <mergeCell ref="C124:C130"/>
    <mergeCell ref="A102:A108"/>
    <mergeCell ref="B102:B108"/>
    <mergeCell ref="C102:C108"/>
    <mergeCell ref="A109:A115"/>
    <mergeCell ref="B109:B115"/>
    <mergeCell ref="C109:C115"/>
    <mergeCell ref="A88:A94"/>
    <mergeCell ref="B88:B94"/>
    <mergeCell ref="C88:C94"/>
    <mergeCell ref="A95:A101"/>
    <mergeCell ref="B95:B101"/>
    <mergeCell ref="C95:C101"/>
    <mergeCell ref="A74:A80"/>
    <mergeCell ref="B74:B80"/>
    <mergeCell ref="C74:C80"/>
    <mergeCell ref="A81:A87"/>
    <mergeCell ref="B81:B87"/>
    <mergeCell ref="C81:C87"/>
    <mergeCell ref="A60:A66"/>
    <mergeCell ref="B60:B66"/>
    <mergeCell ref="C60:C66"/>
    <mergeCell ref="A67:A73"/>
    <mergeCell ref="B67:B73"/>
    <mergeCell ref="C67:C73"/>
    <mergeCell ref="A46:A52"/>
    <mergeCell ref="B46:B52"/>
    <mergeCell ref="C46:C52"/>
    <mergeCell ref="A53:A59"/>
    <mergeCell ref="B53:B59"/>
    <mergeCell ref="C53:C59"/>
    <mergeCell ref="A32:A38"/>
    <mergeCell ref="B32:B38"/>
    <mergeCell ref="C32:C38"/>
    <mergeCell ref="A39:A45"/>
    <mergeCell ref="B39:B45"/>
    <mergeCell ref="C39:C45"/>
    <mergeCell ref="A18:A24"/>
    <mergeCell ref="B18:B24"/>
    <mergeCell ref="C18:C24"/>
    <mergeCell ref="A25:A31"/>
    <mergeCell ref="B25:B31"/>
    <mergeCell ref="C25:C31"/>
    <mergeCell ref="P14:Q14"/>
    <mergeCell ref="A15:A16"/>
    <mergeCell ref="B15:B16"/>
    <mergeCell ref="C15:C16"/>
    <mergeCell ref="D15:D16"/>
    <mergeCell ref="E15:E16"/>
    <mergeCell ref="F15:Q15"/>
    <mergeCell ref="M7:Q7"/>
    <mergeCell ref="M8:Q8"/>
    <mergeCell ref="M9:Q9"/>
    <mergeCell ref="A11:Q11"/>
    <mergeCell ref="A12:Q12"/>
    <mergeCell ref="A13:Q13"/>
    <mergeCell ref="M1:Q1"/>
    <mergeCell ref="M2:Q2"/>
    <mergeCell ref="M3:Q3"/>
    <mergeCell ref="M4:Q4"/>
    <mergeCell ref="M5:Q5"/>
    <mergeCell ref="M6:Q6"/>
  </mergeCells>
  <pageMargins left="0" right="0" top="0.39370078740157483" bottom="0" header="0" footer="0"/>
  <pageSetup paperSize="8" scale="63" fitToHeight="0" orientation="landscape" r:id="rId1"/>
  <rowBreaks count="3" manualBreakCount="3">
    <brk id="52" max="16" man="1"/>
    <brk id="101" max="16" man="1"/>
    <brk id="144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</vt:i4>
      </vt:variant>
    </vt:vector>
  </HeadingPairs>
  <TitlesOfParts>
    <vt:vector size="24" baseType="lpstr">
      <vt:lpstr>РД от 08.12.2021 №695</vt:lpstr>
      <vt:lpstr>март</vt:lpstr>
      <vt:lpstr>РД от 20.04.2022 №749</vt:lpstr>
      <vt:lpstr>2 квартал</vt:lpstr>
      <vt:lpstr>июль</vt:lpstr>
      <vt:lpstr>сентябрь</vt:lpstr>
      <vt:lpstr>ноябрь</vt:lpstr>
      <vt:lpstr>декабрь</vt:lpstr>
      <vt:lpstr>'2 квартал'!Заголовки_для_печати</vt:lpstr>
      <vt:lpstr>декабрь!Заголовки_для_печати</vt:lpstr>
      <vt:lpstr>июль!Заголовки_для_печати</vt:lpstr>
      <vt:lpstr>март!Заголовки_для_печати</vt:lpstr>
      <vt:lpstr>ноябрь!Заголовки_для_печати</vt:lpstr>
      <vt:lpstr>'РД от 08.12.2021 №695'!Заголовки_для_печати</vt:lpstr>
      <vt:lpstr>'РД от 20.04.2022 №749'!Заголовки_для_печати</vt:lpstr>
      <vt:lpstr>сентябрь!Заголовки_для_печати</vt:lpstr>
      <vt:lpstr>'2 квартал'!Область_печати</vt:lpstr>
      <vt:lpstr>декабрь!Область_печати</vt:lpstr>
      <vt:lpstr>июль!Область_печати</vt:lpstr>
      <vt:lpstr>март!Область_печати</vt:lpstr>
      <vt:lpstr>ноябрь!Область_печати</vt:lpstr>
      <vt:lpstr>'РД от 08.12.2021 №695'!Область_печати</vt:lpstr>
      <vt:lpstr>'РД от 20.04.2022 №749'!Область_печати</vt:lpstr>
      <vt:lpstr>сентябрь!Область_печати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2022-12-22T06:30:12Z</dcterms:modified>
</cp:coreProperties>
</file>