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685" windowWidth="14805" windowHeight="5430" firstSheet="5" activeTab="8"/>
  </bookViews>
  <sheets>
    <sheet name="РД от 08.12.2021 № 695" sheetId="6" r:id="rId1"/>
    <sheet name="РД от 26.01.2022 № 708" sheetId="7" r:id="rId2"/>
    <sheet name="Март" sheetId="8" r:id="rId3"/>
    <sheet name="РД от 20.04.2022 №749" sheetId="9" r:id="rId4"/>
    <sheet name="2 квартал" sheetId="10" r:id="rId5"/>
    <sheet name="июль" sheetId="11" r:id="rId6"/>
    <sheet name="сентябрь" sheetId="12" r:id="rId7"/>
    <sheet name="ноябрь" sheetId="13" r:id="rId8"/>
    <sheet name="декабрь" sheetId="14" r:id="rId9"/>
  </sheets>
  <definedNames>
    <definedName name="_xlnm.Print_Titles" localSheetId="4">'2 квартал'!$A:$B,'2 квартал'!$14:$15</definedName>
    <definedName name="_xlnm.Print_Titles" localSheetId="8">декабрь!$A:$B,декабрь!$14:$15</definedName>
    <definedName name="_xlnm.Print_Titles" localSheetId="5">июль!$A:$B,июль!$14:$15</definedName>
    <definedName name="_xlnm.Print_Titles" localSheetId="2">Март!$A:$B,Март!$14:$15</definedName>
    <definedName name="_xlnm.Print_Titles" localSheetId="7">ноябрь!$A:$B,ноябрь!$14:$15</definedName>
    <definedName name="_xlnm.Print_Titles" localSheetId="0">'РД от 08.12.2021 № 695'!$A:$B,'РД от 08.12.2021 № 695'!$14:$15</definedName>
    <definedName name="_xlnm.Print_Titles" localSheetId="3">'РД от 20.04.2022 №749'!$A:$B,'РД от 20.04.2022 №749'!$14:$15</definedName>
    <definedName name="_xlnm.Print_Titles" localSheetId="1">'РД от 26.01.2022 № 708'!$A:$B,'РД от 26.01.2022 № 708'!$14:$15</definedName>
    <definedName name="_xlnm.Print_Titles" localSheetId="6">сентябрь!$A:$B,сентябрь!$14:$15</definedName>
    <definedName name="_xlnm.Print_Area" localSheetId="4">'2 квартал'!$A$1:$Q$174</definedName>
    <definedName name="_xlnm.Print_Area" localSheetId="8">декабрь!$A$1:$Q$181</definedName>
    <definedName name="_xlnm.Print_Area" localSheetId="5">июль!$A$1:$Q$174</definedName>
    <definedName name="_xlnm.Print_Area" localSheetId="2">Март!$A$1:$Q$167</definedName>
    <definedName name="_xlnm.Print_Area" localSheetId="7">ноябрь!$A$1:$Q$181</definedName>
    <definedName name="_xlnm.Print_Area" localSheetId="0">'РД от 08.12.2021 № 695'!$A$1:$Q$175</definedName>
    <definedName name="_xlnm.Print_Area" localSheetId="3">'РД от 20.04.2022 №749'!$A$1:$Q$174</definedName>
    <definedName name="_xlnm.Print_Area" localSheetId="1">'РД от 26.01.2022 № 708'!$A$1:$Q$188</definedName>
    <definedName name="_xlnm.Print_Area" localSheetId="6">сентябрь!$A$1:$Q$181</definedName>
  </definedNames>
  <calcPr calcId="162913" refMode="R1C1"/>
</workbook>
</file>

<file path=xl/calcChain.xml><?xml version="1.0" encoding="utf-8"?>
<calcChain xmlns="http://schemas.openxmlformats.org/spreadsheetml/2006/main">
  <c r="Q146" i="14" l="1"/>
  <c r="Q145" i="14" l="1"/>
  <c r="Q144" i="14"/>
  <c r="Q125" i="14"/>
  <c r="E125" i="14" s="1"/>
  <c r="Q118" i="14"/>
  <c r="Q121" i="14"/>
  <c r="Q100" i="14"/>
  <c r="Q93" i="14"/>
  <c r="Q87" i="14" s="1"/>
  <c r="Q79" i="14"/>
  <c r="E149" i="14"/>
  <c r="E148" i="14"/>
  <c r="E147" i="14"/>
  <c r="E146" i="14"/>
  <c r="E145" i="14"/>
  <c r="E144" i="14"/>
  <c r="P143" i="14"/>
  <c r="O143" i="14"/>
  <c r="N143" i="14"/>
  <c r="M143" i="14"/>
  <c r="L143" i="14"/>
  <c r="K143" i="14"/>
  <c r="J143" i="14"/>
  <c r="I143" i="14"/>
  <c r="H143" i="14"/>
  <c r="G143" i="14"/>
  <c r="F143" i="14"/>
  <c r="E142" i="14"/>
  <c r="E141" i="14"/>
  <c r="E140" i="14"/>
  <c r="E139" i="14"/>
  <c r="E138" i="14"/>
  <c r="E137" i="14"/>
  <c r="E136" i="14" s="1"/>
  <c r="Q136" i="14"/>
  <c r="P136" i="14"/>
  <c r="O136" i="14"/>
  <c r="N136" i="14"/>
  <c r="M136" i="14"/>
  <c r="L136" i="14"/>
  <c r="K136" i="14"/>
  <c r="J136" i="14"/>
  <c r="I136" i="14"/>
  <c r="H136" i="14"/>
  <c r="G136" i="14"/>
  <c r="F136" i="14"/>
  <c r="P135" i="14"/>
  <c r="E135" i="14" s="1"/>
  <c r="E134" i="14"/>
  <c r="E133" i="14"/>
  <c r="P132" i="14"/>
  <c r="E132" i="14" s="1"/>
  <c r="E129" i="14" s="1"/>
  <c r="N132" i="14"/>
  <c r="L132" i="14"/>
  <c r="L129" i="14" s="1"/>
  <c r="E131" i="14"/>
  <c r="E130" i="14"/>
  <c r="Q129" i="14"/>
  <c r="O129" i="14"/>
  <c r="N129" i="14"/>
  <c r="M129" i="14"/>
  <c r="K129" i="14"/>
  <c r="J129" i="14"/>
  <c r="I129" i="14"/>
  <c r="H129" i="14"/>
  <c r="G129" i="14"/>
  <c r="F129" i="14"/>
  <c r="P128" i="14"/>
  <c r="E128" i="14"/>
  <c r="E127" i="14"/>
  <c r="E126" i="14"/>
  <c r="N125" i="14"/>
  <c r="E124" i="14"/>
  <c r="E123" i="14"/>
  <c r="Q122" i="14"/>
  <c r="P122" i="14"/>
  <c r="O122" i="14"/>
  <c r="N122" i="14"/>
  <c r="M122" i="14"/>
  <c r="L122" i="14"/>
  <c r="K122" i="14"/>
  <c r="J122" i="14"/>
  <c r="I122" i="14"/>
  <c r="H122" i="14"/>
  <c r="G122" i="14"/>
  <c r="F122" i="14"/>
  <c r="P121" i="14"/>
  <c r="E120" i="14"/>
  <c r="E119" i="14"/>
  <c r="O118" i="14"/>
  <c r="N118" i="14"/>
  <c r="N115" i="14" s="1"/>
  <c r="L118" i="14"/>
  <c r="K118" i="14"/>
  <c r="K104" i="14" s="1"/>
  <c r="K153" i="14" s="1"/>
  <c r="E117" i="14"/>
  <c r="E116" i="14"/>
  <c r="Q115" i="14"/>
  <c r="O115" i="14"/>
  <c r="M115" i="14"/>
  <c r="L115" i="14"/>
  <c r="K115" i="14"/>
  <c r="J115" i="14"/>
  <c r="I115" i="14"/>
  <c r="H115" i="14"/>
  <c r="G115" i="14"/>
  <c r="F115" i="14"/>
  <c r="E114" i="14"/>
  <c r="E113" i="14"/>
  <c r="E112" i="14"/>
  <c r="E111" i="14"/>
  <c r="E110" i="14"/>
  <c r="E109" i="14"/>
  <c r="E108" i="14" s="1"/>
  <c r="Q108" i="14"/>
  <c r="P108" i="14"/>
  <c r="O108" i="14"/>
  <c r="N108" i="14"/>
  <c r="M108" i="14"/>
  <c r="L108" i="14"/>
  <c r="K108" i="14"/>
  <c r="J108" i="14"/>
  <c r="I108" i="14"/>
  <c r="H108" i="14"/>
  <c r="G108" i="14"/>
  <c r="F108" i="14"/>
  <c r="Q107" i="14"/>
  <c r="O107" i="14"/>
  <c r="N107" i="14"/>
  <c r="M107" i="14"/>
  <c r="M156" i="14" s="1"/>
  <c r="L107" i="14"/>
  <c r="K107" i="14"/>
  <c r="J107" i="14"/>
  <c r="I107" i="14"/>
  <c r="I156" i="14" s="1"/>
  <c r="H107" i="14"/>
  <c r="G107" i="14"/>
  <c r="F107" i="14"/>
  <c r="Q106" i="14"/>
  <c r="P106" i="14"/>
  <c r="O106" i="14"/>
  <c r="N106" i="14"/>
  <c r="M106" i="14"/>
  <c r="L106" i="14"/>
  <c r="K106" i="14"/>
  <c r="J106" i="14"/>
  <c r="I106" i="14"/>
  <c r="H106" i="14"/>
  <c r="G106" i="14"/>
  <c r="F106" i="14"/>
  <c r="Q105" i="14"/>
  <c r="Q154" i="14" s="1"/>
  <c r="P105" i="14"/>
  <c r="O105" i="14"/>
  <c r="N105" i="14"/>
  <c r="M105" i="14"/>
  <c r="M154" i="14" s="1"/>
  <c r="L105" i="14"/>
  <c r="K105" i="14"/>
  <c r="J105" i="14"/>
  <c r="I105" i="14"/>
  <c r="I154" i="14" s="1"/>
  <c r="H105" i="14"/>
  <c r="G105" i="14"/>
  <c r="F105" i="14"/>
  <c r="E105" i="14"/>
  <c r="P104" i="14"/>
  <c r="O104" i="14"/>
  <c r="N104" i="14"/>
  <c r="N101" i="14" s="1"/>
  <c r="M104" i="14"/>
  <c r="L104" i="14"/>
  <c r="J104" i="14"/>
  <c r="J101" i="14" s="1"/>
  <c r="I104" i="14"/>
  <c r="H104" i="14"/>
  <c r="H153" i="14" s="1"/>
  <c r="G104" i="14"/>
  <c r="F104" i="14"/>
  <c r="Q103" i="14"/>
  <c r="P103" i="14"/>
  <c r="O103" i="14"/>
  <c r="O101" i="14" s="1"/>
  <c r="N103" i="14"/>
  <c r="M103" i="14"/>
  <c r="L103" i="14"/>
  <c r="K103" i="14"/>
  <c r="K101" i="14" s="1"/>
  <c r="J103" i="14"/>
  <c r="I103" i="14"/>
  <c r="H103" i="14"/>
  <c r="G103" i="14"/>
  <c r="G101" i="14" s="1"/>
  <c r="F103" i="14"/>
  <c r="Q102" i="14"/>
  <c r="P102" i="14"/>
  <c r="P151" i="14" s="1"/>
  <c r="O102" i="14"/>
  <c r="N102" i="14"/>
  <c r="M102" i="14"/>
  <c r="L102" i="14"/>
  <c r="L151" i="14" s="1"/>
  <c r="K102" i="14"/>
  <c r="J102" i="14"/>
  <c r="I102" i="14"/>
  <c r="H102" i="14"/>
  <c r="H151" i="14" s="1"/>
  <c r="G102" i="14"/>
  <c r="F102" i="14"/>
  <c r="L101" i="14"/>
  <c r="H101" i="14"/>
  <c r="E100" i="14"/>
  <c r="E99" i="14"/>
  <c r="E98" i="14"/>
  <c r="E97" i="14"/>
  <c r="E96" i="14"/>
  <c r="E95" i="14"/>
  <c r="Q94" i="14"/>
  <c r="P94" i="14"/>
  <c r="O94" i="14"/>
  <c r="N94" i="14"/>
  <c r="M94" i="14"/>
  <c r="L94" i="14"/>
  <c r="K94" i="14"/>
  <c r="J94" i="14"/>
  <c r="I94" i="14"/>
  <c r="H94" i="14"/>
  <c r="G94" i="14"/>
  <c r="F94" i="14"/>
  <c r="E93" i="14"/>
  <c r="E92" i="14"/>
  <c r="E91" i="14"/>
  <c r="E90" i="14"/>
  <c r="E89" i="14"/>
  <c r="E88" i="14"/>
  <c r="E87" i="14" s="1"/>
  <c r="P87" i="14"/>
  <c r="O87" i="14"/>
  <c r="N87" i="14"/>
  <c r="M87" i="14"/>
  <c r="L87" i="14"/>
  <c r="K87" i="14"/>
  <c r="J87" i="14"/>
  <c r="I87" i="14"/>
  <c r="H87" i="14"/>
  <c r="G87" i="14"/>
  <c r="F87" i="14"/>
  <c r="K86" i="14"/>
  <c r="K80" i="14" s="1"/>
  <c r="J86" i="14"/>
  <c r="E86" i="14"/>
  <c r="E85" i="14"/>
  <c r="E84" i="14"/>
  <c r="P83" i="14"/>
  <c r="O83" i="14"/>
  <c r="E83" i="14" s="1"/>
  <c r="N83" i="14"/>
  <c r="E82" i="14"/>
  <c r="E81" i="14"/>
  <c r="Q80" i="14"/>
  <c r="P80" i="14"/>
  <c r="N80" i="14"/>
  <c r="M80" i="14"/>
  <c r="L80" i="14"/>
  <c r="J80" i="14"/>
  <c r="I80" i="14"/>
  <c r="H80" i="14"/>
  <c r="G80" i="14"/>
  <c r="F80" i="14"/>
  <c r="P79" i="14"/>
  <c r="E79" i="14" s="1"/>
  <c r="E78" i="14"/>
  <c r="E77" i="14"/>
  <c r="E76" i="14"/>
  <c r="E75" i="14"/>
  <c r="E74" i="14"/>
  <c r="Q73" i="14"/>
  <c r="P73" i="14"/>
  <c r="O73" i="14"/>
  <c r="N73" i="14"/>
  <c r="M73" i="14"/>
  <c r="L73" i="14"/>
  <c r="K73" i="14"/>
  <c r="J73" i="14"/>
  <c r="I73" i="14"/>
  <c r="H73" i="14"/>
  <c r="G73" i="14"/>
  <c r="F73" i="14"/>
  <c r="E72" i="14"/>
  <c r="E71" i="14"/>
  <c r="E70" i="14"/>
  <c r="E69" i="14"/>
  <c r="E68" i="14"/>
  <c r="E67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P65" i="14"/>
  <c r="O65" i="14"/>
  <c r="N65" i="14"/>
  <c r="N156" i="14" s="1"/>
  <c r="M65" i="14"/>
  <c r="L65" i="14"/>
  <c r="L156" i="14" s="1"/>
  <c r="J65" i="14"/>
  <c r="J156" i="14" s="1"/>
  <c r="I65" i="14"/>
  <c r="H65" i="14"/>
  <c r="H156" i="14" s="1"/>
  <c r="G65" i="14"/>
  <c r="F65" i="14"/>
  <c r="Q64" i="14"/>
  <c r="Q155" i="14" s="1"/>
  <c r="P64" i="14"/>
  <c r="O64" i="14"/>
  <c r="O155" i="14" s="1"/>
  <c r="N64" i="14"/>
  <c r="M64" i="14"/>
  <c r="M155" i="14" s="1"/>
  <c r="L64" i="14"/>
  <c r="K64" i="14"/>
  <c r="K155" i="14" s="1"/>
  <c r="J64" i="14"/>
  <c r="I64" i="14"/>
  <c r="I155" i="14" s="1"/>
  <c r="H64" i="14"/>
  <c r="G64" i="14"/>
  <c r="F64" i="14"/>
  <c r="Q63" i="14"/>
  <c r="P63" i="14"/>
  <c r="P154" i="14" s="1"/>
  <c r="O63" i="14"/>
  <c r="N63" i="14"/>
  <c r="N154" i="14" s="1"/>
  <c r="M63" i="14"/>
  <c r="L63" i="14"/>
  <c r="L154" i="14" s="1"/>
  <c r="K63" i="14"/>
  <c r="J63" i="14"/>
  <c r="J154" i="14" s="1"/>
  <c r="I63" i="14"/>
  <c r="H63" i="14"/>
  <c r="H154" i="14" s="1"/>
  <c r="G63" i="14"/>
  <c r="F63" i="14"/>
  <c r="F154" i="14" s="1"/>
  <c r="Q62" i="14"/>
  <c r="P62" i="14"/>
  <c r="O62" i="14"/>
  <c r="O153" i="14" s="1"/>
  <c r="N62" i="14"/>
  <c r="M62" i="14"/>
  <c r="M153" i="14" s="1"/>
  <c r="L62" i="14"/>
  <c r="K62" i="14"/>
  <c r="J62" i="14"/>
  <c r="I62" i="14"/>
  <c r="I153" i="14" s="1"/>
  <c r="H62" i="14"/>
  <c r="G62" i="14"/>
  <c r="G153" i="14" s="1"/>
  <c r="F62" i="14"/>
  <c r="E62" i="14"/>
  <c r="Q61" i="14"/>
  <c r="P61" i="14"/>
  <c r="P152" i="14" s="1"/>
  <c r="O61" i="14"/>
  <c r="N61" i="14"/>
  <c r="N152" i="14" s="1"/>
  <c r="M61" i="14"/>
  <c r="L61" i="14"/>
  <c r="L152" i="14" s="1"/>
  <c r="K61" i="14"/>
  <c r="J61" i="14"/>
  <c r="J152" i="14" s="1"/>
  <c r="I61" i="14"/>
  <c r="H61" i="14"/>
  <c r="H152" i="14" s="1"/>
  <c r="G61" i="14"/>
  <c r="F61" i="14"/>
  <c r="F59" i="14" s="1"/>
  <c r="Q60" i="14"/>
  <c r="Q151" i="14" s="1"/>
  <c r="P60" i="14"/>
  <c r="O60" i="14"/>
  <c r="N60" i="14"/>
  <c r="M60" i="14"/>
  <c r="M151" i="14" s="1"/>
  <c r="L60" i="14"/>
  <c r="K60" i="14"/>
  <c r="J60" i="14"/>
  <c r="I60" i="14"/>
  <c r="I151" i="14" s="1"/>
  <c r="H60" i="14"/>
  <c r="G60" i="14"/>
  <c r="F60" i="14"/>
  <c r="P59" i="14"/>
  <c r="L59" i="14"/>
  <c r="J59" i="14"/>
  <c r="H59" i="14"/>
  <c r="E58" i="14"/>
  <c r="E57" i="14"/>
  <c r="E56" i="14"/>
  <c r="E55" i="14"/>
  <c r="E54" i="14"/>
  <c r="E52" i="14" s="1"/>
  <c r="E53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1" i="14"/>
  <c r="E50" i="14"/>
  <c r="E49" i="14"/>
  <c r="E48" i="14"/>
  <c r="E47" i="14"/>
  <c r="E46" i="14"/>
  <c r="E45" i="14" s="1"/>
  <c r="Q45" i="14"/>
  <c r="P45" i="14"/>
  <c r="O45" i="14"/>
  <c r="N45" i="14"/>
  <c r="M45" i="14"/>
  <c r="L45" i="14"/>
  <c r="K45" i="14"/>
  <c r="J45" i="14"/>
  <c r="I45" i="14"/>
  <c r="H45" i="14"/>
  <c r="G45" i="14"/>
  <c r="F45" i="14"/>
  <c r="E44" i="14"/>
  <c r="E43" i="14"/>
  <c r="E42" i="14"/>
  <c r="N41" i="14"/>
  <c r="E41" i="14"/>
  <c r="E40" i="14"/>
  <c r="E39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7" i="14"/>
  <c r="E36" i="14"/>
  <c r="E35" i="14"/>
  <c r="N34" i="14"/>
  <c r="E34" i="14"/>
  <c r="E33" i="14"/>
  <c r="E32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0" i="14"/>
  <c r="E29" i="14"/>
  <c r="E28" i="14"/>
  <c r="N27" i="14"/>
  <c r="E27" i="14"/>
  <c r="E26" i="14"/>
  <c r="E25" i="14"/>
  <c r="E24" i="14" s="1"/>
  <c r="Q24" i="14"/>
  <c r="P24" i="14"/>
  <c r="O24" i="14"/>
  <c r="N24" i="14"/>
  <c r="M24" i="14"/>
  <c r="L24" i="14"/>
  <c r="K24" i="14"/>
  <c r="J24" i="14"/>
  <c r="I24" i="14"/>
  <c r="H24" i="14"/>
  <c r="G24" i="14"/>
  <c r="F24" i="14"/>
  <c r="Q23" i="14"/>
  <c r="P23" i="14"/>
  <c r="O23" i="14"/>
  <c r="O17" i="14" s="1"/>
  <c r="N23" i="14"/>
  <c r="M23" i="14"/>
  <c r="L23" i="14"/>
  <c r="K23" i="14"/>
  <c r="J23" i="14"/>
  <c r="I23" i="14"/>
  <c r="H23" i="14"/>
  <c r="G23" i="14"/>
  <c r="E23" i="14" s="1"/>
  <c r="F23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Q21" i="14"/>
  <c r="P21" i="14"/>
  <c r="O21" i="14"/>
  <c r="N21" i="14"/>
  <c r="M21" i="14"/>
  <c r="L21" i="14"/>
  <c r="K21" i="14"/>
  <c r="J21" i="14"/>
  <c r="I21" i="14"/>
  <c r="H21" i="14"/>
  <c r="G21" i="14"/>
  <c r="E21" i="14" s="1"/>
  <c r="F21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Q19" i="14"/>
  <c r="Q17" i="14" s="1"/>
  <c r="P19" i="14"/>
  <c r="O19" i="14"/>
  <c r="N19" i="14"/>
  <c r="M19" i="14"/>
  <c r="M17" i="14" s="1"/>
  <c r="L19" i="14"/>
  <c r="K19" i="14"/>
  <c r="J19" i="14"/>
  <c r="I19" i="14"/>
  <c r="I17" i="14" s="1"/>
  <c r="H19" i="14"/>
  <c r="G19" i="14"/>
  <c r="F19" i="14"/>
  <c r="Q18" i="14"/>
  <c r="P18" i="14"/>
  <c r="O18" i="14"/>
  <c r="N18" i="14"/>
  <c r="N17" i="14" s="1"/>
  <c r="M18" i="14"/>
  <c r="L18" i="14"/>
  <c r="K18" i="14"/>
  <c r="J18" i="14"/>
  <c r="J17" i="14" s="1"/>
  <c r="I18" i="14"/>
  <c r="H18" i="14"/>
  <c r="G18" i="14"/>
  <c r="F18" i="14"/>
  <c r="K17" i="14"/>
  <c r="Q143" i="14" l="1"/>
  <c r="E143" i="14"/>
  <c r="E122" i="14"/>
  <c r="Q104" i="14"/>
  <c r="E104" i="14" s="1"/>
  <c r="E121" i="14"/>
  <c r="E94" i="14"/>
  <c r="Q65" i="14"/>
  <c r="Q156" i="14" s="1"/>
  <c r="E73" i="14"/>
  <c r="O59" i="14"/>
  <c r="O151" i="14"/>
  <c r="E80" i="14"/>
  <c r="E20" i="14"/>
  <c r="E38" i="14"/>
  <c r="N59" i="14"/>
  <c r="E64" i="14"/>
  <c r="G155" i="14"/>
  <c r="I152" i="14"/>
  <c r="I150" i="14" s="1"/>
  <c r="M152" i="14"/>
  <c r="Q152" i="14"/>
  <c r="F155" i="14"/>
  <c r="J155" i="14"/>
  <c r="N155" i="14"/>
  <c r="K151" i="14"/>
  <c r="G17" i="14"/>
  <c r="L17" i="14"/>
  <c r="E22" i="14"/>
  <c r="E31" i="14"/>
  <c r="M150" i="14"/>
  <c r="F151" i="14"/>
  <c r="J151" i="14"/>
  <c r="N151" i="14"/>
  <c r="G154" i="14"/>
  <c r="K154" i="14"/>
  <c r="O154" i="14"/>
  <c r="O156" i="14"/>
  <c r="E18" i="14"/>
  <c r="F17" i="14"/>
  <c r="E19" i="14"/>
  <c r="G59" i="14"/>
  <c r="E60" i="14"/>
  <c r="G151" i="14"/>
  <c r="E154" i="14"/>
  <c r="H17" i="14"/>
  <c r="P17" i="14"/>
  <c r="E61" i="14"/>
  <c r="F152" i="14"/>
  <c r="L153" i="14"/>
  <c r="L150" i="14" s="1"/>
  <c r="P153" i="14"/>
  <c r="H155" i="14"/>
  <c r="H150" i="14" s="1"/>
  <c r="L155" i="14"/>
  <c r="P155" i="14"/>
  <c r="F156" i="14"/>
  <c r="I59" i="14"/>
  <c r="M59" i="14"/>
  <c r="E63" i="14"/>
  <c r="K65" i="14"/>
  <c r="E65" i="14" s="1"/>
  <c r="O80" i="14"/>
  <c r="I101" i="14"/>
  <c r="M101" i="14"/>
  <c r="E106" i="14"/>
  <c r="P107" i="14"/>
  <c r="P115" i="14"/>
  <c r="E118" i="14"/>
  <c r="E115" i="14" s="1"/>
  <c r="G152" i="14"/>
  <c r="K152" i="14"/>
  <c r="O152" i="14"/>
  <c r="F153" i="14"/>
  <c r="J153" i="14"/>
  <c r="N153" i="14"/>
  <c r="G156" i="14"/>
  <c r="F101" i="14"/>
  <c r="E103" i="14"/>
  <c r="P129" i="14"/>
  <c r="Q153" i="13"/>
  <c r="Q152" i="13"/>
  <c r="Q151" i="13"/>
  <c r="P132" i="13"/>
  <c r="E132" i="13" s="1"/>
  <c r="P83" i="13"/>
  <c r="E149" i="13"/>
  <c r="E148" i="13"/>
  <c r="E147" i="13"/>
  <c r="E146" i="13"/>
  <c r="E145" i="13"/>
  <c r="E144" i="13"/>
  <c r="Q143" i="13"/>
  <c r="P143" i="13"/>
  <c r="O143" i="13"/>
  <c r="N143" i="13"/>
  <c r="M143" i="13"/>
  <c r="L143" i="13"/>
  <c r="K143" i="13"/>
  <c r="J143" i="13"/>
  <c r="I143" i="13"/>
  <c r="H143" i="13"/>
  <c r="G143" i="13"/>
  <c r="F143" i="13"/>
  <c r="E142" i="13"/>
  <c r="E141" i="13"/>
  <c r="E140" i="13"/>
  <c r="E139" i="13"/>
  <c r="E138" i="13"/>
  <c r="E137" i="13"/>
  <c r="E136" i="13" s="1"/>
  <c r="Q136" i="13"/>
  <c r="P136" i="13"/>
  <c r="O136" i="13"/>
  <c r="N136" i="13"/>
  <c r="M136" i="13"/>
  <c r="L136" i="13"/>
  <c r="K136" i="13"/>
  <c r="J136" i="13"/>
  <c r="I136" i="13"/>
  <c r="H136" i="13"/>
  <c r="G136" i="13"/>
  <c r="F136" i="13"/>
  <c r="P135" i="13"/>
  <c r="E135" i="13" s="1"/>
  <c r="E134" i="13"/>
  <c r="E133" i="13"/>
  <c r="N132" i="13"/>
  <c r="L132" i="13"/>
  <c r="E131" i="13"/>
  <c r="E130" i="13"/>
  <c r="Q129" i="13"/>
  <c r="O129" i="13"/>
  <c r="N129" i="13"/>
  <c r="M129" i="13"/>
  <c r="L129" i="13"/>
  <c r="K129" i="13"/>
  <c r="J129" i="13"/>
  <c r="I129" i="13"/>
  <c r="H129" i="13"/>
  <c r="G129" i="13"/>
  <c r="F129" i="13"/>
  <c r="P128" i="13"/>
  <c r="E128" i="13" s="1"/>
  <c r="E127" i="13"/>
  <c r="E126" i="13"/>
  <c r="N125" i="13"/>
  <c r="E125" i="13" s="1"/>
  <c r="E122" i="13" s="1"/>
  <c r="E124" i="13"/>
  <c r="E123" i="13"/>
  <c r="Q122" i="13"/>
  <c r="O122" i="13"/>
  <c r="M122" i="13"/>
  <c r="L122" i="13"/>
  <c r="K122" i="13"/>
  <c r="J122" i="13"/>
  <c r="I122" i="13"/>
  <c r="H122" i="13"/>
  <c r="G122" i="13"/>
  <c r="F122" i="13"/>
  <c r="P121" i="13"/>
  <c r="E121" i="13"/>
  <c r="E120" i="13"/>
  <c r="E119" i="13"/>
  <c r="Q118" i="13"/>
  <c r="O118" i="13"/>
  <c r="O115" i="13" s="1"/>
  <c r="N118" i="13"/>
  <c r="L118" i="13"/>
  <c r="L104" i="13" s="1"/>
  <c r="K118" i="13"/>
  <c r="E117" i="13"/>
  <c r="E116" i="13"/>
  <c r="Q115" i="13"/>
  <c r="P115" i="13"/>
  <c r="N115" i="13"/>
  <c r="M115" i="13"/>
  <c r="K115" i="13"/>
  <c r="J115" i="13"/>
  <c r="I115" i="13"/>
  <c r="H115" i="13"/>
  <c r="G115" i="13"/>
  <c r="F115" i="13"/>
  <c r="E114" i="13"/>
  <c r="E113" i="13"/>
  <c r="E112" i="13"/>
  <c r="E111" i="13"/>
  <c r="E110" i="13"/>
  <c r="E109" i="13"/>
  <c r="Q108" i="13"/>
  <c r="P108" i="13"/>
  <c r="O108" i="13"/>
  <c r="N108" i="13"/>
  <c r="M108" i="13"/>
  <c r="L108" i="13"/>
  <c r="K108" i="13"/>
  <c r="J108" i="13"/>
  <c r="I108" i="13"/>
  <c r="H108" i="13"/>
  <c r="G108" i="13"/>
  <c r="F108" i="13"/>
  <c r="E108" i="13"/>
  <c r="Q107" i="13"/>
  <c r="Q156" i="13" s="1"/>
  <c r="O107" i="13"/>
  <c r="O156" i="13" s="1"/>
  <c r="N107" i="13"/>
  <c r="N156" i="13" s="1"/>
  <c r="M107" i="13"/>
  <c r="M156" i="13" s="1"/>
  <c r="L107" i="13"/>
  <c r="L156" i="13" s="1"/>
  <c r="K107" i="13"/>
  <c r="K156" i="13" s="1"/>
  <c r="J107" i="13"/>
  <c r="J156" i="13" s="1"/>
  <c r="I107" i="13"/>
  <c r="I156" i="13" s="1"/>
  <c r="H107" i="13"/>
  <c r="H156" i="13" s="1"/>
  <c r="G107" i="13"/>
  <c r="G156" i="13" s="1"/>
  <c r="F107" i="13"/>
  <c r="Q106" i="13"/>
  <c r="Q155" i="13" s="1"/>
  <c r="P106" i="13"/>
  <c r="P155" i="13" s="1"/>
  <c r="O106" i="13"/>
  <c r="O155" i="13" s="1"/>
  <c r="N106" i="13"/>
  <c r="N155" i="13" s="1"/>
  <c r="M106" i="13"/>
  <c r="M155" i="13" s="1"/>
  <c r="L106" i="13"/>
  <c r="L155" i="13" s="1"/>
  <c r="K106" i="13"/>
  <c r="K155" i="13" s="1"/>
  <c r="J106" i="13"/>
  <c r="J155" i="13" s="1"/>
  <c r="I106" i="13"/>
  <c r="I155" i="13" s="1"/>
  <c r="H106" i="13"/>
  <c r="H155" i="13" s="1"/>
  <c r="G106" i="13"/>
  <c r="E106" i="13" s="1"/>
  <c r="F106" i="13"/>
  <c r="F155" i="13" s="1"/>
  <c r="Q105" i="13"/>
  <c r="Q154" i="13" s="1"/>
  <c r="P105" i="13"/>
  <c r="P154" i="13" s="1"/>
  <c r="O105" i="13"/>
  <c r="O154" i="13" s="1"/>
  <c r="N105" i="13"/>
  <c r="N154" i="13" s="1"/>
  <c r="M105" i="13"/>
  <c r="M154" i="13" s="1"/>
  <c r="L105" i="13"/>
  <c r="L154" i="13" s="1"/>
  <c r="K105" i="13"/>
  <c r="K154" i="13" s="1"/>
  <c r="J105" i="13"/>
  <c r="J154" i="13" s="1"/>
  <c r="I105" i="13"/>
  <c r="I154" i="13" s="1"/>
  <c r="H105" i="13"/>
  <c r="H101" i="13" s="1"/>
  <c r="G105" i="13"/>
  <c r="G154" i="13" s="1"/>
  <c r="F105" i="13"/>
  <c r="F154" i="13" s="1"/>
  <c r="Q104" i="13"/>
  <c r="P104" i="13"/>
  <c r="O104" i="13"/>
  <c r="O153" i="13" s="1"/>
  <c r="M104" i="13"/>
  <c r="M101" i="13" s="1"/>
  <c r="K104" i="13"/>
  <c r="K153" i="13" s="1"/>
  <c r="J104" i="13"/>
  <c r="J153" i="13" s="1"/>
  <c r="I104" i="13"/>
  <c r="H104" i="13"/>
  <c r="H153" i="13" s="1"/>
  <c r="G104" i="13"/>
  <c r="G153" i="13" s="1"/>
  <c r="F104" i="13"/>
  <c r="F153" i="13" s="1"/>
  <c r="Q103" i="13"/>
  <c r="P103" i="13"/>
  <c r="P152" i="13" s="1"/>
  <c r="O103" i="13"/>
  <c r="O152" i="13" s="1"/>
  <c r="N103" i="13"/>
  <c r="M103" i="13"/>
  <c r="M152" i="13" s="1"/>
  <c r="L103" i="13"/>
  <c r="L152" i="13" s="1"/>
  <c r="K103" i="13"/>
  <c r="K152" i="13" s="1"/>
  <c r="J103" i="13"/>
  <c r="J101" i="13" s="1"/>
  <c r="I103" i="13"/>
  <c r="I152" i="13" s="1"/>
  <c r="H103" i="13"/>
  <c r="H152" i="13" s="1"/>
  <c r="G103" i="13"/>
  <c r="G152" i="13" s="1"/>
  <c r="F103" i="13"/>
  <c r="E103" i="13" s="1"/>
  <c r="Q102" i="13"/>
  <c r="P102" i="13"/>
  <c r="P151" i="13" s="1"/>
  <c r="O102" i="13"/>
  <c r="O151" i="13" s="1"/>
  <c r="O150" i="13" s="1"/>
  <c r="N102" i="13"/>
  <c r="N151" i="13" s="1"/>
  <c r="M102" i="13"/>
  <c r="M151" i="13" s="1"/>
  <c r="L102" i="13"/>
  <c r="L151" i="13" s="1"/>
  <c r="K102" i="13"/>
  <c r="K151" i="13" s="1"/>
  <c r="K150" i="13" s="1"/>
  <c r="J102" i="13"/>
  <c r="J151" i="13" s="1"/>
  <c r="I102" i="13"/>
  <c r="I151" i="13" s="1"/>
  <c r="H102" i="13"/>
  <c r="H151" i="13" s="1"/>
  <c r="G102" i="13"/>
  <c r="G151" i="13" s="1"/>
  <c r="F102" i="13"/>
  <c r="F151" i="13" s="1"/>
  <c r="O101" i="13"/>
  <c r="K101" i="13"/>
  <c r="G101" i="13"/>
  <c r="E100" i="13"/>
  <c r="E99" i="13"/>
  <c r="E98" i="13"/>
  <c r="E97" i="13"/>
  <c r="E96" i="13"/>
  <c r="E95" i="13"/>
  <c r="E94" i="13" s="1"/>
  <c r="Q94" i="13"/>
  <c r="P94" i="13"/>
  <c r="O94" i="13"/>
  <c r="N94" i="13"/>
  <c r="M94" i="13"/>
  <c r="L94" i="13"/>
  <c r="K94" i="13"/>
  <c r="J94" i="13"/>
  <c r="I94" i="13"/>
  <c r="H94" i="13"/>
  <c r="G94" i="13"/>
  <c r="F94" i="13"/>
  <c r="E93" i="13"/>
  <c r="E92" i="13"/>
  <c r="E91" i="13"/>
  <c r="E90" i="13"/>
  <c r="E89" i="13"/>
  <c r="E88" i="13"/>
  <c r="Q87" i="13"/>
  <c r="P87" i="13"/>
  <c r="O87" i="13"/>
  <c r="N87" i="13"/>
  <c r="M87" i="13"/>
  <c r="L87" i="13"/>
  <c r="K87" i="13"/>
  <c r="J87" i="13"/>
  <c r="I87" i="13"/>
  <c r="H87" i="13"/>
  <c r="G87" i="13"/>
  <c r="F87" i="13"/>
  <c r="E87" i="13"/>
  <c r="K86" i="13"/>
  <c r="J86" i="13"/>
  <c r="E86" i="13"/>
  <c r="E85" i="13"/>
  <c r="E84" i="13"/>
  <c r="O83" i="13"/>
  <c r="O80" i="13" s="1"/>
  <c r="N83" i="13"/>
  <c r="E83" i="13" s="1"/>
  <c r="E82" i="13"/>
  <c r="E81" i="13"/>
  <c r="Q80" i="13"/>
  <c r="P80" i="13"/>
  <c r="M80" i="13"/>
  <c r="L80" i="13"/>
  <c r="K80" i="13"/>
  <c r="J80" i="13"/>
  <c r="I80" i="13"/>
  <c r="H80" i="13"/>
  <c r="G80" i="13"/>
  <c r="F80" i="13"/>
  <c r="P79" i="13"/>
  <c r="E79" i="13" s="1"/>
  <c r="E78" i="13"/>
  <c r="E77" i="13"/>
  <c r="E76" i="13"/>
  <c r="E75" i="13"/>
  <c r="E74" i="13"/>
  <c r="Q73" i="13"/>
  <c r="P73" i="13"/>
  <c r="O73" i="13"/>
  <c r="N73" i="13"/>
  <c r="M73" i="13"/>
  <c r="L73" i="13"/>
  <c r="K73" i="13"/>
  <c r="J73" i="13"/>
  <c r="I73" i="13"/>
  <c r="E73" i="13" s="1"/>
  <c r="H73" i="13"/>
  <c r="G73" i="13"/>
  <c r="F73" i="13"/>
  <c r="E72" i="13"/>
  <c r="E71" i="13"/>
  <c r="E70" i="13"/>
  <c r="E69" i="13"/>
  <c r="E68" i="13"/>
  <c r="E67" i="13"/>
  <c r="Q66" i="13"/>
  <c r="P66" i="13"/>
  <c r="O66" i="13"/>
  <c r="N66" i="13"/>
  <c r="M66" i="13"/>
  <c r="L66" i="13"/>
  <c r="K66" i="13"/>
  <c r="J66" i="13"/>
  <c r="I66" i="13"/>
  <c r="H66" i="13"/>
  <c r="G66" i="13"/>
  <c r="F66" i="13"/>
  <c r="E66" i="13" s="1"/>
  <c r="Q65" i="13"/>
  <c r="P65" i="13"/>
  <c r="O65" i="13"/>
  <c r="N65" i="13"/>
  <c r="M65" i="13"/>
  <c r="L65" i="13"/>
  <c r="K65" i="13"/>
  <c r="J65" i="13"/>
  <c r="I65" i="13"/>
  <c r="H65" i="13"/>
  <c r="G65" i="13"/>
  <c r="F65" i="13"/>
  <c r="E65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E64" i="13" s="1"/>
  <c r="Q63" i="13"/>
  <c r="P63" i="13"/>
  <c r="O63" i="13"/>
  <c r="N63" i="13"/>
  <c r="M63" i="13"/>
  <c r="L63" i="13"/>
  <c r="K63" i="13"/>
  <c r="J63" i="13"/>
  <c r="I63" i="13"/>
  <c r="H63" i="13"/>
  <c r="G63" i="13"/>
  <c r="F63" i="13"/>
  <c r="E63" i="13" s="1"/>
  <c r="Q62" i="13"/>
  <c r="P62" i="13"/>
  <c r="P59" i="13" s="1"/>
  <c r="O62" i="13"/>
  <c r="M62" i="13"/>
  <c r="L62" i="13"/>
  <c r="L59" i="13" s="1"/>
  <c r="K62" i="13"/>
  <c r="J62" i="13"/>
  <c r="I62" i="13"/>
  <c r="H62" i="13"/>
  <c r="H59" i="13" s="1"/>
  <c r="G62" i="13"/>
  <c r="F62" i="13"/>
  <c r="Q61" i="13"/>
  <c r="Q59" i="13" s="1"/>
  <c r="P61" i="13"/>
  <c r="O61" i="13"/>
  <c r="N61" i="13"/>
  <c r="M61" i="13"/>
  <c r="M59" i="13" s="1"/>
  <c r="L61" i="13"/>
  <c r="K61" i="13"/>
  <c r="J61" i="13"/>
  <c r="I61" i="13"/>
  <c r="E61" i="13" s="1"/>
  <c r="H61" i="13"/>
  <c r="G61" i="13"/>
  <c r="F61" i="13"/>
  <c r="Q60" i="13"/>
  <c r="P60" i="13"/>
  <c r="O60" i="13"/>
  <c r="N60" i="13"/>
  <c r="M60" i="13"/>
  <c r="L60" i="13"/>
  <c r="K60" i="13"/>
  <c r="J60" i="13"/>
  <c r="J59" i="13" s="1"/>
  <c r="I60" i="13"/>
  <c r="H60" i="13"/>
  <c r="G60" i="13"/>
  <c r="F60" i="13"/>
  <c r="E60" i="13" s="1"/>
  <c r="O59" i="13"/>
  <c r="K59" i="13"/>
  <c r="G59" i="13"/>
  <c r="E58" i="13"/>
  <c r="E57" i="13"/>
  <c r="E56" i="13"/>
  <c r="E55" i="13"/>
  <c r="E54" i="13"/>
  <c r="E53" i="13"/>
  <c r="E52" i="13" s="1"/>
  <c r="Q52" i="13"/>
  <c r="P52" i="13"/>
  <c r="O52" i="13"/>
  <c r="N52" i="13"/>
  <c r="M52" i="13"/>
  <c r="L52" i="13"/>
  <c r="K52" i="13"/>
  <c r="J52" i="13"/>
  <c r="I52" i="13"/>
  <c r="H52" i="13"/>
  <c r="G52" i="13"/>
  <c r="F52" i="13"/>
  <c r="E51" i="13"/>
  <c r="E50" i="13"/>
  <c r="E49" i="13"/>
  <c r="E48" i="13"/>
  <c r="E47" i="13"/>
  <c r="E46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E44" i="13"/>
  <c r="E43" i="13"/>
  <c r="E42" i="13"/>
  <c r="N41" i="13"/>
  <c r="E41" i="13" s="1"/>
  <c r="E38" i="13" s="1"/>
  <c r="E40" i="13"/>
  <c r="E39" i="13"/>
  <c r="Q38" i="13"/>
  <c r="P38" i="13"/>
  <c r="O38" i="13"/>
  <c r="M38" i="13"/>
  <c r="L38" i="13"/>
  <c r="K38" i="13"/>
  <c r="J38" i="13"/>
  <c r="I38" i="13"/>
  <c r="H38" i="13"/>
  <c r="G38" i="13"/>
  <c r="F38" i="13"/>
  <c r="E37" i="13"/>
  <c r="E36" i="13"/>
  <c r="E35" i="13"/>
  <c r="N34" i="13"/>
  <c r="E34" i="13" s="1"/>
  <c r="E31" i="13" s="1"/>
  <c r="E33" i="13"/>
  <c r="E32" i="13"/>
  <c r="Q31" i="13"/>
  <c r="P31" i="13"/>
  <c r="O31" i="13"/>
  <c r="M31" i="13"/>
  <c r="L31" i="13"/>
  <c r="K31" i="13"/>
  <c r="J31" i="13"/>
  <c r="I31" i="13"/>
  <c r="H31" i="13"/>
  <c r="G31" i="13"/>
  <c r="F31" i="13"/>
  <c r="E30" i="13"/>
  <c r="E29" i="13"/>
  <c r="E28" i="13"/>
  <c r="N27" i="13"/>
  <c r="E27" i="13" s="1"/>
  <c r="E24" i="13" s="1"/>
  <c r="E26" i="13"/>
  <c r="E25" i="13"/>
  <c r="Q24" i="13"/>
  <c r="P24" i="13"/>
  <c r="O24" i="13"/>
  <c r="M24" i="13"/>
  <c r="L24" i="13"/>
  <c r="K24" i="13"/>
  <c r="J24" i="13"/>
  <c r="I24" i="13"/>
  <c r="H24" i="13"/>
  <c r="G24" i="13"/>
  <c r="F24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 s="1"/>
  <c r="Q22" i="13"/>
  <c r="P22" i="13"/>
  <c r="O22" i="13"/>
  <c r="N22" i="13"/>
  <c r="M22" i="13"/>
  <c r="L22" i="13"/>
  <c r="K22" i="13"/>
  <c r="J22" i="13"/>
  <c r="I22" i="13"/>
  <c r="H22" i="13"/>
  <c r="G22" i="13"/>
  <c r="E22" i="13" s="1"/>
  <c r="F22" i="13"/>
  <c r="Q21" i="13"/>
  <c r="P21" i="13"/>
  <c r="O21" i="13"/>
  <c r="N21" i="13"/>
  <c r="M21" i="13"/>
  <c r="L21" i="13"/>
  <c r="K21" i="13"/>
  <c r="J21" i="13"/>
  <c r="I21" i="13"/>
  <c r="H21" i="13"/>
  <c r="E21" i="13" s="1"/>
  <c r="G21" i="13"/>
  <c r="F21" i="13"/>
  <c r="Q20" i="13"/>
  <c r="Q17" i="13" s="1"/>
  <c r="P20" i="13"/>
  <c r="O20" i="13"/>
  <c r="M20" i="13"/>
  <c r="M17" i="13" s="1"/>
  <c r="L20" i="13"/>
  <c r="K20" i="13"/>
  <c r="J20" i="13"/>
  <c r="I20" i="13"/>
  <c r="I17" i="13" s="1"/>
  <c r="H20" i="13"/>
  <c r="G20" i="13"/>
  <c r="F20" i="13"/>
  <c r="Q19" i="13"/>
  <c r="P19" i="13"/>
  <c r="O19" i="13"/>
  <c r="N19" i="13"/>
  <c r="M19" i="13"/>
  <c r="L19" i="13"/>
  <c r="K19" i="13"/>
  <c r="J19" i="13"/>
  <c r="J17" i="13" s="1"/>
  <c r="I19" i="13"/>
  <c r="H19" i="13"/>
  <c r="G19" i="13"/>
  <c r="F19" i="13"/>
  <c r="E19" i="13" s="1"/>
  <c r="Q18" i="13"/>
  <c r="P18" i="13"/>
  <c r="O18" i="13"/>
  <c r="O17" i="13" s="1"/>
  <c r="N18" i="13"/>
  <c r="M18" i="13"/>
  <c r="L18" i="13"/>
  <c r="K18" i="13"/>
  <c r="K17" i="13" s="1"/>
  <c r="J18" i="13"/>
  <c r="I18" i="13"/>
  <c r="H18" i="13"/>
  <c r="G18" i="13"/>
  <c r="G17" i="13" s="1"/>
  <c r="F18" i="13"/>
  <c r="P17" i="13"/>
  <c r="L17" i="13"/>
  <c r="H17" i="13"/>
  <c r="P83" i="12"/>
  <c r="Q101" i="14" l="1"/>
  <c r="Q153" i="14"/>
  <c r="Q150" i="14" s="1"/>
  <c r="Q59" i="14"/>
  <c r="P156" i="14"/>
  <c r="P150" i="14" s="1"/>
  <c r="P101" i="14"/>
  <c r="G150" i="14"/>
  <c r="K156" i="14"/>
  <c r="K59" i="14"/>
  <c r="E155" i="14"/>
  <c r="E151" i="14"/>
  <c r="F150" i="14"/>
  <c r="E59" i="14"/>
  <c r="E17" i="14"/>
  <c r="E107" i="14"/>
  <c r="E101" i="14" s="1"/>
  <c r="N150" i="14"/>
  <c r="O150" i="14"/>
  <c r="E156" i="14"/>
  <c r="K150" i="14"/>
  <c r="E152" i="14"/>
  <c r="J150" i="14"/>
  <c r="E143" i="13"/>
  <c r="P129" i="13"/>
  <c r="E129" i="13"/>
  <c r="P153" i="13"/>
  <c r="L153" i="13"/>
  <c r="L101" i="13"/>
  <c r="N17" i="13"/>
  <c r="H150" i="13"/>
  <c r="L150" i="13"/>
  <c r="I150" i="13"/>
  <c r="Q150" i="13"/>
  <c r="N59" i="13"/>
  <c r="E151" i="13"/>
  <c r="J150" i="13"/>
  <c r="J152" i="13"/>
  <c r="I153" i="13"/>
  <c r="H154" i="13"/>
  <c r="E154" i="13" s="1"/>
  <c r="G155" i="13"/>
  <c r="G150" i="13" s="1"/>
  <c r="F156" i="13"/>
  <c r="N20" i="13"/>
  <c r="N24" i="13"/>
  <c r="N31" i="13"/>
  <c r="N38" i="13"/>
  <c r="N80" i="13"/>
  <c r="E80" i="13" s="1"/>
  <c r="P101" i="13"/>
  <c r="N104" i="13"/>
  <c r="N153" i="13" s="1"/>
  <c r="E105" i="13"/>
  <c r="N122" i="13"/>
  <c r="F152" i="13"/>
  <c r="E152" i="13" s="1"/>
  <c r="M153" i="13"/>
  <c r="M150" i="13" s="1"/>
  <c r="E18" i="13"/>
  <c r="I59" i="13"/>
  <c r="N62" i="13"/>
  <c r="E62" i="13" s="1"/>
  <c r="E59" i="13" s="1"/>
  <c r="I101" i="13"/>
  <c r="Q101" i="13"/>
  <c r="P107" i="13"/>
  <c r="P156" i="13" s="1"/>
  <c r="L115" i="13"/>
  <c r="E118" i="13"/>
  <c r="E115" i="13" s="1"/>
  <c r="E20" i="13"/>
  <c r="N152" i="13"/>
  <c r="N150" i="13" s="1"/>
  <c r="F17" i="13"/>
  <c r="F59" i="13"/>
  <c r="F101" i="13"/>
  <c r="P122" i="13"/>
  <c r="E153" i="14" l="1"/>
  <c r="E150" i="14"/>
  <c r="P150" i="13"/>
  <c r="E155" i="13"/>
  <c r="N101" i="13"/>
  <c r="E104" i="13"/>
  <c r="E153" i="13"/>
  <c r="F150" i="13"/>
  <c r="E150" i="13" s="1"/>
  <c r="E17" i="13"/>
  <c r="E156" i="13"/>
  <c r="E107" i="13"/>
  <c r="E101" i="13" l="1"/>
  <c r="O118" i="12" l="1"/>
  <c r="N118" i="12"/>
  <c r="N83" i="12" l="1"/>
  <c r="N125" i="12"/>
  <c r="N104" i="12" s="1"/>
  <c r="O83" i="12" l="1"/>
  <c r="F143" i="12"/>
  <c r="G143" i="12"/>
  <c r="H143" i="12"/>
  <c r="I143" i="12"/>
  <c r="J143" i="12"/>
  <c r="K143" i="12"/>
  <c r="L143" i="12"/>
  <c r="M143" i="12"/>
  <c r="N143" i="12"/>
  <c r="O143" i="12"/>
  <c r="P143" i="12"/>
  <c r="Q143" i="12"/>
  <c r="E144" i="12"/>
  <c r="E145" i="12"/>
  <c r="E146" i="12"/>
  <c r="E147" i="12"/>
  <c r="E148" i="12"/>
  <c r="E149" i="12"/>
  <c r="E143" i="12" l="1"/>
  <c r="N41" i="12" l="1"/>
  <c r="N132" i="12"/>
  <c r="E83" i="12"/>
  <c r="N27" i="12"/>
  <c r="N34" i="12"/>
  <c r="N31" i="12" s="1"/>
  <c r="E142" i="12"/>
  <c r="E141" i="12"/>
  <c r="E140" i="12"/>
  <c r="E139" i="12"/>
  <c r="E138" i="12"/>
  <c r="E137" i="12"/>
  <c r="Q136" i="12"/>
  <c r="P136" i="12"/>
  <c r="O136" i="12"/>
  <c r="N136" i="12"/>
  <c r="M136" i="12"/>
  <c r="L136" i="12"/>
  <c r="K136" i="12"/>
  <c r="J136" i="12"/>
  <c r="I136" i="12"/>
  <c r="H136" i="12"/>
  <c r="G136" i="12"/>
  <c r="F136" i="12"/>
  <c r="P135" i="12"/>
  <c r="E135" i="12" s="1"/>
  <c r="E134" i="12"/>
  <c r="E133" i="12"/>
  <c r="L132" i="12"/>
  <c r="E131" i="12"/>
  <c r="E130" i="12"/>
  <c r="Q129" i="12"/>
  <c r="O129" i="12"/>
  <c r="N129" i="12"/>
  <c r="M129" i="12"/>
  <c r="K129" i="12"/>
  <c r="J129" i="12"/>
  <c r="I129" i="12"/>
  <c r="H129" i="12"/>
  <c r="G129" i="12"/>
  <c r="F129" i="12"/>
  <c r="P128" i="12"/>
  <c r="E128" i="12" s="1"/>
  <c r="E127" i="12"/>
  <c r="E126" i="12"/>
  <c r="E125" i="12"/>
  <c r="E124" i="12"/>
  <c r="E123" i="12"/>
  <c r="Q122" i="12"/>
  <c r="P122" i="12"/>
  <c r="O122" i="12"/>
  <c r="N122" i="12"/>
  <c r="M122" i="12"/>
  <c r="L122" i="12"/>
  <c r="K122" i="12"/>
  <c r="J122" i="12"/>
  <c r="I122" i="12"/>
  <c r="H122" i="12"/>
  <c r="G122" i="12"/>
  <c r="F122" i="12"/>
  <c r="P121" i="12"/>
  <c r="E121" i="12" s="1"/>
  <c r="E120" i="12"/>
  <c r="E119" i="12"/>
  <c r="Q118" i="12"/>
  <c r="L118" i="12"/>
  <c r="K118" i="12"/>
  <c r="K115" i="12" s="1"/>
  <c r="E117" i="12"/>
  <c r="E116" i="12"/>
  <c r="Q115" i="12"/>
  <c r="P115" i="12"/>
  <c r="O115" i="12"/>
  <c r="N115" i="12"/>
  <c r="M115" i="12"/>
  <c r="L115" i="12"/>
  <c r="J115" i="12"/>
  <c r="I115" i="12"/>
  <c r="H115" i="12"/>
  <c r="G115" i="12"/>
  <c r="F115" i="12"/>
  <c r="E114" i="12"/>
  <c r="E113" i="12"/>
  <c r="E112" i="12"/>
  <c r="E111" i="12"/>
  <c r="E108" i="12" s="1"/>
  <c r="E110" i="12"/>
  <c r="E109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Q107" i="12"/>
  <c r="O107" i="12"/>
  <c r="N107" i="12"/>
  <c r="N156" i="12" s="1"/>
  <c r="M107" i="12"/>
  <c r="M156" i="12" s="1"/>
  <c r="L107" i="12"/>
  <c r="K107" i="12"/>
  <c r="J107" i="12"/>
  <c r="I107" i="12"/>
  <c r="I156" i="12" s="1"/>
  <c r="H107" i="12"/>
  <c r="G107" i="12"/>
  <c r="F107" i="12"/>
  <c r="Q106" i="12"/>
  <c r="Q155" i="12" s="1"/>
  <c r="P106" i="12"/>
  <c r="O106" i="12"/>
  <c r="N106" i="12"/>
  <c r="M106" i="12"/>
  <c r="M155" i="12" s="1"/>
  <c r="L106" i="12"/>
  <c r="K106" i="12"/>
  <c r="J106" i="12"/>
  <c r="I106" i="12"/>
  <c r="I155" i="12" s="1"/>
  <c r="H106" i="12"/>
  <c r="G106" i="12"/>
  <c r="F106" i="12"/>
  <c r="Q105" i="12"/>
  <c r="P105" i="12"/>
  <c r="O105" i="12"/>
  <c r="N105" i="12"/>
  <c r="M105" i="12"/>
  <c r="L105" i="12"/>
  <c r="K105" i="12"/>
  <c r="J105" i="12"/>
  <c r="I105" i="12"/>
  <c r="H105" i="12"/>
  <c r="G105" i="12"/>
  <c r="F105" i="12"/>
  <c r="Q104" i="12"/>
  <c r="P104" i="12"/>
  <c r="O104" i="12"/>
  <c r="M104" i="12"/>
  <c r="L104" i="12"/>
  <c r="L153" i="12" s="1"/>
  <c r="J104" i="12"/>
  <c r="I104" i="12"/>
  <c r="H104" i="12"/>
  <c r="H153" i="12" s="1"/>
  <c r="G104" i="12"/>
  <c r="G153" i="12" s="1"/>
  <c r="F104" i="12"/>
  <c r="Q103" i="12"/>
  <c r="P103" i="12"/>
  <c r="P152" i="12" s="1"/>
  <c r="O103" i="12"/>
  <c r="N103" i="12"/>
  <c r="M103" i="12"/>
  <c r="L103" i="12"/>
  <c r="L152" i="12" s="1"/>
  <c r="K103" i="12"/>
  <c r="J103" i="12"/>
  <c r="I103" i="12"/>
  <c r="H103" i="12"/>
  <c r="H152" i="12" s="1"/>
  <c r="G103" i="12"/>
  <c r="E103" i="12" s="1"/>
  <c r="F103" i="12"/>
  <c r="Q102" i="12"/>
  <c r="Q151" i="12" s="1"/>
  <c r="P102" i="12"/>
  <c r="O102" i="12"/>
  <c r="O151" i="12" s="1"/>
  <c r="N102" i="12"/>
  <c r="N151" i="12" s="1"/>
  <c r="M102" i="12"/>
  <c r="M151" i="12" s="1"/>
  <c r="L102" i="12"/>
  <c r="K102" i="12"/>
  <c r="K151" i="12" s="1"/>
  <c r="J102" i="12"/>
  <c r="J151" i="12" s="1"/>
  <c r="I102" i="12"/>
  <c r="I151" i="12" s="1"/>
  <c r="H102" i="12"/>
  <c r="G102" i="12"/>
  <c r="G151" i="12" s="1"/>
  <c r="F102" i="12"/>
  <c r="F151" i="12" s="1"/>
  <c r="J101" i="12"/>
  <c r="F101" i="12"/>
  <c r="E100" i="12"/>
  <c r="E99" i="12"/>
  <c r="E98" i="12"/>
  <c r="E97" i="12"/>
  <c r="E94" i="12" s="1"/>
  <c r="E96" i="12"/>
  <c r="E95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3" i="12"/>
  <c r="E92" i="12"/>
  <c r="E91" i="12"/>
  <c r="E90" i="12"/>
  <c r="E89" i="12"/>
  <c r="E88" i="12"/>
  <c r="Q87" i="12"/>
  <c r="P87" i="12"/>
  <c r="O87" i="12"/>
  <c r="N87" i="12"/>
  <c r="M87" i="12"/>
  <c r="L87" i="12"/>
  <c r="K87" i="12"/>
  <c r="J87" i="12"/>
  <c r="I87" i="12"/>
  <c r="H87" i="12"/>
  <c r="G87" i="12"/>
  <c r="F87" i="12"/>
  <c r="K86" i="12"/>
  <c r="E86" i="12" s="1"/>
  <c r="J86" i="12"/>
  <c r="E85" i="12"/>
  <c r="E84" i="12"/>
  <c r="E82" i="12"/>
  <c r="E81" i="12"/>
  <c r="Q80" i="12"/>
  <c r="P80" i="12"/>
  <c r="O80" i="12"/>
  <c r="M80" i="12"/>
  <c r="L80" i="12"/>
  <c r="J80" i="12"/>
  <c r="I80" i="12"/>
  <c r="H80" i="12"/>
  <c r="G80" i="12"/>
  <c r="F80" i="12"/>
  <c r="P79" i="12"/>
  <c r="E79" i="12" s="1"/>
  <c r="E78" i="12"/>
  <c r="E77" i="12"/>
  <c r="E76" i="12"/>
  <c r="E75" i="12"/>
  <c r="E74" i="12"/>
  <c r="Q73" i="12"/>
  <c r="P73" i="12"/>
  <c r="O73" i="12"/>
  <c r="N73" i="12"/>
  <c r="M73" i="12"/>
  <c r="L73" i="12"/>
  <c r="K73" i="12"/>
  <c r="J73" i="12"/>
  <c r="I73" i="12"/>
  <c r="E73" i="12" s="1"/>
  <c r="H73" i="12"/>
  <c r="G73" i="12"/>
  <c r="F73" i="12"/>
  <c r="E72" i="12"/>
  <c r="E71" i="12"/>
  <c r="E70" i="12"/>
  <c r="E69" i="12"/>
  <c r="E68" i="12"/>
  <c r="E67" i="12"/>
  <c r="Q66" i="12"/>
  <c r="P66" i="12"/>
  <c r="O66" i="12"/>
  <c r="N66" i="12"/>
  <c r="M66" i="12"/>
  <c r="L66" i="12"/>
  <c r="K66" i="12"/>
  <c r="J66" i="12"/>
  <c r="I66" i="12"/>
  <c r="H66" i="12"/>
  <c r="G66" i="12"/>
  <c r="E66" i="12" s="1"/>
  <c r="F66" i="12"/>
  <c r="Q65" i="12"/>
  <c r="P65" i="12"/>
  <c r="O65" i="12"/>
  <c r="N65" i="12"/>
  <c r="M65" i="12"/>
  <c r="L65" i="12"/>
  <c r="J65" i="12"/>
  <c r="I65" i="12"/>
  <c r="H65" i="12"/>
  <c r="G65" i="12"/>
  <c r="F65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 s="1"/>
  <c r="Q63" i="12"/>
  <c r="P63" i="12"/>
  <c r="O63" i="12"/>
  <c r="N63" i="12"/>
  <c r="M63" i="12"/>
  <c r="L63" i="12"/>
  <c r="K63" i="12"/>
  <c r="J63" i="12"/>
  <c r="I63" i="12"/>
  <c r="H63" i="12"/>
  <c r="G63" i="12"/>
  <c r="F63" i="12"/>
  <c r="Q62" i="12"/>
  <c r="P62" i="12"/>
  <c r="P153" i="12" s="1"/>
  <c r="O62" i="12"/>
  <c r="O59" i="12" s="1"/>
  <c r="M62" i="12"/>
  <c r="L62" i="12"/>
  <c r="K62" i="12"/>
  <c r="J62" i="12"/>
  <c r="I62" i="12"/>
  <c r="H62" i="12"/>
  <c r="G62" i="12"/>
  <c r="F62" i="12"/>
  <c r="Q61" i="12"/>
  <c r="Q59" i="12" s="1"/>
  <c r="P61" i="12"/>
  <c r="O61" i="12"/>
  <c r="N61" i="12"/>
  <c r="M61" i="12"/>
  <c r="M59" i="12" s="1"/>
  <c r="L61" i="12"/>
  <c r="K61" i="12"/>
  <c r="J61" i="12"/>
  <c r="I61" i="12"/>
  <c r="I59" i="12" s="1"/>
  <c r="H61" i="12"/>
  <c r="G61" i="12"/>
  <c r="G59" i="12" s="1"/>
  <c r="F61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 s="1"/>
  <c r="E58" i="12"/>
  <c r="E57" i="12"/>
  <c r="E56" i="12"/>
  <c r="E55" i="12"/>
  <c r="E54" i="12"/>
  <c r="E53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1" i="12"/>
  <c r="E50" i="12"/>
  <c r="E49" i="12"/>
  <c r="E48" i="12"/>
  <c r="E47" i="12"/>
  <c r="E45" i="12" s="1"/>
  <c r="E46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4" i="12"/>
  <c r="E43" i="12"/>
  <c r="E42" i="12"/>
  <c r="E41" i="12"/>
  <c r="E40" i="12"/>
  <c r="E39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7" i="12"/>
  <c r="E36" i="12"/>
  <c r="E35" i="12"/>
  <c r="E33" i="12"/>
  <c r="E32" i="12"/>
  <c r="Q31" i="12"/>
  <c r="P31" i="12"/>
  <c r="O31" i="12"/>
  <c r="M31" i="12"/>
  <c r="L31" i="12"/>
  <c r="K31" i="12"/>
  <c r="J31" i="12"/>
  <c r="I31" i="12"/>
  <c r="H31" i="12"/>
  <c r="G31" i="12"/>
  <c r="F31" i="12"/>
  <c r="E30" i="12"/>
  <c r="E29" i="12"/>
  <c r="E28" i="12"/>
  <c r="E27" i="12"/>
  <c r="E26" i="12"/>
  <c r="E25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Q22" i="12"/>
  <c r="P22" i="12"/>
  <c r="P155" i="12" s="1"/>
  <c r="O22" i="12"/>
  <c r="N22" i="12"/>
  <c r="M22" i="12"/>
  <c r="L22" i="12"/>
  <c r="L155" i="12" s="1"/>
  <c r="K22" i="12"/>
  <c r="J22" i="12"/>
  <c r="I22" i="12"/>
  <c r="H22" i="12"/>
  <c r="G22" i="12"/>
  <c r="F22" i="12"/>
  <c r="Q21" i="12"/>
  <c r="P21" i="12"/>
  <c r="O21" i="12"/>
  <c r="N21" i="12"/>
  <c r="M21" i="12"/>
  <c r="L21" i="12"/>
  <c r="K21" i="12"/>
  <c r="J21" i="12"/>
  <c r="I21" i="12"/>
  <c r="H21" i="12"/>
  <c r="E21" i="12" s="1"/>
  <c r="G21" i="12"/>
  <c r="F21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Q19" i="12"/>
  <c r="Q17" i="12" s="1"/>
  <c r="P19" i="12"/>
  <c r="O19" i="12"/>
  <c r="O17" i="12" s="1"/>
  <c r="N19" i="12"/>
  <c r="M19" i="12"/>
  <c r="M17" i="12" s="1"/>
  <c r="L19" i="12"/>
  <c r="K19" i="12"/>
  <c r="K17" i="12" s="1"/>
  <c r="J19" i="12"/>
  <c r="I19" i="12"/>
  <c r="I17" i="12" s="1"/>
  <c r="H19" i="12"/>
  <c r="G19" i="12"/>
  <c r="G17" i="12" s="1"/>
  <c r="F19" i="12"/>
  <c r="Q18" i="12"/>
  <c r="P18" i="12"/>
  <c r="P151" i="12" s="1"/>
  <c r="O18" i="12"/>
  <c r="N18" i="12"/>
  <c r="M18" i="12"/>
  <c r="L18" i="12"/>
  <c r="K18" i="12"/>
  <c r="J18" i="12"/>
  <c r="I18" i="12"/>
  <c r="H18" i="12"/>
  <c r="H151" i="12" s="1"/>
  <c r="G18" i="12"/>
  <c r="F18" i="12"/>
  <c r="E63" i="12" l="1"/>
  <c r="Q153" i="12"/>
  <c r="N17" i="12"/>
  <c r="I154" i="12"/>
  <c r="M154" i="12"/>
  <c r="E52" i="12"/>
  <c r="J59" i="12"/>
  <c r="E87" i="12"/>
  <c r="M153" i="12"/>
  <c r="J154" i="12"/>
  <c r="F155" i="12"/>
  <c r="N155" i="12"/>
  <c r="E136" i="12"/>
  <c r="E38" i="12"/>
  <c r="P59" i="12"/>
  <c r="I152" i="12"/>
  <c r="I150" i="12" s="1"/>
  <c r="M152" i="12"/>
  <c r="Q152" i="12"/>
  <c r="I153" i="12"/>
  <c r="O153" i="12"/>
  <c r="G154" i="12"/>
  <c r="K154" i="12"/>
  <c r="O154" i="12"/>
  <c r="G155" i="12"/>
  <c r="E155" i="12" s="1"/>
  <c r="K155" i="12"/>
  <c r="O155" i="12"/>
  <c r="N101" i="12"/>
  <c r="E22" i="12"/>
  <c r="E19" i="12"/>
  <c r="F17" i="12"/>
  <c r="J17" i="12"/>
  <c r="Q154" i="12"/>
  <c r="E105" i="12"/>
  <c r="N154" i="12"/>
  <c r="J155" i="12"/>
  <c r="F156" i="12"/>
  <c r="J156" i="12"/>
  <c r="L17" i="12"/>
  <c r="E23" i="12"/>
  <c r="O156" i="12"/>
  <c r="H59" i="12"/>
  <c r="L59" i="12"/>
  <c r="F152" i="12"/>
  <c r="J152" i="12"/>
  <c r="N152" i="12"/>
  <c r="H154" i="12"/>
  <c r="L154" i="12"/>
  <c r="P154" i="12"/>
  <c r="H156" i="12"/>
  <c r="L156" i="12"/>
  <c r="Q156" i="12"/>
  <c r="E122" i="12"/>
  <c r="E132" i="12"/>
  <c r="N80" i="12"/>
  <c r="N62" i="12"/>
  <c r="N59" i="12" s="1"/>
  <c r="E24" i="12"/>
  <c r="E34" i="12"/>
  <c r="E31" i="12"/>
  <c r="M150" i="12"/>
  <c r="Q150" i="12"/>
  <c r="E129" i="12"/>
  <c r="E61" i="12"/>
  <c r="L151" i="12"/>
  <c r="L150" i="12" s="1"/>
  <c r="O152" i="12"/>
  <c r="H17" i="12"/>
  <c r="P17" i="12"/>
  <c r="E20" i="12"/>
  <c r="F59" i="12"/>
  <c r="I101" i="12"/>
  <c r="M101" i="12"/>
  <c r="Q101" i="12"/>
  <c r="K104" i="12"/>
  <c r="E106" i="12"/>
  <c r="P107" i="12"/>
  <c r="P156" i="12" s="1"/>
  <c r="E118" i="12"/>
  <c r="E115" i="12" s="1"/>
  <c r="L129" i="12"/>
  <c r="P129" i="12"/>
  <c r="K152" i="12"/>
  <c r="J153" i="12"/>
  <c r="H155" i="12"/>
  <c r="H150" i="12" s="1"/>
  <c r="E18" i="12"/>
  <c r="G101" i="12"/>
  <c r="O101" i="12"/>
  <c r="F154" i="12"/>
  <c r="G152" i="12"/>
  <c r="E152" i="12" s="1"/>
  <c r="F153" i="12"/>
  <c r="G156" i="12"/>
  <c r="K65" i="12"/>
  <c r="K80" i="12"/>
  <c r="H101" i="12"/>
  <c r="L101" i="12"/>
  <c r="N118" i="11"/>
  <c r="L118" i="11"/>
  <c r="E142" i="11"/>
  <c r="E141" i="11"/>
  <c r="E140" i="11"/>
  <c r="E139" i="11"/>
  <c r="E138" i="11"/>
  <c r="E137" i="11"/>
  <c r="E136" i="11" s="1"/>
  <c r="Q136" i="11"/>
  <c r="P136" i="11"/>
  <c r="O136" i="11"/>
  <c r="N136" i="11"/>
  <c r="M136" i="11"/>
  <c r="L136" i="11"/>
  <c r="K136" i="11"/>
  <c r="J136" i="11"/>
  <c r="I136" i="11"/>
  <c r="H136" i="11"/>
  <c r="G136" i="11"/>
  <c r="F136" i="11"/>
  <c r="P135" i="11"/>
  <c r="E135" i="11"/>
  <c r="E134" i="11"/>
  <c r="E133" i="11"/>
  <c r="L132" i="11"/>
  <c r="E132" i="11"/>
  <c r="E131" i="11"/>
  <c r="E129" i="11" s="1"/>
  <c r="E130" i="11"/>
  <c r="Q129" i="11"/>
  <c r="P129" i="11"/>
  <c r="O129" i="11"/>
  <c r="N129" i="11"/>
  <c r="M129" i="11"/>
  <c r="L129" i="11"/>
  <c r="K129" i="11"/>
  <c r="J129" i="11"/>
  <c r="I129" i="11"/>
  <c r="H129" i="11"/>
  <c r="G129" i="11"/>
  <c r="F129" i="11"/>
  <c r="P128" i="11"/>
  <c r="E128" i="11" s="1"/>
  <c r="E127" i="11"/>
  <c r="E126" i="11"/>
  <c r="E125" i="11"/>
  <c r="E124" i="11"/>
  <c r="E122" i="11" s="1"/>
  <c r="E123" i="11"/>
  <c r="Q122" i="11"/>
  <c r="P122" i="11"/>
  <c r="O122" i="11"/>
  <c r="N122" i="11"/>
  <c r="M122" i="11"/>
  <c r="L122" i="11"/>
  <c r="K122" i="11"/>
  <c r="J122" i="11"/>
  <c r="I122" i="11"/>
  <c r="H122" i="11"/>
  <c r="G122" i="11"/>
  <c r="F122" i="11"/>
  <c r="P121" i="11"/>
  <c r="E121" i="11" s="1"/>
  <c r="E120" i="11"/>
  <c r="E119" i="11"/>
  <c r="Q118" i="11"/>
  <c r="Q115" i="11" s="1"/>
  <c r="K118" i="11"/>
  <c r="K104" i="11" s="1"/>
  <c r="E117" i="11"/>
  <c r="E116" i="11"/>
  <c r="O115" i="11"/>
  <c r="N115" i="11"/>
  <c r="M115" i="11"/>
  <c r="L115" i="11"/>
  <c r="J115" i="11"/>
  <c r="I115" i="11"/>
  <c r="H115" i="11"/>
  <c r="G115" i="11"/>
  <c r="F115" i="11"/>
  <c r="E114" i="11"/>
  <c r="E113" i="11"/>
  <c r="E112" i="11"/>
  <c r="E111" i="11"/>
  <c r="E110" i="11"/>
  <c r="E109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Q107" i="11"/>
  <c r="Q149" i="11" s="1"/>
  <c r="O107" i="11"/>
  <c r="O149" i="11" s="1"/>
  <c r="N107" i="11"/>
  <c r="N149" i="11" s="1"/>
  <c r="M107" i="11"/>
  <c r="M149" i="11" s="1"/>
  <c r="L107" i="11"/>
  <c r="L149" i="11" s="1"/>
  <c r="K107" i="11"/>
  <c r="K149" i="11" s="1"/>
  <c r="J107" i="11"/>
  <c r="J149" i="11" s="1"/>
  <c r="I107" i="11"/>
  <c r="I149" i="11" s="1"/>
  <c r="H107" i="11"/>
  <c r="H149" i="11" s="1"/>
  <c r="G107" i="11"/>
  <c r="G149" i="11" s="1"/>
  <c r="F107" i="11"/>
  <c r="Q106" i="11"/>
  <c r="Q148" i="11" s="1"/>
  <c r="P106" i="11"/>
  <c r="P148" i="11" s="1"/>
  <c r="O106" i="11"/>
  <c r="O148" i="11" s="1"/>
  <c r="N106" i="11"/>
  <c r="N148" i="11" s="1"/>
  <c r="M106" i="11"/>
  <c r="M148" i="11" s="1"/>
  <c r="L106" i="11"/>
  <c r="L148" i="11" s="1"/>
  <c r="K106" i="11"/>
  <c r="K148" i="11" s="1"/>
  <c r="J106" i="11"/>
  <c r="J148" i="11" s="1"/>
  <c r="I106" i="11"/>
  <c r="I148" i="11" s="1"/>
  <c r="H106" i="11"/>
  <c r="H148" i="11" s="1"/>
  <c r="G106" i="11"/>
  <c r="G148" i="11" s="1"/>
  <c r="F106" i="11"/>
  <c r="F148" i="11" s="1"/>
  <c r="Q105" i="11"/>
  <c r="Q147" i="11" s="1"/>
  <c r="P105" i="11"/>
  <c r="P147" i="11" s="1"/>
  <c r="O105" i="11"/>
  <c r="O147" i="11" s="1"/>
  <c r="N105" i="11"/>
  <c r="N147" i="11" s="1"/>
  <c r="M105" i="11"/>
  <c r="M147" i="11" s="1"/>
  <c r="L105" i="11"/>
  <c r="L147" i="11" s="1"/>
  <c r="K105" i="11"/>
  <c r="K147" i="11" s="1"/>
  <c r="J105" i="11"/>
  <c r="J147" i="11" s="1"/>
  <c r="I105" i="11"/>
  <c r="I147" i="11" s="1"/>
  <c r="H105" i="11"/>
  <c r="H147" i="11" s="1"/>
  <c r="G105" i="11"/>
  <c r="G147" i="11" s="1"/>
  <c r="F105" i="11"/>
  <c r="F147" i="11" s="1"/>
  <c r="Q104" i="11"/>
  <c r="Q146" i="11" s="1"/>
  <c r="P104" i="11"/>
  <c r="P146" i="11" s="1"/>
  <c r="O104" i="11"/>
  <c r="O146" i="11" s="1"/>
  <c r="N104" i="11"/>
  <c r="N146" i="11" s="1"/>
  <c r="M104" i="11"/>
  <c r="M146" i="11" s="1"/>
  <c r="L104" i="11"/>
  <c r="L146" i="11" s="1"/>
  <c r="J104" i="11"/>
  <c r="J146" i="11" s="1"/>
  <c r="I104" i="11"/>
  <c r="E104" i="11" s="1"/>
  <c r="H104" i="11"/>
  <c r="H146" i="11" s="1"/>
  <c r="G104" i="11"/>
  <c r="G146" i="11" s="1"/>
  <c r="F104" i="11"/>
  <c r="F146" i="11" s="1"/>
  <c r="Q103" i="11"/>
  <c r="Q145" i="11" s="1"/>
  <c r="P103" i="11"/>
  <c r="P145" i="11" s="1"/>
  <c r="O103" i="11"/>
  <c r="O145" i="11" s="1"/>
  <c r="N103" i="11"/>
  <c r="N101" i="11" s="1"/>
  <c r="M103" i="11"/>
  <c r="M145" i="11" s="1"/>
  <c r="L103" i="11"/>
  <c r="L145" i="11" s="1"/>
  <c r="K103" i="11"/>
  <c r="K145" i="11" s="1"/>
  <c r="J103" i="11"/>
  <c r="J101" i="11" s="1"/>
  <c r="I103" i="11"/>
  <c r="I145" i="11" s="1"/>
  <c r="H103" i="11"/>
  <c r="H145" i="11" s="1"/>
  <c r="G103" i="11"/>
  <c r="G145" i="11" s="1"/>
  <c r="F103" i="11"/>
  <c r="E103" i="11" s="1"/>
  <c r="Q102" i="11"/>
  <c r="Q144" i="11" s="1"/>
  <c r="Q143" i="11" s="1"/>
  <c r="P102" i="11"/>
  <c r="P144" i="11" s="1"/>
  <c r="O102" i="11"/>
  <c r="O144" i="11" s="1"/>
  <c r="O143" i="11" s="1"/>
  <c r="N102" i="11"/>
  <c r="N144" i="11" s="1"/>
  <c r="M102" i="11"/>
  <c r="M144" i="11" s="1"/>
  <c r="M143" i="11" s="1"/>
  <c r="L102" i="11"/>
  <c r="L144" i="11" s="1"/>
  <c r="K102" i="11"/>
  <c r="K144" i="11" s="1"/>
  <c r="J102" i="11"/>
  <c r="J144" i="11" s="1"/>
  <c r="I102" i="11"/>
  <c r="I144" i="11" s="1"/>
  <c r="H102" i="11"/>
  <c r="H144" i="11" s="1"/>
  <c r="H143" i="11" s="1"/>
  <c r="G102" i="11"/>
  <c r="G144" i="11" s="1"/>
  <c r="G143" i="11" s="1"/>
  <c r="F102" i="11"/>
  <c r="F144" i="11" s="1"/>
  <c r="O101" i="11"/>
  <c r="G101" i="11"/>
  <c r="E100" i="11"/>
  <c r="E99" i="11"/>
  <c r="E98" i="11"/>
  <c r="E97" i="11"/>
  <c r="E96" i="11"/>
  <c r="E95" i="11"/>
  <c r="E94" i="11" s="1"/>
  <c r="Q94" i="11"/>
  <c r="P94" i="11"/>
  <c r="O94" i="11"/>
  <c r="N94" i="11"/>
  <c r="M94" i="11"/>
  <c r="L94" i="11"/>
  <c r="K94" i="11"/>
  <c r="J94" i="11"/>
  <c r="I94" i="11"/>
  <c r="H94" i="11"/>
  <c r="G94" i="11"/>
  <c r="F94" i="11"/>
  <c r="E93" i="11"/>
  <c r="E92" i="11"/>
  <c r="E91" i="11"/>
  <c r="E90" i="11"/>
  <c r="E89" i="11"/>
  <c r="E88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K86" i="11"/>
  <c r="E86" i="11" s="1"/>
  <c r="J86" i="11"/>
  <c r="E85" i="11"/>
  <c r="E84" i="11"/>
  <c r="E83" i="11"/>
  <c r="E82" i="11"/>
  <c r="E81" i="11"/>
  <c r="Q80" i="11"/>
  <c r="P80" i="11"/>
  <c r="O80" i="11"/>
  <c r="N80" i="11"/>
  <c r="M80" i="11"/>
  <c r="L80" i="11"/>
  <c r="J80" i="11"/>
  <c r="I80" i="11"/>
  <c r="H80" i="11"/>
  <c r="G80" i="11"/>
  <c r="F80" i="11"/>
  <c r="P79" i="11"/>
  <c r="E79" i="11"/>
  <c r="E78" i="11"/>
  <c r="E77" i="11"/>
  <c r="E76" i="11"/>
  <c r="E75" i="11"/>
  <c r="E74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 s="1"/>
  <c r="E72" i="11"/>
  <c r="E71" i="11"/>
  <c r="E70" i="11"/>
  <c r="E69" i="11"/>
  <c r="E68" i="11"/>
  <c r="E67" i="11"/>
  <c r="Q66" i="11"/>
  <c r="P66" i="11"/>
  <c r="O66" i="11"/>
  <c r="N66" i="11"/>
  <c r="M66" i="11"/>
  <c r="L66" i="11"/>
  <c r="K66" i="11"/>
  <c r="J66" i="11"/>
  <c r="I66" i="11"/>
  <c r="E66" i="11" s="1"/>
  <c r="H66" i="11"/>
  <c r="G66" i="11"/>
  <c r="F66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E65" i="11" s="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 s="1"/>
  <c r="Q63" i="11"/>
  <c r="P63" i="11"/>
  <c r="O63" i="11"/>
  <c r="N63" i="11"/>
  <c r="M63" i="11"/>
  <c r="L63" i="11"/>
  <c r="K63" i="11"/>
  <c r="J63" i="11"/>
  <c r="I63" i="11"/>
  <c r="H63" i="11"/>
  <c r="G63" i="11"/>
  <c r="E63" i="11" s="1"/>
  <c r="F63" i="11"/>
  <c r="Q62" i="11"/>
  <c r="P62" i="11"/>
  <c r="O62" i="11"/>
  <c r="N62" i="11"/>
  <c r="M62" i="11"/>
  <c r="L62" i="11"/>
  <c r="K62" i="11"/>
  <c r="J62" i="11"/>
  <c r="I62" i="11"/>
  <c r="E62" i="11" s="1"/>
  <c r="H62" i="11"/>
  <c r="G62" i="11"/>
  <c r="F62" i="11"/>
  <c r="Q61" i="11"/>
  <c r="Q59" i="11" s="1"/>
  <c r="P61" i="11"/>
  <c r="O61" i="11"/>
  <c r="N61" i="11"/>
  <c r="M61" i="11"/>
  <c r="M59" i="11" s="1"/>
  <c r="L61" i="11"/>
  <c r="K61" i="11"/>
  <c r="J61" i="11"/>
  <c r="I61" i="11"/>
  <c r="I59" i="11" s="1"/>
  <c r="H61" i="11"/>
  <c r="G61" i="11"/>
  <c r="F61" i="11"/>
  <c r="E61" i="11" s="1"/>
  <c r="Q60" i="11"/>
  <c r="P60" i="11"/>
  <c r="O60" i="11"/>
  <c r="O59" i="11" s="1"/>
  <c r="N60" i="11"/>
  <c r="N59" i="11" s="1"/>
  <c r="M60" i="11"/>
  <c r="L60" i="11"/>
  <c r="K60" i="11"/>
  <c r="K59" i="11" s="1"/>
  <c r="J60" i="11"/>
  <c r="J59" i="11" s="1"/>
  <c r="I60" i="11"/>
  <c r="H60" i="11"/>
  <c r="G60" i="11"/>
  <c r="G59" i="11" s="1"/>
  <c r="F60" i="11"/>
  <c r="E60" i="11" s="1"/>
  <c r="E59" i="11" s="1"/>
  <c r="P59" i="11"/>
  <c r="L59" i="11"/>
  <c r="H59" i="11"/>
  <c r="E58" i="11"/>
  <c r="E57" i="11"/>
  <c r="E56" i="11"/>
  <c r="E55" i="11"/>
  <c r="E54" i="11"/>
  <c r="E53" i="11"/>
  <c r="E52" i="11" s="1"/>
  <c r="Q52" i="11"/>
  <c r="P52" i="11"/>
  <c r="O52" i="11"/>
  <c r="N52" i="11"/>
  <c r="M52" i="11"/>
  <c r="L52" i="11"/>
  <c r="K52" i="11"/>
  <c r="J52" i="11"/>
  <c r="I52" i="11"/>
  <c r="H52" i="11"/>
  <c r="G52" i="11"/>
  <c r="F52" i="11"/>
  <c r="E51" i="11"/>
  <c r="E50" i="11"/>
  <c r="E49" i="11"/>
  <c r="E48" i="11"/>
  <c r="E47" i="11"/>
  <c r="E46" i="11"/>
  <c r="E45" i="11" s="1"/>
  <c r="Q45" i="11"/>
  <c r="P45" i="11"/>
  <c r="O45" i="11"/>
  <c r="N45" i="11"/>
  <c r="M45" i="11"/>
  <c r="L45" i="11"/>
  <c r="K45" i="11"/>
  <c r="J45" i="11"/>
  <c r="I45" i="11"/>
  <c r="H45" i="11"/>
  <c r="G45" i="11"/>
  <c r="F45" i="11"/>
  <c r="E44" i="11"/>
  <c r="E43" i="11"/>
  <c r="E42" i="11"/>
  <c r="E41" i="11"/>
  <c r="E40" i="11"/>
  <c r="E39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E37" i="11"/>
  <c r="E36" i="11"/>
  <c r="E35" i="11"/>
  <c r="E34" i="11"/>
  <c r="E33" i="11"/>
  <c r="E31" i="11" s="1"/>
  <c r="E32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0" i="11"/>
  <c r="E29" i="11"/>
  <c r="E28" i="11"/>
  <c r="E27" i="11"/>
  <c r="E26" i="11"/>
  <c r="E25" i="11"/>
  <c r="E24" i="11" s="1"/>
  <c r="Q24" i="11"/>
  <c r="P24" i="11"/>
  <c r="O24" i="11"/>
  <c r="N24" i="11"/>
  <c r="M24" i="11"/>
  <c r="L24" i="11"/>
  <c r="K24" i="11"/>
  <c r="J24" i="11"/>
  <c r="I24" i="11"/>
  <c r="H24" i="11"/>
  <c r="G24" i="11"/>
  <c r="F24" i="11"/>
  <c r="Q23" i="11"/>
  <c r="P23" i="11"/>
  <c r="O23" i="11"/>
  <c r="N23" i="11"/>
  <c r="M23" i="11"/>
  <c r="L23" i="11"/>
  <c r="K23" i="11"/>
  <c r="J23" i="11"/>
  <c r="I23" i="11"/>
  <c r="H23" i="11"/>
  <c r="G23" i="11"/>
  <c r="E23" i="11" s="1"/>
  <c r="F23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 s="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 s="1"/>
  <c r="Q19" i="11"/>
  <c r="P19" i="11"/>
  <c r="O19" i="11"/>
  <c r="O17" i="11" s="1"/>
  <c r="N19" i="11"/>
  <c r="M19" i="11"/>
  <c r="L19" i="11"/>
  <c r="K19" i="11"/>
  <c r="K17" i="11" s="1"/>
  <c r="J19" i="11"/>
  <c r="I19" i="11"/>
  <c r="H19" i="11"/>
  <c r="G19" i="11"/>
  <c r="E19" i="11" s="1"/>
  <c r="F19" i="11"/>
  <c r="Q18" i="11"/>
  <c r="Q17" i="11" s="1"/>
  <c r="P18" i="11"/>
  <c r="P17" i="11" s="1"/>
  <c r="O18" i="11"/>
  <c r="N18" i="11"/>
  <c r="M18" i="11"/>
  <c r="M17" i="11" s="1"/>
  <c r="L18" i="11"/>
  <c r="L17" i="11" s="1"/>
  <c r="K18" i="11"/>
  <c r="J18" i="11"/>
  <c r="I18" i="11"/>
  <c r="I17" i="11" s="1"/>
  <c r="H18" i="11"/>
  <c r="H17" i="11" s="1"/>
  <c r="G18" i="11"/>
  <c r="F18" i="11"/>
  <c r="N17" i="11"/>
  <c r="J17" i="11"/>
  <c r="F17" i="11"/>
  <c r="N153" i="12" l="1"/>
  <c r="E153" i="12" s="1"/>
  <c r="E80" i="12"/>
  <c r="E62" i="12"/>
  <c r="P101" i="12"/>
  <c r="E107" i="12"/>
  <c r="E154" i="12"/>
  <c r="J150" i="12"/>
  <c r="O150" i="12"/>
  <c r="P150" i="12"/>
  <c r="K153" i="12"/>
  <c r="K101" i="12"/>
  <c r="F150" i="12"/>
  <c r="E151" i="12"/>
  <c r="E104" i="12"/>
  <c r="E101" i="12" s="1"/>
  <c r="G150" i="12"/>
  <c r="E65" i="12"/>
  <c r="K156" i="12"/>
  <c r="E156" i="12" s="1"/>
  <c r="K59" i="12"/>
  <c r="E17" i="12"/>
  <c r="L143" i="11"/>
  <c r="P143" i="11"/>
  <c r="E147" i="11"/>
  <c r="E148" i="11"/>
  <c r="E107" i="11"/>
  <c r="E144" i="11"/>
  <c r="N143" i="11"/>
  <c r="K101" i="11"/>
  <c r="K146" i="11"/>
  <c r="K143" i="11" s="1"/>
  <c r="E18" i="11"/>
  <c r="E17" i="11" s="1"/>
  <c r="F145" i="11"/>
  <c r="N145" i="11"/>
  <c r="I146" i="11"/>
  <c r="I143" i="11" s="1"/>
  <c r="G17" i="11"/>
  <c r="K80" i="11"/>
  <c r="E80" i="11" s="1"/>
  <c r="H101" i="11"/>
  <c r="L101" i="11"/>
  <c r="E105" i="11"/>
  <c r="E101" i="11" s="1"/>
  <c r="K115" i="11"/>
  <c r="J145" i="11"/>
  <c r="J143" i="11" s="1"/>
  <c r="F149" i="11"/>
  <c r="F59" i="11"/>
  <c r="I101" i="11"/>
  <c r="M101" i="11"/>
  <c r="Q101" i="11"/>
  <c r="E106" i="11"/>
  <c r="P107" i="11"/>
  <c r="P149" i="11" s="1"/>
  <c r="P115" i="11"/>
  <c r="E118" i="11"/>
  <c r="E115" i="11" s="1"/>
  <c r="F101" i="11"/>
  <c r="L132" i="10"/>
  <c r="N150" i="12" l="1"/>
  <c r="E59" i="12"/>
  <c r="K150" i="12"/>
  <c r="E150" i="12"/>
  <c r="E146" i="11"/>
  <c r="E145" i="11"/>
  <c r="F143" i="11"/>
  <c r="E143" i="11" s="1"/>
  <c r="E149" i="11"/>
  <c r="P101" i="11"/>
  <c r="Q118" i="10"/>
  <c r="E118" i="10" s="1"/>
  <c r="E115" i="10" s="1"/>
  <c r="K118" i="10"/>
  <c r="P149" i="10"/>
  <c r="L149" i="10"/>
  <c r="H149" i="10"/>
  <c r="Q148" i="10"/>
  <c r="M148" i="10"/>
  <c r="I148" i="10"/>
  <c r="N147" i="10"/>
  <c r="J147" i="10"/>
  <c r="F147" i="10"/>
  <c r="O146" i="10"/>
  <c r="G146" i="10"/>
  <c r="P145" i="10"/>
  <c r="L145" i="10"/>
  <c r="H145" i="10"/>
  <c r="Q144" i="10"/>
  <c r="M144" i="10"/>
  <c r="I144" i="10"/>
  <c r="E142" i="10"/>
  <c r="E141" i="10"/>
  <c r="E140" i="10"/>
  <c r="E139" i="10"/>
  <c r="E138" i="10"/>
  <c r="E137" i="10"/>
  <c r="Q136" i="10"/>
  <c r="P136" i="10"/>
  <c r="O136" i="10"/>
  <c r="N136" i="10"/>
  <c r="M136" i="10"/>
  <c r="L136" i="10"/>
  <c r="K136" i="10"/>
  <c r="J136" i="10"/>
  <c r="I136" i="10"/>
  <c r="H136" i="10"/>
  <c r="G136" i="10"/>
  <c r="F136" i="10"/>
  <c r="E136" i="10"/>
  <c r="P135" i="10"/>
  <c r="E135" i="10" s="1"/>
  <c r="E134" i="10"/>
  <c r="E133" i="10"/>
  <c r="E132" i="10"/>
  <c r="E131" i="10"/>
  <c r="E130" i="10"/>
  <c r="Q129" i="10"/>
  <c r="P129" i="10"/>
  <c r="O129" i="10"/>
  <c r="N129" i="10"/>
  <c r="M129" i="10"/>
  <c r="L129" i="10"/>
  <c r="K129" i="10"/>
  <c r="J129" i="10"/>
  <c r="I129" i="10"/>
  <c r="H129" i="10"/>
  <c r="G129" i="10"/>
  <c r="F129" i="10"/>
  <c r="P128" i="10"/>
  <c r="E128" i="10" s="1"/>
  <c r="E122" i="10" s="1"/>
  <c r="E127" i="10"/>
  <c r="E126" i="10"/>
  <c r="E125" i="10"/>
  <c r="E124" i="10"/>
  <c r="E123" i="10"/>
  <c r="Q122" i="10"/>
  <c r="P122" i="10"/>
  <c r="O122" i="10"/>
  <c r="N122" i="10"/>
  <c r="M122" i="10"/>
  <c r="L122" i="10"/>
  <c r="K122" i="10"/>
  <c r="J122" i="10"/>
  <c r="I122" i="10"/>
  <c r="H122" i="10"/>
  <c r="G122" i="10"/>
  <c r="F122" i="10"/>
  <c r="P121" i="10"/>
  <c r="E121" i="10"/>
  <c r="E120" i="10"/>
  <c r="E119" i="10"/>
  <c r="E117" i="10"/>
  <c r="E116" i="10"/>
  <c r="Q115" i="10"/>
  <c r="P115" i="10"/>
  <c r="O115" i="10"/>
  <c r="N115" i="10"/>
  <c r="M115" i="10"/>
  <c r="L115" i="10"/>
  <c r="K115" i="10"/>
  <c r="J115" i="10"/>
  <c r="I115" i="10"/>
  <c r="H115" i="10"/>
  <c r="G115" i="10"/>
  <c r="F115" i="10"/>
  <c r="E114" i="10"/>
  <c r="E113" i="10"/>
  <c r="E112" i="10"/>
  <c r="E111" i="10"/>
  <c r="E108" i="10" s="1"/>
  <c r="E110" i="10"/>
  <c r="E109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Q107" i="10"/>
  <c r="Q149" i="10" s="1"/>
  <c r="P107" i="10"/>
  <c r="O107" i="10"/>
  <c r="O149" i="10" s="1"/>
  <c r="N107" i="10"/>
  <c r="N149" i="10" s="1"/>
  <c r="M107" i="10"/>
  <c r="M149" i="10" s="1"/>
  <c r="L107" i="10"/>
  <c r="K107" i="10"/>
  <c r="J107" i="10"/>
  <c r="J149" i="10" s="1"/>
  <c r="I107" i="10"/>
  <c r="I149" i="10" s="1"/>
  <c r="H107" i="10"/>
  <c r="G107" i="10"/>
  <c r="G149" i="10" s="1"/>
  <c r="F107" i="10"/>
  <c r="F149" i="10" s="1"/>
  <c r="E107" i="10"/>
  <c r="Q106" i="10"/>
  <c r="P106" i="10"/>
  <c r="P148" i="10" s="1"/>
  <c r="O106" i="10"/>
  <c r="O148" i="10" s="1"/>
  <c r="N106" i="10"/>
  <c r="N148" i="10" s="1"/>
  <c r="M106" i="10"/>
  <c r="L106" i="10"/>
  <c r="L148" i="10" s="1"/>
  <c r="K106" i="10"/>
  <c r="K148" i="10" s="1"/>
  <c r="J106" i="10"/>
  <c r="J148" i="10" s="1"/>
  <c r="I106" i="10"/>
  <c r="H106" i="10"/>
  <c r="H148" i="10" s="1"/>
  <c r="G106" i="10"/>
  <c r="G148" i="10" s="1"/>
  <c r="F106" i="10"/>
  <c r="F148" i="10" s="1"/>
  <c r="E148" i="10" s="1"/>
  <c r="Q105" i="10"/>
  <c r="Q147" i="10" s="1"/>
  <c r="P105" i="10"/>
  <c r="P147" i="10" s="1"/>
  <c r="O105" i="10"/>
  <c r="O147" i="10" s="1"/>
  <c r="N105" i="10"/>
  <c r="M105" i="10"/>
  <c r="M147" i="10" s="1"/>
  <c r="L105" i="10"/>
  <c r="L147" i="10" s="1"/>
  <c r="K105" i="10"/>
  <c r="K147" i="10" s="1"/>
  <c r="J105" i="10"/>
  <c r="I105" i="10"/>
  <c r="I147" i="10" s="1"/>
  <c r="H105" i="10"/>
  <c r="H147" i="10" s="1"/>
  <c r="G105" i="10"/>
  <c r="G147" i="10" s="1"/>
  <c r="F105" i="10"/>
  <c r="E105" i="10" s="1"/>
  <c r="Q104" i="10"/>
  <c r="Q146" i="10" s="1"/>
  <c r="P104" i="10"/>
  <c r="P146" i="10" s="1"/>
  <c r="O104" i="10"/>
  <c r="N104" i="10"/>
  <c r="N146" i="10" s="1"/>
  <c r="M104" i="10"/>
  <c r="M146" i="10" s="1"/>
  <c r="L104" i="10"/>
  <c r="L146" i="10" s="1"/>
  <c r="K104" i="10"/>
  <c r="K146" i="10" s="1"/>
  <c r="J104" i="10"/>
  <c r="J146" i="10" s="1"/>
  <c r="I104" i="10"/>
  <c r="I146" i="10" s="1"/>
  <c r="H104" i="10"/>
  <c r="H146" i="10" s="1"/>
  <c r="G104" i="10"/>
  <c r="F104" i="10"/>
  <c r="F146" i="10" s="1"/>
  <c r="Q103" i="10"/>
  <c r="Q145" i="10" s="1"/>
  <c r="P103" i="10"/>
  <c r="O103" i="10"/>
  <c r="O145" i="10" s="1"/>
  <c r="N103" i="10"/>
  <c r="N145" i="10" s="1"/>
  <c r="M103" i="10"/>
  <c r="M145" i="10" s="1"/>
  <c r="L103" i="10"/>
  <c r="K103" i="10"/>
  <c r="K145" i="10" s="1"/>
  <c r="J103" i="10"/>
  <c r="J145" i="10" s="1"/>
  <c r="I103" i="10"/>
  <c r="I145" i="10" s="1"/>
  <c r="H103" i="10"/>
  <c r="G103" i="10"/>
  <c r="G145" i="10" s="1"/>
  <c r="F103" i="10"/>
  <c r="F145" i="10" s="1"/>
  <c r="Q102" i="10"/>
  <c r="P102" i="10"/>
  <c r="P144" i="10" s="1"/>
  <c r="P143" i="10" s="1"/>
  <c r="O102" i="10"/>
  <c r="O144" i="10" s="1"/>
  <c r="O143" i="10" s="1"/>
  <c r="N102" i="10"/>
  <c r="N144" i="10" s="1"/>
  <c r="N143" i="10" s="1"/>
  <c r="M102" i="10"/>
  <c r="L102" i="10"/>
  <c r="L144" i="10" s="1"/>
  <c r="L143" i="10" s="1"/>
  <c r="K102" i="10"/>
  <c r="K144" i="10" s="1"/>
  <c r="J102" i="10"/>
  <c r="J144" i="10" s="1"/>
  <c r="J143" i="10" s="1"/>
  <c r="I102" i="10"/>
  <c r="H102" i="10"/>
  <c r="H144" i="10" s="1"/>
  <c r="H143" i="10" s="1"/>
  <c r="G102" i="10"/>
  <c r="G144" i="10" s="1"/>
  <c r="G143" i="10" s="1"/>
  <c r="F102" i="10"/>
  <c r="F144" i="10" s="1"/>
  <c r="N101" i="10"/>
  <c r="J101" i="10"/>
  <c r="F101" i="10"/>
  <c r="E100" i="10"/>
  <c r="E99" i="10"/>
  <c r="E98" i="10"/>
  <c r="E97" i="10"/>
  <c r="E96" i="10"/>
  <c r="E95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E93" i="10"/>
  <c r="E92" i="10"/>
  <c r="E91" i="10"/>
  <c r="E90" i="10"/>
  <c r="E87" i="10" s="1"/>
  <c r="E89" i="10"/>
  <c r="E88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K86" i="10"/>
  <c r="E86" i="10" s="1"/>
  <c r="J86" i="10"/>
  <c r="E85" i="10"/>
  <c r="E84" i="10"/>
  <c r="E83" i="10"/>
  <c r="E82" i="10"/>
  <c r="E81" i="10"/>
  <c r="Q80" i="10"/>
  <c r="P80" i="10"/>
  <c r="O80" i="10"/>
  <c r="N80" i="10"/>
  <c r="M80" i="10"/>
  <c r="L80" i="10"/>
  <c r="J80" i="10"/>
  <c r="I80" i="10"/>
  <c r="H80" i="10"/>
  <c r="G80" i="10"/>
  <c r="F80" i="10"/>
  <c r="P79" i="10"/>
  <c r="E79" i="10" s="1"/>
  <c r="E78" i="10"/>
  <c r="E77" i="10"/>
  <c r="E76" i="10"/>
  <c r="E75" i="10"/>
  <c r="E74" i="10"/>
  <c r="Q73" i="10"/>
  <c r="P73" i="10"/>
  <c r="O73" i="10"/>
  <c r="N73" i="10"/>
  <c r="M73" i="10"/>
  <c r="L73" i="10"/>
  <c r="K73" i="10"/>
  <c r="J73" i="10"/>
  <c r="I73" i="10"/>
  <c r="E73" i="10" s="1"/>
  <c r="H73" i="10"/>
  <c r="G73" i="10"/>
  <c r="F73" i="10"/>
  <c r="E72" i="10"/>
  <c r="E71" i="10"/>
  <c r="E70" i="10"/>
  <c r="E69" i="10"/>
  <c r="E68" i="10"/>
  <c r="E67" i="10"/>
  <c r="Q66" i="10"/>
  <c r="P66" i="10"/>
  <c r="O66" i="10"/>
  <c r="N66" i="10"/>
  <c r="M66" i="10"/>
  <c r="L66" i="10"/>
  <c r="K66" i="10"/>
  <c r="J66" i="10"/>
  <c r="I66" i="10"/>
  <c r="H66" i="10"/>
  <c r="E66" i="10" s="1"/>
  <c r="G66" i="10"/>
  <c r="F66" i="10"/>
  <c r="Q65" i="10"/>
  <c r="P65" i="10"/>
  <c r="O65" i="10"/>
  <c r="N65" i="10"/>
  <c r="M65" i="10"/>
  <c r="L65" i="10"/>
  <c r="J65" i="10"/>
  <c r="I65" i="10"/>
  <c r="H65" i="10"/>
  <c r="G65" i="10"/>
  <c r="F65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 s="1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 s="1"/>
  <c r="Q62" i="10"/>
  <c r="P62" i="10"/>
  <c r="P59" i="10" s="1"/>
  <c r="O62" i="10"/>
  <c r="N62" i="10"/>
  <c r="M62" i="10"/>
  <c r="L62" i="10"/>
  <c r="L59" i="10" s="1"/>
  <c r="K62" i="10"/>
  <c r="J62" i="10"/>
  <c r="I62" i="10"/>
  <c r="H62" i="10"/>
  <c r="E62" i="10" s="1"/>
  <c r="G62" i="10"/>
  <c r="F62" i="10"/>
  <c r="Q61" i="10"/>
  <c r="Q59" i="10" s="1"/>
  <c r="P61" i="10"/>
  <c r="O61" i="10"/>
  <c r="N61" i="10"/>
  <c r="M61" i="10"/>
  <c r="M59" i="10" s="1"/>
  <c r="L61" i="10"/>
  <c r="K61" i="10"/>
  <c r="J61" i="10"/>
  <c r="I61" i="10"/>
  <c r="I59" i="10" s="1"/>
  <c r="H61" i="10"/>
  <c r="G61" i="10"/>
  <c r="F61" i="10"/>
  <c r="Q60" i="10"/>
  <c r="P60" i="10"/>
  <c r="O60" i="10"/>
  <c r="N60" i="10"/>
  <c r="N59" i="10" s="1"/>
  <c r="M60" i="10"/>
  <c r="L60" i="10"/>
  <c r="K60" i="10"/>
  <c r="J60" i="10"/>
  <c r="J59" i="10" s="1"/>
  <c r="I60" i="10"/>
  <c r="H60" i="10"/>
  <c r="G60" i="10"/>
  <c r="F60" i="10"/>
  <c r="E60" i="10" s="1"/>
  <c r="O59" i="10"/>
  <c r="G59" i="10"/>
  <c r="E58" i="10"/>
  <c r="E57" i="10"/>
  <c r="E56" i="10"/>
  <c r="E55" i="10"/>
  <c r="E54" i="10"/>
  <c r="E53" i="10"/>
  <c r="E52" i="10" s="1"/>
  <c r="Q52" i="10"/>
  <c r="P52" i="10"/>
  <c r="O52" i="10"/>
  <c r="N52" i="10"/>
  <c r="M52" i="10"/>
  <c r="L52" i="10"/>
  <c r="K52" i="10"/>
  <c r="J52" i="10"/>
  <c r="I52" i="10"/>
  <c r="H52" i="10"/>
  <c r="G52" i="10"/>
  <c r="F52" i="10"/>
  <c r="E51" i="10"/>
  <c r="E50" i="10"/>
  <c r="E49" i="10"/>
  <c r="E48" i="10"/>
  <c r="E47" i="10"/>
  <c r="E46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E44" i="10"/>
  <c r="E43" i="10"/>
  <c r="E42" i="10"/>
  <c r="E41" i="10"/>
  <c r="E38" i="10" s="1"/>
  <c r="E40" i="10"/>
  <c r="E39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7" i="10"/>
  <c r="E36" i="10"/>
  <c r="E35" i="10"/>
  <c r="E34" i="10"/>
  <c r="E33" i="10"/>
  <c r="E31" i="10" s="1"/>
  <c r="E32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0" i="10"/>
  <c r="E29" i="10"/>
  <c r="E28" i="10"/>
  <c r="E27" i="10"/>
  <c r="E26" i="10"/>
  <c r="E25" i="10"/>
  <c r="E24" i="10" s="1"/>
  <c r="Q24" i="10"/>
  <c r="P24" i="10"/>
  <c r="O24" i="10"/>
  <c r="N24" i="10"/>
  <c r="M24" i="10"/>
  <c r="L24" i="10"/>
  <c r="K24" i="10"/>
  <c r="J24" i="10"/>
  <c r="I24" i="10"/>
  <c r="H24" i="10"/>
  <c r="G24" i="10"/>
  <c r="F24" i="10"/>
  <c r="Q23" i="10"/>
  <c r="P23" i="10"/>
  <c r="O23" i="10"/>
  <c r="N23" i="10"/>
  <c r="M23" i="10"/>
  <c r="L23" i="10"/>
  <c r="K23" i="10"/>
  <c r="J23" i="10"/>
  <c r="I23" i="10"/>
  <c r="H23" i="10"/>
  <c r="G23" i="10"/>
  <c r="E23" i="10" s="1"/>
  <c r="F23" i="10"/>
  <c r="Q22" i="10"/>
  <c r="P22" i="10"/>
  <c r="O22" i="10"/>
  <c r="N22" i="10"/>
  <c r="M22" i="10"/>
  <c r="L22" i="10"/>
  <c r="K22" i="10"/>
  <c r="J22" i="10"/>
  <c r="I22" i="10"/>
  <c r="H22" i="10"/>
  <c r="E22" i="10" s="1"/>
  <c r="G22" i="10"/>
  <c r="F22" i="10"/>
  <c r="Q21" i="10"/>
  <c r="P21" i="10"/>
  <c r="O21" i="10"/>
  <c r="N21" i="10"/>
  <c r="M21" i="10"/>
  <c r="L21" i="10"/>
  <c r="K21" i="10"/>
  <c r="J21" i="10"/>
  <c r="I21" i="10"/>
  <c r="E21" i="10" s="1"/>
  <c r="H21" i="10"/>
  <c r="G21" i="10"/>
  <c r="F21" i="10"/>
  <c r="Q20" i="10"/>
  <c r="P20" i="10"/>
  <c r="O20" i="10"/>
  <c r="N20" i="10"/>
  <c r="N17" i="10" s="1"/>
  <c r="M20" i="10"/>
  <c r="L20" i="10"/>
  <c r="K20" i="10"/>
  <c r="J20" i="10"/>
  <c r="J17" i="10" s="1"/>
  <c r="I20" i="10"/>
  <c r="H20" i="10"/>
  <c r="G20" i="10"/>
  <c r="F20" i="10"/>
  <c r="F17" i="10" s="1"/>
  <c r="Q19" i="10"/>
  <c r="P19" i="10"/>
  <c r="O19" i="10"/>
  <c r="O17" i="10" s="1"/>
  <c r="N19" i="10"/>
  <c r="M19" i="10"/>
  <c r="L19" i="10"/>
  <c r="K19" i="10"/>
  <c r="K17" i="10" s="1"/>
  <c r="J19" i="10"/>
  <c r="I19" i="10"/>
  <c r="H19" i="10"/>
  <c r="G19" i="10"/>
  <c r="E19" i="10" s="1"/>
  <c r="F19" i="10"/>
  <c r="Q18" i="10"/>
  <c r="P18" i="10"/>
  <c r="P17" i="10" s="1"/>
  <c r="O18" i="10"/>
  <c r="N18" i="10"/>
  <c r="M18" i="10"/>
  <c r="L18" i="10"/>
  <c r="L17" i="10" s="1"/>
  <c r="K18" i="10"/>
  <c r="J18" i="10"/>
  <c r="I18" i="10"/>
  <c r="H18" i="10"/>
  <c r="E18" i="10" s="1"/>
  <c r="G18" i="10"/>
  <c r="F18" i="10"/>
  <c r="Q17" i="10"/>
  <c r="M17" i="10"/>
  <c r="I17" i="10"/>
  <c r="E129" i="10" l="1"/>
  <c r="M143" i="10"/>
  <c r="E147" i="10"/>
  <c r="E144" i="10"/>
  <c r="F143" i="10"/>
  <c r="Q143" i="10"/>
  <c r="E17" i="10"/>
  <c r="E145" i="10"/>
  <c r="E146" i="10"/>
  <c r="I143" i="10"/>
  <c r="E61" i="10"/>
  <c r="E103" i="10"/>
  <c r="G17" i="10"/>
  <c r="K65" i="10"/>
  <c r="K59" i="10" s="1"/>
  <c r="K80" i="10"/>
  <c r="E80" i="10" s="1"/>
  <c r="H101" i="10"/>
  <c r="L101" i="10"/>
  <c r="P101" i="10"/>
  <c r="H17" i="10"/>
  <c r="E20" i="10"/>
  <c r="F59" i="10"/>
  <c r="I101" i="10"/>
  <c r="M101" i="10"/>
  <c r="Q101" i="10"/>
  <c r="E106" i="10"/>
  <c r="H59" i="10"/>
  <c r="G101" i="10"/>
  <c r="K101" i="10"/>
  <c r="O101" i="10"/>
  <c r="E104" i="10"/>
  <c r="G102" i="9"/>
  <c r="H102" i="9"/>
  <c r="H144" i="9" s="1"/>
  <c r="I102" i="9"/>
  <c r="J102" i="9"/>
  <c r="J144" i="9" s="1"/>
  <c r="K102" i="9"/>
  <c r="L102" i="9"/>
  <c r="L101" i="9" s="1"/>
  <c r="M102" i="9"/>
  <c r="N102" i="9"/>
  <c r="O102" i="9"/>
  <c r="P102" i="9"/>
  <c r="P144" i="9" s="1"/>
  <c r="Q102" i="9"/>
  <c r="G103" i="9"/>
  <c r="H103" i="9"/>
  <c r="I103" i="9"/>
  <c r="J103" i="9"/>
  <c r="K103" i="9"/>
  <c r="L103" i="9"/>
  <c r="M103" i="9"/>
  <c r="N103" i="9"/>
  <c r="O103" i="9"/>
  <c r="P103" i="9"/>
  <c r="Q103" i="9"/>
  <c r="G104" i="9"/>
  <c r="H104" i="9"/>
  <c r="I104" i="9"/>
  <c r="J104" i="9"/>
  <c r="K104" i="9"/>
  <c r="L104" i="9"/>
  <c r="M104" i="9"/>
  <c r="N104" i="9"/>
  <c r="O104" i="9"/>
  <c r="P104" i="9"/>
  <c r="Q104" i="9"/>
  <c r="Q146" i="9" s="1"/>
  <c r="G105" i="9"/>
  <c r="G101" i="9" s="1"/>
  <c r="H105" i="9"/>
  <c r="I105" i="9"/>
  <c r="J105" i="9"/>
  <c r="K105" i="9"/>
  <c r="L105" i="9"/>
  <c r="M105" i="9"/>
  <c r="N105" i="9"/>
  <c r="O105" i="9"/>
  <c r="P105" i="9"/>
  <c r="Q105" i="9"/>
  <c r="G106" i="9"/>
  <c r="H106" i="9"/>
  <c r="I106" i="9"/>
  <c r="J106" i="9"/>
  <c r="K106" i="9"/>
  <c r="K148" i="9" s="1"/>
  <c r="L106" i="9"/>
  <c r="M106" i="9"/>
  <c r="N106" i="9"/>
  <c r="O106" i="9"/>
  <c r="P106" i="9"/>
  <c r="Q106" i="9"/>
  <c r="G107" i="9"/>
  <c r="H107" i="9"/>
  <c r="I107" i="9"/>
  <c r="J107" i="9"/>
  <c r="K107" i="9"/>
  <c r="L107" i="9"/>
  <c r="M107" i="9"/>
  <c r="N107" i="9"/>
  <c r="O107" i="9"/>
  <c r="P107" i="9"/>
  <c r="Q107" i="9"/>
  <c r="F103" i="9"/>
  <c r="F145" i="9" s="1"/>
  <c r="F104" i="9"/>
  <c r="F105" i="9"/>
  <c r="F106" i="9"/>
  <c r="F107" i="9"/>
  <c r="F149" i="9" s="1"/>
  <c r="F102" i="9"/>
  <c r="F144" i="9" s="1"/>
  <c r="F122" i="9"/>
  <c r="G122" i="9"/>
  <c r="H122" i="9"/>
  <c r="I122" i="9"/>
  <c r="J122" i="9"/>
  <c r="K122" i="9"/>
  <c r="L122" i="9"/>
  <c r="M122" i="9"/>
  <c r="N122" i="9"/>
  <c r="O122" i="9"/>
  <c r="Q122" i="9"/>
  <c r="E123" i="9"/>
  <c r="E124" i="9"/>
  <c r="E125" i="9"/>
  <c r="E126" i="9"/>
  <c r="E127" i="9"/>
  <c r="P128" i="9"/>
  <c r="E128" i="9" s="1"/>
  <c r="L147" i="9"/>
  <c r="N145" i="9"/>
  <c r="O144" i="9"/>
  <c r="K144" i="9"/>
  <c r="G144" i="9"/>
  <c r="E142" i="9"/>
  <c r="E141" i="9"/>
  <c r="E140" i="9"/>
  <c r="E139" i="9"/>
  <c r="E138" i="9"/>
  <c r="E136" i="9" s="1"/>
  <c r="E137" i="9"/>
  <c r="Q136" i="9"/>
  <c r="P136" i="9"/>
  <c r="O136" i="9"/>
  <c r="N136" i="9"/>
  <c r="M136" i="9"/>
  <c r="L136" i="9"/>
  <c r="K136" i="9"/>
  <c r="J136" i="9"/>
  <c r="I136" i="9"/>
  <c r="H136" i="9"/>
  <c r="G136" i="9"/>
  <c r="F136" i="9"/>
  <c r="P135" i="9"/>
  <c r="E135" i="9"/>
  <c r="E134" i="9"/>
  <c r="E133" i="9"/>
  <c r="E132" i="9"/>
  <c r="E131" i="9"/>
  <c r="E129" i="9" s="1"/>
  <c r="E130" i="9"/>
  <c r="Q129" i="9"/>
  <c r="P129" i="9"/>
  <c r="O129" i="9"/>
  <c r="N129" i="9"/>
  <c r="M129" i="9"/>
  <c r="L129" i="9"/>
  <c r="K129" i="9"/>
  <c r="J129" i="9"/>
  <c r="I129" i="9"/>
  <c r="H129" i="9"/>
  <c r="G129" i="9"/>
  <c r="F129" i="9"/>
  <c r="P121" i="9"/>
  <c r="E121" i="9"/>
  <c r="E120" i="9"/>
  <c r="E119" i="9"/>
  <c r="E118" i="9"/>
  <c r="E117" i="9"/>
  <c r="E116" i="9"/>
  <c r="Q115" i="9"/>
  <c r="P115" i="9"/>
  <c r="O115" i="9"/>
  <c r="N115" i="9"/>
  <c r="M115" i="9"/>
  <c r="L115" i="9"/>
  <c r="K115" i="9"/>
  <c r="J115" i="9"/>
  <c r="I115" i="9"/>
  <c r="H115" i="9"/>
  <c r="G115" i="9"/>
  <c r="F115" i="9"/>
  <c r="E114" i="9"/>
  <c r="E113" i="9"/>
  <c r="E112" i="9"/>
  <c r="E111" i="9"/>
  <c r="E110" i="9"/>
  <c r="E109" i="9"/>
  <c r="E108" i="9" s="1"/>
  <c r="Q108" i="9"/>
  <c r="P108" i="9"/>
  <c r="O108" i="9"/>
  <c r="N108" i="9"/>
  <c r="M108" i="9"/>
  <c r="L108" i="9"/>
  <c r="K108" i="9"/>
  <c r="J108" i="9"/>
  <c r="I108" i="9"/>
  <c r="H108" i="9"/>
  <c r="G108" i="9"/>
  <c r="F108" i="9"/>
  <c r="N149" i="9"/>
  <c r="J149" i="9"/>
  <c r="G148" i="9"/>
  <c r="P147" i="9"/>
  <c r="E105" i="9"/>
  <c r="H147" i="9"/>
  <c r="I146" i="9"/>
  <c r="O101" i="9"/>
  <c r="J145" i="9"/>
  <c r="Q144" i="9"/>
  <c r="N144" i="9"/>
  <c r="M144" i="9"/>
  <c r="L144" i="9"/>
  <c r="I144" i="9"/>
  <c r="P101" i="9"/>
  <c r="E100" i="9"/>
  <c r="E99" i="9"/>
  <c r="E98" i="9"/>
  <c r="E97" i="9"/>
  <c r="E96" i="9"/>
  <c r="E95" i="9"/>
  <c r="Q94" i="9"/>
  <c r="P94" i="9"/>
  <c r="O94" i="9"/>
  <c r="N94" i="9"/>
  <c r="M94" i="9"/>
  <c r="L94" i="9"/>
  <c r="K94" i="9"/>
  <c r="J94" i="9"/>
  <c r="I94" i="9"/>
  <c r="H94" i="9"/>
  <c r="G94" i="9"/>
  <c r="F94" i="9"/>
  <c r="E93" i="9"/>
  <c r="E92" i="9"/>
  <c r="E91" i="9"/>
  <c r="E90" i="9"/>
  <c r="E89" i="9"/>
  <c r="E88" i="9"/>
  <c r="Q87" i="9"/>
  <c r="P87" i="9"/>
  <c r="O87" i="9"/>
  <c r="N87" i="9"/>
  <c r="M87" i="9"/>
  <c r="L87" i="9"/>
  <c r="K87" i="9"/>
  <c r="J87" i="9"/>
  <c r="I87" i="9"/>
  <c r="H87" i="9"/>
  <c r="G87" i="9"/>
  <c r="F87" i="9"/>
  <c r="K86" i="9"/>
  <c r="J86" i="9"/>
  <c r="E86" i="9"/>
  <c r="E85" i="9"/>
  <c r="E84" i="9"/>
  <c r="E83" i="9"/>
  <c r="E82" i="9"/>
  <c r="E81" i="9"/>
  <c r="Q80" i="9"/>
  <c r="P80" i="9"/>
  <c r="O80" i="9"/>
  <c r="N80" i="9"/>
  <c r="M80" i="9"/>
  <c r="L80" i="9"/>
  <c r="K80" i="9"/>
  <c r="J80" i="9"/>
  <c r="I80" i="9"/>
  <c r="H80" i="9"/>
  <c r="G80" i="9"/>
  <c r="E80" i="9" s="1"/>
  <c r="F80" i="9"/>
  <c r="P79" i="9"/>
  <c r="E79" i="9"/>
  <c r="E78" i="9"/>
  <c r="E77" i="9"/>
  <c r="E76" i="9"/>
  <c r="E75" i="9"/>
  <c r="E74" i="9"/>
  <c r="Q73" i="9"/>
  <c r="P73" i="9"/>
  <c r="O73" i="9"/>
  <c r="N73" i="9"/>
  <c r="M73" i="9"/>
  <c r="L73" i="9"/>
  <c r="K73" i="9"/>
  <c r="J73" i="9"/>
  <c r="I73" i="9"/>
  <c r="H73" i="9"/>
  <c r="G73" i="9"/>
  <c r="E73" i="9" s="1"/>
  <c r="F73" i="9"/>
  <c r="E72" i="9"/>
  <c r="E71" i="9"/>
  <c r="E70" i="9"/>
  <c r="E69" i="9"/>
  <c r="E68" i="9"/>
  <c r="E67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 s="1"/>
  <c r="Q65" i="9"/>
  <c r="P65" i="9"/>
  <c r="O65" i="9"/>
  <c r="N65" i="9"/>
  <c r="M65" i="9"/>
  <c r="L65" i="9"/>
  <c r="K65" i="9"/>
  <c r="J65" i="9"/>
  <c r="I65" i="9"/>
  <c r="H65" i="9"/>
  <c r="G65" i="9"/>
  <c r="F65" i="9"/>
  <c r="Q64" i="9"/>
  <c r="P64" i="9"/>
  <c r="O64" i="9"/>
  <c r="N64" i="9"/>
  <c r="M64" i="9"/>
  <c r="L64" i="9"/>
  <c r="K64" i="9"/>
  <c r="J64" i="9"/>
  <c r="I64" i="9"/>
  <c r="H64" i="9"/>
  <c r="G64" i="9"/>
  <c r="F64" i="9"/>
  <c r="Q63" i="9"/>
  <c r="P63" i="9"/>
  <c r="O63" i="9"/>
  <c r="N63" i="9"/>
  <c r="M63" i="9"/>
  <c r="L63" i="9"/>
  <c r="K63" i="9"/>
  <c r="J63" i="9"/>
  <c r="I63" i="9"/>
  <c r="E63" i="9" s="1"/>
  <c r="H63" i="9"/>
  <c r="G63" i="9"/>
  <c r="F63" i="9"/>
  <c r="Q62" i="9"/>
  <c r="P62" i="9"/>
  <c r="O62" i="9"/>
  <c r="N62" i="9"/>
  <c r="M62" i="9"/>
  <c r="L62" i="9"/>
  <c r="K62" i="9"/>
  <c r="J62" i="9"/>
  <c r="I62" i="9"/>
  <c r="H62" i="9"/>
  <c r="G62" i="9"/>
  <c r="F62" i="9"/>
  <c r="Q61" i="9"/>
  <c r="P61" i="9"/>
  <c r="O61" i="9"/>
  <c r="O59" i="9" s="1"/>
  <c r="N61" i="9"/>
  <c r="M61" i="9"/>
  <c r="M59" i="9" s="1"/>
  <c r="L61" i="9"/>
  <c r="K61" i="9"/>
  <c r="K59" i="9" s="1"/>
  <c r="J61" i="9"/>
  <c r="I61" i="9"/>
  <c r="I59" i="9" s="1"/>
  <c r="H61" i="9"/>
  <c r="G61" i="9"/>
  <c r="F61" i="9"/>
  <c r="Q60" i="9"/>
  <c r="P60" i="9"/>
  <c r="P59" i="9" s="1"/>
  <c r="O60" i="9"/>
  <c r="N60" i="9"/>
  <c r="N59" i="9" s="1"/>
  <c r="M60" i="9"/>
  <c r="L60" i="9"/>
  <c r="L59" i="9" s="1"/>
  <c r="K60" i="9"/>
  <c r="J60" i="9"/>
  <c r="J59" i="9" s="1"/>
  <c r="I60" i="9"/>
  <c r="H60" i="9"/>
  <c r="H59" i="9" s="1"/>
  <c r="G60" i="9"/>
  <c r="F60" i="9"/>
  <c r="E60" i="9" s="1"/>
  <c r="Q59" i="9"/>
  <c r="E58" i="9"/>
  <c r="E57" i="9"/>
  <c r="E56" i="9"/>
  <c r="E55" i="9"/>
  <c r="E54" i="9"/>
  <c r="E53" i="9"/>
  <c r="Q52" i="9"/>
  <c r="P52" i="9"/>
  <c r="O52" i="9"/>
  <c r="N52" i="9"/>
  <c r="M52" i="9"/>
  <c r="L52" i="9"/>
  <c r="K52" i="9"/>
  <c r="J52" i="9"/>
  <c r="I52" i="9"/>
  <c r="H52" i="9"/>
  <c r="G52" i="9"/>
  <c r="F52" i="9"/>
  <c r="E51" i="9"/>
  <c r="E50" i="9"/>
  <c r="E49" i="9"/>
  <c r="E48" i="9"/>
  <c r="E47" i="9"/>
  <c r="E46" i="9"/>
  <c r="Q45" i="9"/>
  <c r="P45" i="9"/>
  <c r="O45" i="9"/>
  <c r="N45" i="9"/>
  <c r="M45" i="9"/>
  <c r="L45" i="9"/>
  <c r="K45" i="9"/>
  <c r="J45" i="9"/>
  <c r="I45" i="9"/>
  <c r="H45" i="9"/>
  <c r="G45" i="9"/>
  <c r="F45" i="9"/>
  <c r="E44" i="9"/>
  <c r="E43" i="9"/>
  <c r="E42" i="9"/>
  <c r="E41" i="9"/>
  <c r="E40" i="9"/>
  <c r="E39" i="9"/>
  <c r="Q38" i="9"/>
  <c r="P38" i="9"/>
  <c r="O38" i="9"/>
  <c r="N38" i="9"/>
  <c r="M38" i="9"/>
  <c r="L38" i="9"/>
  <c r="K38" i="9"/>
  <c r="J38" i="9"/>
  <c r="I38" i="9"/>
  <c r="H38" i="9"/>
  <c r="G38" i="9"/>
  <c r="F38" i="9"/>
  <c r="E37" i="9"/>
  <c r="E36" i="9"/>
  <c r="E35" i="9"/>
  <c r="E34" i="9"/>
  <c r="E33" i="9"/>
  <c r="E31" i="9" s="1"/>
  <c r="E32" i="9"/>
  <c r="Q31" i="9"/>
  <c r="P31" i="9"/>
  <c r="O31" i="9"/>
  <c r="N31" i="9"/>
  <c r="M31" i="9"/>
  <c r="L31" i="9"/>
  <c r="K31" i="9"/>
  <c r="J31" i="9"/>
  <c r="I31" i="9"/>
  <c r="H31" i="9"/>
  <c r="G31" i="9"/>
  <c r="F31" i="9"/>
  <c r="E30" i="9"/>
  <c r="E29" i="9"/>
  <c r="E28" i="9"/>
  <c r="E27" i="9"/>
  <c r="E26" i="9"/>
  <c r="E25" i="9"/>
  <c r="Q24" i="9"/>
  <c r="P24" i="9"/>
  <c r="O24" i="9"/>
  <c r="N24" i="9"/>
  <c r="M24" i="9"/>
  <c r="L24" i="9"/>
  <c r="K24" i="9"/>
  <c r="J24" i="9"/>
  <c r="I24" i="9"/>
  <c r="H24" i="9"/>
  <c r="G24" i="9"/>
  <c r="F24" i="9"/>
  <c r="Q23" i="9"/>
  <c r="P23" i="9"/>
  <c r="O23" i="9"/>
  <c r="N23" i="9"/>
  <c r="M23" i="9"/>
  <c r="L23" i="9"/>
  <c r="K23" i="9"/>
  <c r="J23" i="9"/>
  <c r="I23" i="9"/>
  <c r="H23" i="9"/>
  <c r="G23" i="9"/>
  <c r="F23" i="9"/>
  <c r="Q22" i="9"/>
  <c r="P22" i="9"/>
  <c r="O22" i="9"/>
  <c r="N22" i="9"/>
  <c r="M22" i="9"/>
  <c r="L22" i="9"/>
  <c r="K22" i="9"/>
  <c r="J22" i="9"/>
  <c r="I22" i="9"/>
  <c r="H22" i="9"/>
  <c r="G22" i="9"/>
  <c r="F22" i="9"/>
  <c r="Q21" i="9"/>
  <c r="P21" i="9"/>
  <c r="O21" i="9"/>
  <c r="N21" i="9"/>
  <c r="M21" i="9"/>
  <c r="L21" i="9"/>
  <c r="K21" i="9"/>
  <c r="J21" i="9"/>
  <c r="I21" i="9"/>
  <c r="H21" i="9"/>
  <c r="G21" i="9"/>
  <c r="E21" i="9" s="1"/>
  <c r="F21" i="9"/>
  <c r="Q20" i="9"/>
  <c r="P20" i="9"/>
  <c r="O20" i="9"/>
  <c r="N20" i="9"/>
  <c r="M20" i="9"/>
  <c r="L20" i="9"/>
  <c r="K20" i="9"/>
  <c r="J20" i="9"/>
  <c r="I20" i="9"/>
  <c r="H20" i="9"/>
  <c r="G20" i="9"/>
  <c r="F20" i="9"/>
  <c r="Q19" i="9"/>
  <c r="Q17" i="9" s="1"/>
  <c r="P19" i="9"/>
  <c r="O19" i="9"/>
  <c r="O17" i="9" s="1"/>
  <c r="N19" i="9"/>
  <c r="M19" i="9"/>
  <c r="M17" i="9" s="1"/>
  <c r="L19" i="9"/>
  <c r="K19" i="9"/>
  <c r="K17" i="9" s="1"/>
  <c r="J19" i="9"/>
  <c r="I19" i="9"/>
  <c r="H19" i="9"/>
  <c r="G19" i="9"/>
  <c r="F19" i="9"/>
  <c r="Q18" i="9"/>
  <c r="P18" i="9"/>
  <c r="P17" i="9" s="1"/>
  <c r="O18" i="9"/>
  <c r="N18" i="9"/>
  <c r="N17" i="9" s="1"/>
  <c r="M18" i="9"/>
  <c r="L18" i="9"/>
  <c r="L17" i="9" s="1"/>
  <c r="K18" i="9"/>
  <c r="J18" i="9"/>
  <c r="J17" i="9" s="1"/>
  <c r="I18" i="9"/>
  <c r="H18" i="9"/>
  <c r="H17" i="9" s="1"/>
  <c r="G18" i="9"/>
  <c r="F18" i="9"/>
  <c r="E18" i="9" s="1"/>
  <c r="G17" i="9"/>
  <c r="E59" i="10" l="1"/>
  <c r="K149" i="10"/>
  <c r="E101" i="10"/>
  <c r="E65" i="10"/>
  <c r="K101" i="9"/>
  <c r="H101" i="9"/>
  <c r="O148" i="9"/>
  <c r="E122" i="9"/>
  <c r="P122" i="9"/>
  <c r="E38" i="9"/>
  <c r="M145" i="9"/>
  <c r="M146" i="9"/>
  <c r="M147" i="9"/>
  <c r="M148" i="9"/>
  <c r="Q149" i="9"/>
  <c r="E62" i="9"/>
  <c r="E64" i="9"/>
  <c r="E94" i="9"/>
  <c r="J101" i="9"/>
  <c r="N101" i="9"/>
  <c r="F147" i="9"/>
  <c r="J147" i="9"/>
  <c r="N147" i="9"/>
  <c r="F148" i="9"/>
  <c r="J148" i="9"/>
  <c r="N148" i="9"/>
  <c r="I145" i="9"/>
  <c r="Q147" i="9"/>
  <c r="Q148" i="9"/>
  <c r="M149" i="9"/>
  <c r="E19" i="9"/>
  <c r="E23" i="9"/>
  <c r="E61" i="9"/>
  <c r="E59" i="9" s="1"/>
  <c r="E65" i="9"/>
  <c r="E87" i="9"/>
  <c r="G146" i="9"/>
  <c r="K146" i="9"/>
  <c r="G147" i="9"/>
  <c r="K147" i="9"/>
  <c r="O147" i="9"/>
  <c r="E107" i="9"/>
  <c r="K149" i="9"/>
  <c r="O149" i="9"/>
  <c r="E52" i="9"/>
  <c r="Q145" i="9"/>
  <c r="I148" i="9"/>
  <c r="I149" i="9"/>
  <c r="E17" i="9"/>
  <c r="E20" i="9"/>
  <c r="E22" i="9"/>
  <c r="E24" i="9"/>
  <c r="E45" i="9"/>
  <c r="H145" i="9"/>
  <c r="L145" i="9"/>
  <c r="P145" i="9"/>
  <c r="H146" i="9"/>
  <c r="L146" i="9"/>
  <c r="P146" i="9"/>
  <c r="H148" i="9"/>
  <c r="L148" i="9"/>
  <c r="P148" i="9"/>
  <c r="H149" i="9"/>
  <c r="L149" i="9"/>
  <c r="P149" i="9"/>
  <c r="Q143" i="9"/>
  <c r="E104" i="9"/>
  <c r="M143" i="9"/>
  <c r="E115" i="9"/>
  <c r="O146" i="9"/>
  <c r="E144" i="9"/>
  <c r="F59" i="9"/>
  <c r="I101" i="9"/>
  <c r="M101" i="9"/>
  <c r="Q101" i="9"/>
  <c r="E106" i="9"/>
  <c r="G145" i="9"/>
  <c r="K145" i="9"/>
  <c r="K143" i="9" s="1"/>
  <c r="O145" i="9"/>
  <c r="F146" i="9"/>
  <c r="J146" i="9"/>
  <c r="J143" i="9" s="1"/>
  <c r="N146" i="9"/>
  <c r="N143" i="9" s="1"/>
  <c r="I147" i="9"/>
  <c r="E147" i="9" s="1"/>
  <c r="G149" i="9"/>
  <c r="E149" i="9" s="1"/>
  <c r="I17" i="9"/>
  <c r="G59" i="9"/>
  <c r="F101" i="9"/>
  <c r="E103" i="9"/>
  <c r="F17" i="9"/>
  <c r="G102" i="8"/>
  <c r="H102" i="8"/>
  <c r="I102" i="8"/>
  <c r="J102" i="8"/>
  <c r="K102" i="8"/>
  <c r="L102" i="8"/>
  <c r="M102" i="8"/>
  <c r="N102" i="8"/>
  <c r="O102" i="8"/>
  <c r="P102" i="8"/>
  <c r="Q102" i="8"/>
  <c r="G103" i="8"/>
  <c r="H103" i="8"/>
  <c r="I103" i="8"/>
  <c r="J103" i="8"/>
  <c r="K103" i="8"/>
  <c r="L103" i="8"/>
  <c r="M103" i="8"/>
  <c r="N103" i="8"/>
  <c r="O103" i="8"/>
  <c r="P103" i="8"/>
  <c r="Q103" i="8"/>
  <c r="G104" i="8"/>
  <c r="H104" i="8"/>
  <c r="I104" i="8"/>
  <c r="J104" i="8"/>
  <c r="K104" i="8"/>
  <c r="L104" i="8"/>
  <c r="M104" i="8"/>
  <c r="N104" i="8"/>
  <c r="O104" i="8"/>
  <c r="P104" i="8"/>
  <c r="Q104" i="8"/>
  <c r="G105" i="8"/>
  <c r="H105" i="8"/>
  <c r="I105" i="8"/>
  <c r="J105" i="8"/>
  <c r="K105" i="8"/>
  <c r="L105" i="8"/>
  <c r="M105" i="8"/>
  <c r="N105" i="8"/>
  <c r="O105" i="8"/>
  <c r="P105" i="8"/>
  <c r="Q105" i="8"/>
  <c r="G106" i="8"/>
  <c r="H106" i="8"/>
  <c r="I106" i="8"/>
  <c r="J106" i="8"/>
  <c r="K106" i="8"/>
  <c r="L106" i="8"/>
  <c r="M106" i="8"/>
  <c r="N106" i="8"/>
  <c r="O106" i="8"/>
  <c r="P106" i="8"/>
  <c r="Q106" i="8"/>
  <c r="G107" i="8"/>
  <c r="H107" i="8"/>
  <c r="I107" i="8"/>
  <c r="J107" i="8"/>
  <c r="K107" i="8"/>
  <c r="L107" i="8"/>
  <c r="M107" i="8"/>
  <c r="N107" i="8"/>
  <c r="O107" i="8"/>
  <c r="P107" i="8"/>
  <c r="Q107" i="8"/>
  <c r="F103" i="8"/>
  <c r="F104" i="8"/>
  <c r="F105" i="8"/>
  <c r="F106" i="8"/>
  <c r="F107" i="8"/>
  <c r="F102" i="8"/>
  <c r="E149" i="10" l="1"/>
  <c r="K143" i="10"/>
  <c r="E143" i="10" s="1"/>
  <c r="H143" i="9"/>
  <c r="G143" i="9"/>
  <c r="P143" i="9"/>
  <c r="L143" i="9"/>
  <c r="E148" i="9"/>
  <c r="E145" i="9"/>
  <c r="E101" i="9"/>
  <c r="O143" i="9"/>
  <c r="E146" i="9"/>
  <c r="I143" i="9"/>
  <c r="F143" i="9"/>
  <c r="E135" i="8"/>
  <c r="E134" i="8"/>
  <c r="E133" i="8"/>
  <c r="E132" i="8"/>
  <c r="E131" i="8"/>
  <c r="E130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P128" i="8"/>
  <c r="E128" i="8" s="1"/>
  <c r="E127" i="8"/>
  <c r="E126" i="8"/>
  <c r="E125" i="8"/>
  <c r="E124" i="8"/>
  <c r="E123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P121" i="8"/>
  <c r="E121" i="8"/>
  <c r="E120" i="8"/>
  <c r="E119" i="8"/>
  <c r="E118" i="8"/>
  <c r="E117" i="8"/>
  <c r="E116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4" i="8"/>
  <c r="E113" i="8"/>
  <c r="E112" i="8"/>
  <c r="E111" i="8"/>
  <c r="E110" i="8"/>
  <c r="E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N140" i="8"/>
  <c r="F140" i="8"/>
  <c r="H101" i="8"/>
  <c r="L101" i="8"/>
  <c r="E100" i="8"/>
  <c r="E99" i="8"/>
  <c r="E98" i="8"/>
  <c r="E97" i="8"/>
  <c r="E96" i="8"/>
  <c r="E95" i="8"/>
  <c r="Q94" i="8"/>
  <c r="P94" i="8"/>
  <c r="O94" i="8"/>
  <c r="N94" i="8"/>
  <c r="M94" i="8"/>
  <c r="L94" i="8"/>
  <c r="K94" i="8"/>
  <c r="J94" i="8"/>
  <c r="I94" i="8"/>
  <c r="H94" i="8"/>
  <c r="G94" i="8"/>
  <c r="F94" i="8"/>
  <c r="E93" i="8"/>
  <c r="E92" i="8"/>
  <c r="E91" i="8"/>
  <c r="E90" i="8"/>
  <c r="E89" i="8"/>
  <c r="E88" i="8"/>
  <c r="Q87" i="8"/>
  <c r="P87" i="8"/>
  <c r="O87" i="8"/>
  <c r="N87" i="8"/>
  <c r="M87" i="8"/>
  <c r="L87" i="8"/>
  <c r="K87" i="8"/>
  <c r="J87" i="8"/>
  <c r="I87" i="8"/>
  <c r="H87" i="8"/>
  <c r="G87" i="8"/>
  <c r="F87" i="8"/>
  <c r="K86" i="8"/>
  <c r="K80" i="8" s="1"/>
  <c r="J86" i="8"/>
  <c r="J80" i="8" s="1"/>
  <c r="E85" i="8"/>
  <c r="E84" i="8"/>
  <c r="E83" i="8"/>
  <c r="E82" i="8"/>
  <c r="E81" i="8"/>
  <c r="Q80" i="8"/>
  <c r="P80" i="8"/>
  <c r="O80" i="8"/>
  <c r="N80" i="8"/>
  <c r="M80" i="8"/>
  <c r="L80" i="8"/>
  <c r="I80" i="8"/>
  <c r="H80" i="8"/>
  <c r="G80" i="8"/>
  <c r="F80" i="8"/>
  <c r="P79" i="8"/>
  <c r="E79" i="8" s="1"/>
  <c r="E78" i="8"/>
  <c r="E77" i="8"/>
  <c r="E76" i="8"/>
  <c r="E75" i="8"/>
  <c r="E74" i="8"/>
  <c r="Q73" i="8"/>
  <c r="P73" i="8"/>
  <c r="O73" i="8"/>
  <c r="N73" i="8"/>
  <c r="M73" i="8"/>
  <c r="L73" i="8"/>
  <c r="K73" i="8"/>
  <c r="J73" i="8"/>
  <c r="I73" i="8"/>
  <c r="H73" i="8"/>
  <c r="G73" i="8"/>
  <c r="F73" i="8"/>
  <c r="E72" i="8"/>
  <c r="E71" i="8"/>
  <c r="E70" i="8"/>
  <c r="E69" i="8"/>
  <c r="E68" i="8"/>
  <c r="E67" i="8"/>
  <c r="Q66" i="8"/>
  <c r="P66" i="8"/>
  <c r="O66" i="8"/>
  <c r="N66" i="8"/>
  <c r="M66" i="8"/>
  <c r="L66" i="8"/>
  <c r="K66" i="8"/>
  <c r="J66" i="8"/>
  <c r="I66" i="8"/>
  <c r="H66" i="8"/>
  <c r="G66" i="8"/>
  <c r="F66" i="8"/>
  <c r="Q65" i="8"/>
  <c r="O65" i="8"/>
  <c r="N65" i="8"/>
  <c r="M65" i="8"/>
  <c r="L65" i="8"/>
  <c r="I65" i="8"/>
  <c r="H65" i="8"/>
  <c r="G65" i="8"/>
  <c r="F65" i="8"/>
  <c r="Q64" i="8"/>
  <c r="P64" i="8"/>
  <c r="O64" i="8"/>
  <c r="N64" i="8"/>
  <c r="M64" i="8"/>
  <c r="L64" i="8"/>
  <c r="K64" i="8"/>
  <c r="J64" i="8"/>
  <c r="I64" i="8"/>
  <c r="H64" i="8"/>
  <c r="G64" i="8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Q62" i="8"/>
  <c r="P62" i="8"/>
  <c r="O62" i="8"/>
  <c r="N62" i="8"/>
  <c r="M62" i="8"/>
  <c r="L62" i="8"/>
  <c r="K62" i="8"/>
  <c r="J62" i="8"/>
  <c r="I62" i="8"/>
  <c r="H62" i="8"/>
  <c r="G62" i="8"/>
  <c r="F62" i="8"/>
  <c r="Q61" i="8"/>
  <c r="P61" i="8"/>
  <c r="O61" i="8"/>
  <c r="N61" i="8"/>
  <c r="M61" i="8"/>
  <c r="L61" i="8"/>
  <c r="K61" i="8"/>
  <c r="J61" i="8"/>
  <c r="I61" i="8"/>
  <c r="H61" i="8"/>
  <c r="G61" i="8"/>
  <c r="F61" i="8"/>
  <c r="Q60" i="8"/>
  <c r="P60" i="8"/>
  <c r="O60" i="8"/>
  <c r="N60" i="8"/>
  <c r="M60" i="8"/>
  <c r="M59" i="8" s="1"/>
  <c r="L60" i="8"/>
  <c r="K60" i="8"/>
  <c r="J60" i="8"/>
  <c r="I60" i="8"/>
  <c r="H60" i="8"/>
  <c r="G60" i="8"/>
  <c r="F60" i="8"/>
  <c r="Q59" i="8"/>
  <c r="E58" i="8"/>
  <c r="E57" i="8"/>
  <c r="E56" i="8"/>
  <c r="E55" i="8"/>
  <c r="E54" i="8"/>
  <c r="E53" i="8"/>
  <c r="Q52" i="8"/>
  <c r="P52" i="8"/>
  <c r="O52" i="8"/>
  <c r="N52" i="8"/>
  <c r="M52" i="8"/>
  <c r="L52" i="8"/>
  <c r="K52" i="8"/>
  <c r="J52" i="8"/>
  <c r="I52" i="8"/>
  <c r="H52" i="8"/>
  <c r="G52" i="8"/>
  <c r="F52" i="8"/>
  <c r="E51" i="8"/>
  <c r="E50" i="8"/>
  <c r="E49" i="8"/>
  <c r="E48" i="8"/>
  <c r="E47" i="8"/>
  <c r="E46" i="8"/>
  <c r="Q45" i="8"/>
  <c r="P45" i="8"/>
  <c r="O45" i="8"/>
  <c r="N45" i="8"/>
  <c r="M45" i="8"/>
  <c r="L45" i="8"/>
  <c r="K45" i="8"/>
  <c r="J45" i="8"/>
  <c r="I45" i="8"/>
  <c r="H45" i="8"/>
  <c r="G45" i="8"/>
  <c r="F45" i="8"/>
  <c r="E44" i="8"/>
  <c r="E43" i="8"/>
  <c r="E42" i="8"/>
  <c r="E41" i="8"/>
  <c r="E40" i="8"/>
  <c r="E39" i="8"/>
  <c r="Q38" i="8"/>
  <c r="P38" i="8"/>
  <c r="O38" i="8"/>
  <c r="N38" i="8"/>
  <c r="M38" i="8"/>
  <c r="L38" i="8"/>
  <c r="K38" i="8"/>
  <c r="J38" i="8"/>
  <c r="I38" i="8"/>
  <c r="H38" i="8"/>
  <c r="G38" i="8"/>
  <c r="F38" i="8"/>
  <c r="E37" i="8"/>
  <c r="E36" i="8"/>
  <c r="E35" i="8"/>
  <c r="E34" i="8"/>
  <c r="E33" i="8"/>
  <c r="E32" i="8"/>
  <c r="Q31" i="8"/>
  <c r="P31" i="8"/>
  <c r="O31" i="8"/>
  <c r="N31" i="8"/>
  <c r="M31" i="8"/>
  <c r="L31" i="8"/>
  <c r="K31" i="8"/>
  <c r="J31" i="8"/>
  <c r="I31" i="8"/>
  <c r="H31" i="8"/>
  <c r="G31" i="8"/>
  <c r="F31" i="8"/>
  <c r="E30" i="8"/>
  <c r="E29" i="8"/>
  <c r="E28" i="8"/>
  <c r="E27" i="8"/>
  <c r="E26" i="8"/>
  <c r="E25" i="8"/>
  <c r="Q24" i="8"/>
  <c r="P24" i="8"/>
  <c r="O24" i="8"/>
  <c r="N24" i="8"/>
  <c r="M24" i="8"/>
  <c r="L24" i="8"/>
  <c r="K24" i="8"/>
  <c r="J24" i="8"/>
  <c r="I24" i="8"/>
  <c r="H24" i="8"/>
  <c r="G24" i="8"/>
  <c r="F24" i="8"/>
  <c r="Q23" i="8"/>
  <c r="P23" i="8"/>
  <c r="O23" i="8"/>
  <c r="N23" i="8"/>
  <c r="M23" i="8"/>
  <c r="L23" i="8"/>
  <c r="K23" i="8"/>
  <c r="J23" i="8"/>
  <c r="I23" i="8"/>
  <c r="H23" i="8"/>
  <c r="G23" i="8"/>
  <c r="F23" i="8"/>
  <c r="Q22" i="8"/>
  <c r="P22" i="8"/>
  <c r="O22" i="8"/>
  <c r="O141" i="8" s="1"/>
  <c r="N22" i="8"/>
  <c r="M22" i="8"/>
  <c r="L22" i="8"/>
  <c r="K22" i="8"/>
  <c r="K141" i="8" s="1"/>
  <c r="J22" i="8"/>
  <c r="I22" i="8"/>
  <c r="H22" i="8"/>
  <c r="G22" i="8"/>
  <c r="G141" i="8" s="1"/>
  <c r="F22" i="8"/>
  <c r="Q21" i="8"/>
  <c r="P21" i="8"/>
  <c r="O21" i="8"/>
  <c r="N21" i="8"/>
  <c r="M21" i="8"/>
  <c r="L21" i="8"/>
  <c r="K21" i="8"/>
  <c r="J21" i="8"/>
  <c r="I21" i="8"/>
  <c r="H21" i="8"/>
  <c r="G21" i="8"/>
  <c r="E21" i="8" s="1"/>
  <c r="F21" i="8"/>
  <c r="Q20" i="8"/>
  <c r="P20" i="8"/>
  <c r="O20" i="8"/>
  <c r="N20" i="8"/>
  <c r="M20" i="8"/>
  <c r="L20" i="8"/>
  <c r="K20" i="8"/>
  <c r="J20" i="8"/>
  <c r="I20" i="8"/>
  <c r="H20" i="8"/>
  <c r="G20" i="8"/>
  <c r="G139" i="8" s="1"/>
  <c r="F20" i="8"/>
  <c r="Q19" i="8"/>
  <c r="P19" i="8"/>
  <c r="O19" i="8"/>
  <c r="N19" i="8"/>
  <c r="M19" i="8"/>
  <c r="L19" i="8"/>
  <c r="K19" i="8"/>
  <c r="J19" i="8"/>
  <c r="I19" i="8"/>
  <c r="H19" i="8"/>
  <c r="G19" i="8"/>
  <c r="F19" i="8"/>
  <c r="Q18" i="8"/>
  <c r="P18" i="8"/>
  <c r="O18" i="8"/>
  <c r="O137" i="8" s="1"/>
  <c r="N18" i="8"/>
  <c r="M18" i="8"/>
  <c r="L18" i="8"/>
  <c r="K18" i="8"/>
  <c r="K137" i="8" s="1"/>
  <c r="J18" i="8"/>
  <c r="I18" i="8"/>
  <c r="H18" i="8"/>
  <c r="G18" i="8"/>
  <c r="G137" i="8" s="1"/>
  <c r="F18" i="8"/>
  <c r="E143" i="9" l="1"/>
  <c r="O139" i="8"/>
  <c r="E31" i="8"/>
  <c r="Q137" i="8"/>
  <c r="E94" i="8"/>
  <c r="H138" i="8"/>
  <c r="L138" i="8"/>
  <c r="P138" i="8"/>
  <c r="G17" i="8"/>
  <c r="K17" i="8"/>
  <c r="I17" i="8"/>
  <c r="M17" i="8"/>
  <c r="Q17" i="8"/>
  <c r="E45" i="8"/>
  <c r="E63" i="8"/>
  <c r="P65" i="8"/>
  <c r="I137" i="8"/>
  <c r="M137" i="8"/>
  <c r="H142" i="8"/>
  <c r="L142" i="8"/>
  <c r="E115" i="8"/>
  <c r="E129" i="8"/>
  <c r="K139" i="8"/>
  <c r="E19" i="8"/>
  <c r="J140" i="8"/>
  <c r="F142" i="8"/>
  <c r="N142" i="8"/>
  <c r="E73" i="8"/>
  <c r="F139" i="8"/>
  <c r="J139" i="8"/>
  <c r="N139" i="8"/>
  <c r="E105" i="8"/>
  <c r="I140" i="8"/>
  <c r="M140" i="8"/>
  <c r="Q140" i="8"/>
  <c r="I141" i="8"/>
  <c r="M141" i="8"/>
  <c r="Q141" i="8"/>
  <c r="O17" i="8"/>
  <c r="H140" i="8"/>
  <c r="L140" i="8"/>
  <c r="P140" i="8"/>
  <c r="E38" i="8"/>
  <c r="E52" i="8"/>
  <c r="N59" i="8"/>
  <c r="E62" i="8"/>
  <c r="I59" i="8"/>
  <c r="E66" i="8"/>
  <c r="E87" i="8"/>
  <c r="G138" i="8"/>
  <c r="K138" i="8"/>
  <c r="O138" i="8"/>
  <c r="E108" i="8"/>
  <c r="J17" i="8"/>
  <c r="N17" i="8"/>
  <c r="I139" i="8"/>
  <c r="M139" i="8"/>
  <c r="Q139" i="8"/>
  <c r="O59" i="8"/>
  <c r="K65" i="8"/>
  <c r="K59" i="8" s="1"/>
  <c r="E86" i="8"/>
  <c r="F138" i="8"/>
  <c r="J138" i="8"/>
  <c r="N138" i="8"/>
  <c r="E22" i="8"/>
  <c r="E23" i="8"/>
  <c r="H59" i="8"/>
  <c r="L59" i="8"/>
  <c r="P59" i="8"/>
  <c r="E80" i="8"/>
  <c r="E122" i="8"/>
  <c r="E20" i="8"/>
  <c r="E60" i="8"/>
  <c r="F141" i="8"/>
  <c r="J141" i="8"/>
  <c r="N141" i="8"/>
  <c r="H17" i="8"/>
  <c r="L17" i="8"/>
  <c r="P17" i="8"/>
  <c r="E24" i="8"/>
  <c r="E61" i="8"/>
  <c r="G59" i="8"/>
  <c r="E64" i="8"/>
  <c r="H137" i="8"/>
  <c r="L137" i="8"/>
  <c r="P137" i="8"/>
  <c r="H139" i="8"/>
  <c r="L139" i="8"/>
  <c r="P139" i="8"/>
  <c r="G140" i="8"/>
  <c r="K140" i="8"/>
  <c r="O140" i="8"/>
  <c r="G142" i="8"/>
  <c r="O142" i="8"/>
  <c r="I138" i="8"/>
  <c r="M138" i="8"/>
  <c r="Q138" i="8"/>
  <c r="H141" i="8"/>
  <c r="L141" i="8"/>
  <c r="P141" i="8"/>
  <c r="E18" i="8"/>
  <c r="F17" i="8"/>
  <c r="F137" i="8"/>
  <c r="J137" i="8"/>
  <c r="N137" i="8"/>
  <c r="I142" i="8"/>
  <c r="M142" i="8"/>
  <c r="Q142" i="8"/>
  <c r="F101" i="8"/>
  <c r="J101" i="8"/>
  <c r="N101" i="8"/>
  <c r="E103" i="8"/>
  <c r="E107" i="8"/>
  <c r="J65" i="8"/>
  <c r="J142" i="8" s="1"/>
  <c r="G101" i="8"/>
  <c r="K101" i="8"/>
  <c r="O101" i="8"/>
  <c r="E104" i="8"/>
  <c r="F59" i="8"/>
  <c r="I101" i="8"/>
  <c r="M101" i="8"/>
  <c r="Q101" i="8"/>
  <c r="E106" i="8"/>
  <c r="G102" i="7"/>
  <c r="H102" i="7"/>
  <c r="I102" i="7"/>
  <c r="J102" i="7"/>
  <c r="K102" i="7"/>
  <c r="L102" i="7"/>
  <c r="M102" i="7"/>
  <c r="N102" i="7"/>
  <c r="O102" i="7"/>
  <c r="P102" i="7"/>
  <c r="Q102" i="7"/>
  <c r="G103" i="7"/>
  <c r="H103" i="7"/>
  <c r="I103" i="7"/>
  <c r="J103" i="7"/>
  <c r="K103" i="7"/>
  <c r="L103" i="7"/>
  <c r="M103" i="7"/>
  <c r="N103" i="7"/>
  <c r="O103" i="7"/>
  <c r="P103" i="7"/>
  <c r="Q103" i="7"/>
  <c r="G104" i="7"/>
  <c r="H104" i="7"/>
  <c r="I104" i="7"/>
  <c r="J104" i="7"/>
  <c r="K104" i="7"/>
  <c r="L104" i="7"/>
  <c r="M104" i="7"/>
  <c r="N104" i="7"/>
  <c r="O104" i="7"/>
  <c r="P104" i="7"/>
  <c r="Q104" i="7"/>
  <c r="G105" i="7"/>
  <c r="H105" i="7"/>
  <c r="I105" i="7"/>
  <c r="J105" i="7"/>
  <c r="K105" i="7"/>
  <c r="L105" i="7"/>
  <c r="M105" i="7"/>
  <c r="N105" i="7"/>
  <c r="O105" i="7"/>
  <c r="P105" i="7"/>
  <c r="Q105" i="7"/>
  <c r="G106" i="7"/>
  <c r="H106" i="7"/>
  <c r="I106" i="7"/>
  <c r="J106" i="7"/>
  <c r="K106" i="7"/>
  <c r="L106" i="7"/>
  <c r="M106" i="7"/>
  <c r="N106" i="7"/>
  <c r="O106" i="7"/>
  <c r="P106" i="7"/>
  <c r="Q106" i="7"/>
  <c r="G107" i="7"/>
  <c r="H107" i="7"/>
  <c r="I107" i="7"/>
  <c r="J107" i="7"/>
  <c r="K107" i="7"/>
  <c r="L107" i="7"/>
  <c r="M107" i="7"/>
  <c r="N107" i="7"/>
  <c r="O107" i="7"/>
  <c r="Q107" i="7"/>
  <c r="F103" i="7"/>
  <c r="F104" i="7"/>
  <c r="F105" i="7"/>
  <c r="F106" i="7"/>
  <c r="F107" i="7"/>
  <c r="F102" i="7"/>
  <c r="F129" i="7"/>
  <c r="G129" i="7"/>
  <c r="H129" i="7"/>
  <c r="I129" i="7"/>
  <c r="J129" i="7"/>
  <c r="K129" i="7"/>
  <c r="L129" i="7"/>
  <c r="M129" i="7"/>
  <c r="N129" i="7"/>
  <c r="O129" i="7"/>
  <c r="Q129" i="7"/>
  <c r="E130" i="7"/>
  <c r="E131" i="7"/>
  <c r="E132" i="7"/>
  <c r="E133" i="7"/>
  <c r="E134" i="7"/>
  <c r="P135" i="7"/>
  <c r="P129" i="7" s="1"/>
  <c r="M136" i="8" l="1"/>
  <c r="E140" i="8"/>
  <c r="K142" i="8"/>
  <c r="K136" i="8" s="1"/>
  <c r="G136" i="8"/>
  <c r="P142" i="8"/>
  <c r="P136" i="8" s="1"/>
  <c r="P101" i="8"/>
  <c r="E139" i="8"/>
  <c r="I136" i="8"/>
  <c r="O136" i="8"/>
  <c r="Q136" i="8"/>
  <c r="E101" i="8"/>
  <c r="E137" i="8"/>
  <c r="F136" i="8"/>
  <c r="L136" i="8"/>
  <c r="N136" i="8"/>
  <c r="E17" i="8"/>
  <c r="E65" i="8"/>
  <c r="E59" i="8" s="1"/>
  <c r="H136" i="8"/>
  <c r="E141" i="8"/>
  <c r="E138" i="8"/>
  <c r="J136" i="8"/>
  <c r="J59" i="8"/>
  <c r="E135" i="7"/>
  <c r="E129" i="7" s="1"/>
  <c r="E142" i="8" l="1"/>
  <c r="E136" i="8"/>
  <c r="F122" i="7"/>
  <c r="G122" i="7"/>
  <c r="H122" i="7"/>
  <c r="I122" i="7"/>
  <c r="J122" i="7"/>
  <c r="K122" i="7"/>
  <c r="L122" i="7"/>
  <c r="M122" i="7"/>
  <c r="N122" i="7"/>
  <c r="O122" i="7"/>
  <c r="Q122" i="7"/>
  <c r="E123" i="7"/>
  <c r="E124" i="7"/>
  <c r="E125" i="7"/>
  <c r="E126" i="7"/>
  <c r="E127" i="7"/>
  <c r="P128" i="7"/>
  <c r="E128" i="7" s="1"/>
  <c r="E156" i="7"/>
  <c r="E155" i="7"/>
  <c r="E154" i="7"/>
  <c r="E153" i="7"/>
  <c r="E152" i="7"/>
  <c r="E151" i="7"/>
  <c r="Q150" i="7"/>
  <c r="P150" i="7"/>
  <c r="O150" i="7"/>
  <c r="N150" i="7"/>
  <c r="M150" i="7"/>
  <c r="L150" i="7"/>
  <c r="K150" i="7"/>
  <c r="J150" i="7"/>
  <c r="I150" i="7"/>
  <c r="H150" i="7"/>
  <c r="G150" i="7"/>
  <c r="F150" i="7"/>
  <c r="E150" i="7"/>
  <c r="E149" i="7"/>
  <c r="E148" i="7"/>
  <c r="E147" i="7"/>
  <c r="E146" i="7"/>
  <c r="E143" i="7" s="1"/>
  <c r="E145" i="7"/>
  <c r="E144" i="7"/>
  <c r="Q143" i="7"/>
  <c r="P143" i="7"/>
  <c r="O143" i="7"/>
  <c r="N143" i="7"/>
  <c r="M143" i="7"/>
  <c r="L143" i="7"/>
  <c r="K143" i="7"/>
  <c r="J143" i="7"/>
  <c r="I143" i="7"/>
  <c r="H143" i="7"/>
  <c r="G143" i="7"/>
  <c r="F143" i="7"/>
  <c r="E142" i="7"/>
  <c r="E141" i="7"/>
  <c r="E140" i="7"/>
  <c r="E139" i="7"/>
  <c r="E138" i="7"/>
  <c r="E137" i="7"/>
  <c r="Q136" i="7"/>
  <c r="P136" i="7"/>
  <c r="O136" i="7"/>
  <c r="N136" i="7"/>
  <c r="M136" i="7"/>
  <c r="L136" i="7"/>
  <c r="K136" i="7"/>
  <c r="J136" i="7"/>
  <c r="I136" i="7"/>
  <c r="H136" i="7"/>
  <c r="G136" i="7"/>
  <c r="F136" i="7"/>
  <c r="P121" i="7"/>
  <c r="E120" i="7"/>
  <c r="E119" i="7"/>
  <c r="E118" i="7"/>
  <c r="E117" i="7"/>
  <c r="E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E114" i="7"/>
  <c r="E113" i="7"/>
  <c r="E112" i="7"/>
  <c r="E111" i="7"/>
  <c r="E110" i="7"/>
  <c r="E108" i="7" s="1"/>
  <c r="E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Q101" i="7"/>
  <c r="O101" i="7"/>
  <c r="L101" i="7"/>
  <c r="G101" i="7"/>
  <c r="E100" i="7"/>
  <c r="E99" i="7"/>
  <c r="E98" i="7"/>
  <c r="E97" i="7"/>
  <c r="E96" i="7"/>
  <c r="E95" i="7"/>
  <c r="Q94" i="7"/>
  <c r="P94" i="7"/>
  <c r="O94" i="7"/>
  <c r="N94" i="7"/>
  <c r="M94" i="7"/>
  <c r="L94" i="7"/>
  <c r="K94" i="7"/>
  <c r="J94" i="7"/>
  <c r="I94" i="7"/>
  <c r="H94" i="7"/>
  <c r="G94" i="7"/>
  <c r="F94" i="7"/>
  <c r="E93" i="7"/>
  <c r="E92" i="7"/>
  <c r="E91" i="7"/>
  <c r="E90" i="7"/>
  <c r="E89" i="7"/>
  <c r="E88" i="7"/>
  <c r="Q87" i="7"/>
  <c r="P87" i="7"/>
  <c r="O87" i="7"/>
  <c r="N87" i="7"/>
  <c r="M87" i="7"/>
  <c r="L87" i="7"/>
  <c r="K87" i="7"/>
  <c r="J87" i="7"/>
  <c r="I87" i="7"/>
  <c r="H87" i="7"/>
  <c r="G87" i="7"/>
  <c r="F87" i="7"/>
  <c r="K86" i="7"/>
  <c r="J86" i="7"/>
  <c r="E86" i="7" s="1"/>
  <c r="E85" i="7"/>
  <c r="E84" i="7"/>
  <c r="E83" i="7"/>
  <c r="E82" i="7"/>
  <c r="E81" i="7"/>
  <c r="Q80" i="7"/>
  <c r="P80" i="7"/>
  <c r="O80" i="7"/>
  <c r="N80" i="7"/>
  <c r="M80" i="7"/>
  <c r="L80" i="7"/>
  <c r="K80" i="7"/>
  <c r="J80" i="7"/>
  <c r="I80" i="7"/>
  <c r="H80" i="7"/>
  <c r="G80" i="7"/>
  <c r="F80" i="7"/>
  <c r="P79" i="7"/>
  <c r="E79" i="7"/>
  <c r="E78" i="7"/>
  <c r="E77" i="7"/>
  <c r="E76" i="7"/>
  <c r="E75" i="7"/>
  <c r="E74" i="7"/>
  <c r="Q73" i="7"/>
  <c r="P73" i="7"/>
  <c r="O73" i="7"/>
  <c r="N73" i="7"/>
  <c r="M73" i="7"/>
  <c r="L73" i="7"/>
  <c r="K73" i="7"/>
  <c r="J73" i="7"/>
  <c r="I73" i="7"/>
  <c r="H73" i="7"/>
  <c r="G73" i="7"/>
  <c r="F73" i="7"/>
  <c r="E72" i="7"/>
  <c r="E71" i="7"/>
  <c r="E70" i="7"/>
  <c r="E69" i="7"/>
  <c r="E68" i="7"/>
  <c r="E67" i="7"/>
  <c r="Q66" i="7"/>
  <c r="P66" i="7"/>
  <c r="O66" i="7"/>
  <c r="N66" i="7"/>
  <c r="M66" i="7"/>
  <c r="L66" i="7"/>
  <c r="K66" i="7"/>
  <c r="J66" i="7"/>
  <c r="I66" i="7"/>
  <c r="H66" i="7"/>
  <c r="G66" i="7"/>
  <c r="F66" i="7"/>
  <c r="Q65" i="7"/>
  <c r="P65" i="7"/>
  <c r="O65" i="7"/>
  <c r="N65" i="7"/>
  <c r="M65" i="7"/>
  <c r="L65" i="7"/>
  <c r="K65" i="7"/>
  <c r="J65" i="7"/>
  <c r="I65" i="7"/>
  <c r="H65" i="7"/>
  <c r="G65" i="7"/>
  <c r="F65" i="7"/>
  <c r="Q64" i="7"/>
  <c r="P64" i="7"/>
  <c r="O64" i="7"/>
  <c r="N64" i="7"/>
  <c r="M64" i="7"/>
  <c r="L64" i="7"/>
  <c r="K64" i="7"/>
  <c r="J64" i="7"/>
  <c r="I64" i="7"/>
  <c r="H64" i="7"/>
  <c r="G64" i="7"/>
  <c r="F64" i="7"/>
  <c r="Q63" i="7"/>
  <c r="P63" i="7"/>
  <c r="O63" i="7"/>
  <c r="N63" i="7"/>
  <c r="M63" i="7"/>
  <c r="L63" i="7"/>
  <c r="K63" i="7"/>
  <c r="J63" i="7"/>
  <c r="I63" i="7"/>
  <c r="H63" i="7"/>
  <c r="G63" i="7"/>
  <c r="F63" i="7"/>
  <c r="Q62" i="7"/>
  <c r="P62" i="7"/>
  <c r="O62" i="7"/>
  <c r="N62" i="7"/>
  <c r="M62" i="7"/>
  <c r="L62" i="7"/>
  <c r="K62" i="7"/>
  <c r="J62" i="7"/>
  <c r="I62" i="7"/>
  <c r="H62" i="7"/>
  <c r="G62" i="7"/>
  <c r="F62" i="7"/>
  <c r="Q61" i="7"/>
  <c r="P61" i="7"/>
  <c r="O61" i="7"/>
  <c r="N61" i="7"/>
  <c r="M61" i="7"/>
  <c r="L61" i="7"/>
  <c r="K61" i="7"/>
  <c r="J61" i="7"/>
  <c r="I61" i="7"/>
  <c r="H61" i="7"/>
  <c r="G61" i="7"/>
  <c r="F61" i="7"/>
  <c r="Q60" i="7"/>
  <c r="Q158" i="7" s="1"/>
  <c r="P60" i="7"/>
  <c r="P59" i="7" s="1"/>
  <c r="O60" i="7"/>
  <c r="O158" i="7" s="1"/>
  <c r="N60" i="7"/>
  <c r="N158" i="7" s="1"/>
  <c r="M60" i="7"/>
  <c r="M158" i="7" s="1"/>
  <c r="L60" i="7"/>
  <c r="L59" i="7" s="1"/>
  <c r="K60" i="7"/>
  <c r="K158" i="7" s="1"/>
  <c r="J60" i="7"/>
  <c r="J158" i="7" s="1"/>
  <c r="I60" i="7"/>
  <c r="I158" i="7" s="1"/>
  <c r="H60" i="7"/>
  <c r="G60" i="7"/>
  <c r="G158" i="7" s="1"/>
  <c r="F60" i="7"/>
  <c r="F158" i="7" s="1"/>
  <c r="N59" i="7"/>
  <c r="J59" i="7"/>
  <c r="F59" i="7"/>
  <c r="E58" i="7"/>
  <c r="E57" i="7"/>
  <c r="E56" i="7"/>
  <c r="E55" i="7"/>
  <c r="E54" i="7"/>
  <c r="E53" i="7"/>
  <c r="Q52" i="7"/>
  <c r="P52" i="7"/>
  <c r="O52" i="7"/>
  <c r="N52" i="7"/>
  <c r="M52" i="7"/>
  <c r="L52" i="7"/>
  <c r="K52" i="7"/>
  <c r="J52" i="7"/>
  <c r="I52" i="7"/>
  <c r="H52" i="7"/>
  <c r="G52" i="7"/>
  <c r="F52" i="7"/>
  <c r="E51" i="7"/>
  <c r="E50" i="7"/>
  <c r="E49" i="7"/>
  <c r="E48" i="7"/>
  <c r="E47" i="7"/>
  <c r="E46" i="7"/>
  <c r="Q45" i="7"/>
  <c r="P45" i="7"/>
  <c r="O45" i="7"/>
  <c r="N45" i="7"/>
  <c r="M45" i="7"/>
  <c r="L45" i="7"/>
  <c r="K45" i="7"/>
  <c r="J45" i="7"/>
  <c r="I45" i="7"/>
  <c r="H45" i="7"/>
  <c r="G45" i="7"/>
  <c r="F45" i="7"/>
  <c r="E44" i="7"/>
  <c r="E43" i="7"/>
  <c r="E42" i="7"/>
  <c r="E41" i="7"/>
  <c r="E40" i="7"/>
  <c r="E39" i="7"/>
  <c r="Q38" i="7"/>
  <c r="P38" i="7"/>
  <c r="O38" i="7"/>
  <c r="N38" i="7"/>
  <c r="M38" i="7"/>
  <c r="L38" i="7"/>
  <c r="K38" i="7"/>
  <c r="J38" i="7"/>
  <c r="I38" i="7"/>
  <c r="H38" i="7"/>
  <c r="G38" i="7"/>
  <c r="F38" i="7"/>
  <c r="E37" i="7"/>
  <c r="E36" i="7"/>
  <c r="E35" i="7"/>
  <c r="E34" i="7"/>
  <c r="E33" i="7"/>
  <c r="E32" i="7"/>
  <c r="Q31" i="7"/>
  <c r="P31" i="7"/>
  <c r="O31" i="7"/>
  <c r="N31" i="7"/>
  <c r="M31" i="7"/>
  <c r="L31" i="7"/>
  <c r="K31" i="7"/>
  <c r="J31" i="7"/>
  <c r="I31" i="7"/>
  <c r="H31" i="7"/>
  <c r="G31" i="7"/>
  <c r="F31" i="7"/>
  <c r="E30" i="7"/>
  <c r="E29" i="7"/>
  <c r="E28" i="7"/>
  <c r="E27" i="7"/>
  <c r="E26" i="7"/>
  <c r="E25" i="7"/>
  <c r="Q24" i="7"/>
  <c r="P24" i="7"/>
  <c r="O24" i="7"/>
  <c r="N24" i="7"/>
  <c r="M24" i="7"/>
  <c r="L24" i="7"/>
  <c r="K24" i="7"/>
  <c r="J24" i="7"/>
  <c r="I24" i="7"/>
  <c r="H24" i="7"/>
  <c r="G24" i="7"/>
  <c r="F24" i="7"/>
  <c r="Q23" i="7"/>
  <c r="P23" i="7"/>
  <c r="O23" i="7"/>
  <c r="N23" i="7"/>
  <c r="M23" i="7"/>
  <c r="L23" i="7"/>
  <c r="K23" i="7"/>
  <c r="J23" i="7"/>
  <c r="I23" i="7"/>
  <c r="H23" i="7"/>
  <c r="G23" i="7"/>
  <c r="F23" i="7"/>
  <c r="Q22" i="7"/>
  <c r="P22" i="7"/>
  <c r="O22" i="7"/>
  <c r="N22" i="7"/>
  <c r="M22" i="7"/>
  <c r="L22" i="7"/>
  <c r="K22" i="7"/>
  <c r="J22" i="7"/>
  <c r="I22" i="7"/>
  <c r="H22" i="7"/>
  <c r="G22" i="7"/>
  <c r="F22" i="7"/>
  <c r="Q21" i="7"/>
  <c r="P21" i="7"/>
  <c r="O21" i="7"/>
  <c r="N21" i="7"/>
  <c r="M21" i="7"/>
  <c r="L21" i="7"/>
  <c r="K21" i="7"/>
  <c r="J21" i="7"/>
  <c r="I21" i="7"/>
  <c r="H21" i="7"/>
  <c r="G21" i="7"/>
  <c r="F21" i="7"/>
  <c r="Q20" i="7"/>
  <c r="P20" i="7"/>
  <c r="O20" i="7"/>
  <c r="N20" i="7"/>
  <c r="M20" i="7"/>
  <c r="L20" i="7"/>
  <c r="K20" i="7"/>
  <c r="J20" i="7"/>
  <c r="I20" i="7"/>
  <c r="H20" i="7"/>
  <c r="G20" i="7"/>
  <c r="F20" i="7"/>
  <c r="Q19" i="7"/>
  <c r="P19" i="7"/>
  <c r="O19" i="7"/>
  <c r="N19" i="7"/>
  <c r="M19" i="7"/>
  <c r="L19" i="7"/>
  <c r="K19" i="7"/>
  <c r="J19" i="7"/>
  <c r="I19" i="7"/>
  <c r="H19" i="7"/>
  <c r="G19" i="7"/>
  <c r="F19" i="7"/>
  <c r="Q18" i="7"/>
  <c r="Q17" i="7" s="1"/>
  <c r="P18" i="7"/>
  <c r="O18" i="7"/>
  <c r="N18" i="7"/>
  <c r="M18" i="7"/>
  <c r="M17" i="7" s="1"/>
  <c r="L18" i="7"/>
  <c r="K18" i="7"/>
  <c r="J18" i="7"/>
  <c r="I18" i="7"/>
  <c r="H18" i="7"/>
  <c r="G18" i="7"/>
  <c r="F18" i="7"/>
  <c r="K17" i="7"/>
  <c r="P17" i="7" l="1"/>
  <c r="L17" i="7"/>
  <c r="E18" i="7"/>
  <c r="E60" i="7"/>
  <c r="E73" i="7"/>
  <c r="H158" i="7"/>
  <c r="L158" i="7"/>
  <c r="P158" i="7"/>
  <c r="E121" i="7"/>
  <c r="P107" i="7"/>
  <c r="E107" i="7" s="1"/>
  <c r="G17" i="7"/>
  <c r="O17" i="7"/>
  <c r="E66" i="7"/>
  <c r="E136" i="7"/>
  <c r="E80" i="7"/>
  <c r="E31" i="7"/>
  <c r="H162" i="7"/>
  <c r="L162" i="7"/>
  <c r="P162" i="7"/>
  <c r="H163" i="7"/>
  <c r="L163" i="7"/>
  <c r="P163" i="7"/>
  <c r="F17" i="7"/>
  <c r="J17" i="7"/>
  <c r="N17" i="7"/>
  <c r="I59" i="7"/>
  <c r="M59" i="7"/>
  <c r="Q59" i="7"/>
  <c r="I159" i="7"/>
  <c r="M159" i="7"/>
  <c r="Q159" i="7"/>
  <c r="I160" i="7"/>
  <c r="M160" i="7"/>
  <c r="Q160" i="7"/>
  <c r="I161" i="7"/>
  <c r="M161" i="7"/>
  <c r="Q161" i="7"/>
  <c r="E20" i="7"/>
  <c r="E52" i="7"/>
  <c r="E63" i="7"/>
  <c r="E87" i="7"/>
  <c r="E122" i="7"/>
  <c r="P122" i="7"/>
  <c r="E61" i="7"/>
  <c r="E62" i="7"/>
  <c r="E94" i="7"/>
  <c r="I101" i="7"/>
  <c r="G159" i="7"/>
  <c r="K159" i="7"/>
  <c r="O159" i="7"/>
  <c r="G160" i="7"/>
  <c r="K160" i="7"/>
  <c r="O160" i="7"/>
  <c r="G161" i="7"/>
  <c r="K161" i="7"/>
  <c r="O161" i="7"/>
  <c r="F162" i="7"/>
  <c r="J162" i="7"/>
  <c r="N162" i="7"/>
  <c r="F163" i="7"/>
  <c r="J163" i="7"/>
  <c r="N163" i="7"/>
  <c r="E21" i="7"/>
  <c r="E22" i="7"/>
  <c r="E23" i="7"/>
  <c r="E45" i="7"/>
  <c r="G59" i="7"/>
  <c r="K59" i="7"/>
  <c r="O59" i="7"/>
  <c r="E65" i="7"/>
  <c r="K101" i="7"/>
  <c r="H159" i="7"/>
  <c r="L159" i="7"/>
  <c r="P159" i="7"/>
  <c r="H160" i="7"/>
  <c r="L160" i="7"/>
  <c r="P160" i="7"/>
  <c r="H161" i="7"/>
  <c r="L161" i="7"/>
  <c r="P161" i="7"/>
  <c r="G162" i="7"/>
  <c r="K162" i="7"/>
  <c r="O162" i="7"/>
  <c r="G163" i="7"/>
  <c r="K163" i="7"/>
  <c r="O163" i="7"/>
  <c r="E19" i="7"/>
  <c r="E17" i="7" s="1"/>
  <c r="E24" i="7"/>
  <c r="E38" i="7"/>
  <c r="E64" i="7"/>
  <c r="H101" i="7"/>
  <c r="M101" i="7"/>
  <c r="F159" i="7"/>
  <c r="J159" i="7"/>
  <c r="N159" i="7"/>
  <c r="F160" i="7"/>
  <c r="J160" i="7"/>
  <c r="F161" i="7"/>
  <c r="J161" i="7"/>
  <c r="N161" i="7"/>
  <c r="E106" i="7"/>
  <c r="I162" i="7"/>
  <c r="M162" i="7"/>
  <c r="Q162" i="7"/>
  <c r="I163" i="7"/>
  <c r="M163" i="7"/>
  <c r="Q163" i="7"/>
  <c r="N160" i="7"/>
  <c r="E158" i="7"/>
  <c r="E115" i="7"/>
  <c r="H17" i="7"/>
  <c r="I17" i="7"/>
  <c r="F101" i="7"/>
  <c r="J101" i="7"/>
  <c r="N101" i="7"/>
  <c r="E103" i="7"/>
  <c r="H59" i="7"/>
  <c r="E104" i="7"/>
  <c r="E105" i="7"/>
  <c r="G102" i="6"/>
  <c r="H102" i="6"/>
  <c r="I102" i="6"/>
  <c r="J102" i="6"/>
  <c r="K102" i="6"/>
  <c r="L102" i="6"/>
  <c r="M102" i="6"/>
  <c r="N102" i="6"/>
  <c r="O102" i="6"/>
  <c r="P102" i="6"/>
  <c r="Q102" i="6"/>
  <c r="G103" i="6"/>
  <c r="H103" i="6"/>
  <c r="I103" i="6"/>
  <c r="J103" i="6"/>
  <c r="K103" i="6"/>
  <c r="L103" i="6"/>
  <c r="M103" i="6"/>
  <c r="N103" i="6"/>
  <c r="O103" i="6"/>
  <c r="P103" i="6"/>
  <c r="Q103" i="6"/>
  <c r="G104" i="6"/>
  <c r="H104" i="6"/>
  <c r="I104" i="6"/>
  <c r="J104" i="6"/>
  <c r="K104" i="6"/>
  <c r="L104" i="6"/>
  <c r="M104" i="6"/>
  <c r="N104" i="6"/>
  <c r="O104" i="6"/>
  <c r="P104" i="6"/>
  <c r="Q104" i="6"/>
  <c r="G105" i="6"/>
  <c r="H105" i="6"/>
  <c r="I105" i="6"/>
  <c r="J105" i="6"/>
  <c r="K105" i="6"/>
  <c r="L105" i="6"/>
  <c r="M105" i="6"/>
  <c r="N105" i="6"/>
  <c r="O105" i="6"/>
  <c r="P105" i="6"/>
  <c r="Q105" i="6"/>
  <c r="G106" i="6"/>
  <c r="H106" i="6"/>
  <c r="I106" i="6"/>
  <c r="J106" i="6"/>
  <c r="K106" i="6"/>
  <c r="L106" i="6"/>
  <c r="M106" i="6"/>
  <c r="N106" i="6"/>
  <c r="O106" i="6"/>
  <c r="P106" i="6"/>
  <c r="Q106" i="6"/>
  <c r="G107" i="6"/>
  <c r="H107" i="6"/>
  <c r="I107" i="6"/>
  <c r="J107" i="6"/>
  <c r="K107" i="6"/>
  <c r="L107" i="6"/>
  <c r="M107" i="6"/>
  <c r="N107" i="6"/>
  <c r="O107" i="6"/>
  <c r="Q107" i="6"/>
  <c r="F103" i="6"/>
  <c r="F104" i="6"/>
  <c r="F105" i="6"/>
  <c r="F106" i="6"/>
  <c r="F107" i="6"/>
  <c r="F102" i="6"/>
  <c r="P101" i="7" l="1"/>
  <c r="G157" i="7"/>
  <c r="P157" i="7"/>
  <c r="I157" i="7"/>
  <c r="J157" i="7"/>
  <c r="Q157" i="7"/>
  <c r="E162" i="7"/>
  <c r="N157" i="7"/>
  <c r="L157" i="7"/>
  <c r="M157" i="7"/>
  <c r="H157" i="7"/>
  <c r="E161" i="7"/>
  <c r="E160" i="7"/>
  <c r="O157" i="7"/>
  <c r="K157" i="7"/>
  <c r="E59" i="7"/>
  <c r="E163" i="7"/>
  <c r="E159" i="7"/>
  <c r="F157" i="7"/>
  <c r="E101" i="7"/>
  <c r="G60" i="6"/>
  <c r="H60" i="6"/>
  <c r="I60" i="6"/>
  <c r="J60" i="6"/>
  <c r="K60" i="6"/>
  <c r="L60" i="6"/>
  <c r="M60" i="6"/>
  <c r="N60" i="6"/>
  <c r="O60" i="6"/>
  <c r="P60" i="6"/>
  <c r="Q60" i="6"/>
  <c r="G61" i="6"/>
  <c r="H61" i="6"/>
  <c r="I61" i="6"/>
  <c r="J61" i="6"/>
  <c r="K61" i="6"/>
  <c r="L61" i="6"/>
  <c r="M61" i="6"/>
  <c r="N61" i="6"/>
  <c r="O61" i="6"/>
  <c r="P61" i="6"/>
  <c r="Q61" i="6"/>
  <c r="G62" i="6"/>
  <c r="H62" i="6"/>
  <c r="I62" i="6"/>
  <c r="J62" i="6"/>
  <c r="K62" i="6"/>
  <c r="L62" i="6"/>
  <c r="M62" i="6"/>
  <c r="N62" i="6"/>
  <c r="O62" i="6"/>
  <c r="P62" i="6"/>
  <c r="Q62" i="6"/>
  <c r="G63" i="6"/>
  <c r="H63" i="6"/>
  <c r="I63" i="6"/>
  <c r="J63" i="6"/>
  <c r="K63" i="6"/>
  <c r="L63" i="6"/>
  <c r="M63" i="6"/>
  <c r="N63" i="6"/>
  <c r="O63" i="6"/>
  <c r="P63" i="6"/>
  <c r="Q63" i="6"/>
  <c r="G64" i="6"/>
  <c r="H64" i="6"/>
  <c r="I64" i="6"/>
  <c r="J64" i="6"/>
  <c r="K64" i="6"/>
  <c r="L64" i="6"/>
  <c r="M64" i="6"/>
  <c r="N64" i="6"/>
  <c r="O64" i="6"/>
  <c r="P64" i="6"/>
  <c r="Q64" i="6"/>
  <c r="G65" i="6"/>
  <c r="H65" i="6"/>
  <c r="I65" i="6"/>
  <c r="L65" i="6"/>
  <c r="M65" i="6"/>
  <c r="N65" i="6"/>
  <c r="O65" i="6"/>
  <c r="Q65" i="6"/>
  <c r="F61" i="6"/>
  <c r="F62" i="6"/>
  <c r="F63" i="6"/>
  <c r="F64" i="6"/>
  <c r="F65" i="6"/>
  <c r="F60" i="6"/>
  <c r="F94" i="6"/>
  <c r="G94" i="6"/>
  <c r="H94" i="6"/>
  <c r="I94" i="6"/>
  <c r="J94" i="6"/>
  <c r="K94" i="6"/>
  <c r="L94" i="6"/>
  <c r="M94" i="6"/>
  <c r="N94" i="6"/>
  <c r="O94" i="6"/>
  <c r="P94" i="6"/>
  <c r="Q94" i="6"/>
  <c r="E95" i="6"/>
  <c r="E96" i="6"/>
  <c r="E97" i="6"/>
  <c r="E98" i="6"/>
  <c r="E99" i="6"/>
  <c r="E100" i="6"/>
  <c r="E89" i="6"/>
  <c r="E90" i="6"/>
  <c r="E91" i="6"/>
  <c r="E92" i="6"/>
  <c r="E93" i="6"/>
  <c r="E88" i="6"/>
  <c r="F87" i="6"/>
  <c r="G87" i="6"/>
  <c r="H87" i="6"/>
  <c r="I87" i="6"/>
  <c r="J87" i="6"/>
  <c r="K87" i="6"/>
  <c r="L87" i="6"/>
  <c r="M87" i="6"/>
  <c r="N87" i="6"/>
  <c r="O87" i="6"/>
  <c r="P87" i="6"/>
  <c r="Q87" i="6"/>
  <c r="E157" i="7" l="1"/>
  <c r="E94" i="6"/>
  <c r="E87" i="6"/>
  <c r="I136" i="6" l="1"/>
  <c r="Q136" i="6"/>
  <c r="E142" i="6"/>
  <c r="E141" i="6"/>
  <c r="J136" i="6"/>
  <c r="O136" i="6"/>
  <c r="M136" i="6"/>
  <c r="L136" i="6"/>
  <c r="K136" i="6"/>
  <c r="H136" i="6"/>
  <c r="E138" i="6"/>
  <c r="P136" i="6"/>
  <c r="N136" i="6"/>
  <c r="E137" i="6"/>
  <c r="G136" i="6"/>
  <c r="E140" i="6"/>
  <c r="E139" i="6"/>
  <c r="F136" i="6"/>
  <c r="E136" i="6" l="1"/>
  <c r="G18" i="6" l="1"/>
  <c r="G144" i="6" s="1"/>
  <c r="H18" i="6"/>
  <c r="H144" i="6" s="1"/>
  <c r="I18" i="6"/>
  <c r="I144" i="6" s="1"/>
  <c r="J18" i="6"/>
  <c r="J144" i="6" s="1"/>
  <c r="K18" i="6"/>
  <c r="K144" i="6" s="1"/>
  <c r="L18" i="6"/>
  <c r="L144" i="6" s="1"/>
  <c r="M18" i="6"/>
  <c r="M144" i="6" s="1"/>
  <c r="N18" i="6"/>
  <c r="N144" i="6" s="1"/>
  <c r="O18" i="6"/>
  <c r="O144" i="6" s="1"/>
  <c r="P18" i="6"/>
  <c r="P144" i="6" s="1"/>
  <c r="Q18" i="6"/>
  <c r="Q144" i="6" s="1"/>
  <c r="G19" i="6"/>
  <c r="G145" i="6" s="1"/>
  <c r="H19" i="6"/>
  <c r="H145" i="6" s="1"/>
  <c r="I19" i="6"/>
  <c r="I145" i="6" s="1"/>
  <c r="J19" i="6"/>
  <c r="J145" i="6" s="1"/>
  <c r="K19" i="6"/>
  <c r="K145" i="6" s="1"/>
  <c r="L19" i="6"/>
  <c r="L145" i="6" s="1"/>
  <c r="M19" i="6"/>
  <c r="M145" i="6" s="1"/>
  <c r="N19" i="6"/>
  <c r="N145" i="6" s="1"/>
  <c r="O19" i="6"/>
  <c r="O145" i="6" s="1"/>
  <c r="P19" i="6"/>
  <c r="P145" i="6" s="1"/>
  <c r="Q19" i="6"/>
  <c r="Q145" i="6" s="1"/>
  <c r="G20" i="6"/>
  <c r="G146" i="6" s="1"/>
  <c r="H20" i="6"/>
  <c r="H146" i="6" s="1"/>
  <c r="I20" i="6"/>
  <c r="I146" i="6" s="1"/>
  <c r="J20" i="6"/>
  <c r="J146" i="6" s="1"/>
  <c r="K20" i="6"/>
  <c r="K146" i="6" s="1"/>
  <c r="L20" i="6"/>
  <c r="L146" i="6" s="1"/>
  <c r="M20" i="6"/>
  <c r="M146" i="6" s="1"/>
  <c r="N20" i="6"/>
  <c r="N146" i="6" s="1"/>
  <c r="O20" i="6"/>
  <c r="O146" i="6" s="1"/>
  <c r="P20" i="6"/>
  <c r="P146" i="6" s="1"/>
  <c r="Q20" i="6"/>
  <c r="Q146" i="6" s="1"/>
  <c r="G21" i="6"/>
  <c r="G147" i="6" s="1"/>
  <c r="H21" i="6"/>
  <c r="H147" i="6" s="1"/>
  <c r="I21" i="6"/>
  <c r="I147" i="6" s="1"/>
  <c r="J21" i="6"/>
  <c r="J147" i="6" s="1"/>
  <c r="K21" i="6"/>
  <c r="K147" i="6" s="1"/>
  <c r="L21" i="6"/>
  <c r="L147" i="6" s="1"/>
  <c r="M21" i="6"/>
  <c r="M147" i="6" s="1"/>
  <c r="N21" i="6"/>
  <c r="N147" i="6" s="1"/>
  <c r="O21" i="6"/>
  <c r="O147" i="6" s="1"/>
  <c r="P21" i="6"/>
  <c r="P147" i="6" s="1"/>
  <c r="Q21" i="6"/>
  <c r="Q147" i="6" s="1"/>
  <c r="G22" i="6"/>
  <c r="G148" i="6" s="1"/>
  <c r="H22" i="6"/>
  <c r="H148" i="6" s="1"/>
  <c r="I22" i="6"/>
  <c r="I148" i="6" s="1"/>
  <c r="J22" i="6"/>
  <c r="J148" i="6" s="1"/>
  <c r="K22" i="6"/>
  <c r="K148" i="6" s="1"/>
  <c r="L22" i="6"/>
  <c r="L148" i="6" s="1"/>
  <c r="M22" i="6"/>
  <c r="M148" i="6" s="1"/>
  <c r="N22" i="6"/>
  <c r="N148" i="6" s="1"/>
  <c r="O22" i="6"/>
  <c r="O148" i="6" s="1"/>
  <c r="P22" i="6"/>
  <c r="P148" i="6" s="1"/>
  <c r="Q22" i="6"/>
  <c r="Q148" i="6" s="1"/>
  <c r="G23" i="6"/>
  <c r="G149" i="6" s="1"/>
  <c r="H23" i="6"/>
  <c r="H149" i="6" s="1"/>
  <c r="I23" i="6"/>
  <c r="I149" i="6" s="1"/>
  <c r="J23" i="6"/>
  <c r="K23" i="6"/>
  <c r="L23" i="6"/>
  <c r="L149" i="6" s="1"/>
  <c r="M23" i="6"/>
  <c r="M149" i="6" s="1"/>
  <c r="N23" i="6"/>
  <c r="N149" i="6" s="1"/>
  <c r="O23" i="6"/>
  <c r="O149" i="6" s="1"/>
  <c r="P23" i="6"/>
  <c r="Q23" i="6"/>
  <c r="Q149" i="6" s="1"/>
  <c r="F19" i="6"/>
  <c r="F145" i="6" s="1"/>
  <c r="F20" i="6"/>
  <c r="F146" i="6" s="1"/>
  <c r="F21" i="6"/>
  <c r="F147" i="6" s="1"/>
  <c r="F22" i="6"/>
  <c r="F148" i="6" s="1"/>
  <c r="F23" i="6"/>
  <c r="F149" i="6" s="1"/>
  <c r="F18" i="6"/>
  <c r="F144" i="6" s="1"/>
  <c r="F129" i="6" l="1"/>
  <c r="G129" i="6"/>
  <c r="H129" i="6"/>
  <c r="I129" i="6"/>
  <c r="J129" i="6"/>
  <c r="K129" i="6"/>
  <c r="L129" i="6"/>
  <c r="M129" i="6"/>
  <c r="N129" i="6"/>
  <c r="O129" i="6"/>
  <c r="P129" i="6"/>
  <c r="Q129" i="6"/>
  <c r="E130" i="6"/>
  <c r="E131" i="6"/>
  <c r="E132" i="6"/>
  <c r="E133" i="6"/>
  <c r="E134" i="6"/>
  <c r="E135" i="6"/>
  <c r="E129" i="6" l="1"/>
  <c r="F38" i="6" l="1"/>
  <c r="G38" i="6"/>
  <c r="H38" i="6"/>
  <c r="I38" i="6"/>
  <c r="J38" i="6"/>
  <c r="K38" i="6"/>
  <c r="L38" i="6"/>
  <c r="M38" i="6"/>
  <c r="N38" i="6"/>
  <c r="O38" i="6"/>
  <c r="P38" i="6"/>
  <c r="Q38" i="6"/>
  <c r="E39" i="6"/>
  <c r="E40" i="6"/>
  <c r="E41" i="6"/>
  <c r="E42" i="6"/>
  <c r="E43" i="6"/>
  <c r="E44" i="6"/>
  <c r="E38" i="6" l="1"/>
  <c r="F17" i="6"/>
  <c r="F31" i="6"/>
  <c r="G31" i="6"/>
  <c r="H31" i="6"/>
  <c r="I31" i="6"/>
  <c r="J31" i="6"/>
  <c r="K31" i="6"/>
  <c r="L31" i="6"/>
  <c r="M31" i="6"/>
  <c r="N31" i="6"/>
  <c r="O31" i="6"/>
  <c r="P31" i="6"/>
  <c r="Q31" i="6"/>
  <c r="E32" i="6"/>
  <c r="E33" i="6"/>
  <c r="E34" i="6"/>
  <c r="E35" i="6"/>
  <c r="E36" i="6"/>
  <c r="E37" i="6"/>
  <c r="E31" i="6" l="1"/>
  <c r="P121" i="6" l="1"/>
  <c r="P107" i="6" s="1"/>
  <c r="P149" i="6" s="1"/>
  <c r="P79" i="6"/>
  <c r="P65" i="6" s="1"/>
  <c r="L122" i="6" l="1"/>
  <c r="K86" i="6"/>
  <c r="K65" i="6" s="1"/>
  <c r="K149" i="6" s="1"/>
  <c r="J86" i="6"/>
  <c r="J65" i="6" s="1"/>
  <c r="J149" i="6" s="1"/>
  <c r="E110" i="6" l="1"/>
  <c r="E61" i="6" l="1"/>
  <c r="F73" i="6" l="1"/>
  <c r="G73" i="6"/>
  <c r="H73" i="6"/>
  <c r="I73" i="6"/>
  <c r="J73" i="6"/>
  <c r="K73" i="6"/>
  <c r="L73" i="6"/>
  <c r="M73" i="6"/>
  <c r="N73" i="6"/>
  <c r="O73" i="6"/>
  <c r="P73" i="6"/>
  <c r="Q73" i="6"/>
  <c r="E74" i="6"/>
  <c r="E75" i="6"/>
  <c r="E76" i="6"/>
  <c r="E77" i="6"/>
  <c r="E78" i="6"/>
  <c r="E79" i="6"/>
  <c r="E104" i="6" l="1"/>
  <c r="E73" i="6"/>
  <c r="E118" i="6" l="1"/>
  <c r="E145" i="6" l="1"/>
  <c r="P143" i="6"/>
  <c r="L143" i="6"/>
  <c r="H143" i="6"/>
  <c r="O143" i="6"/>
  <c r="N143" i="6"/>
  <c r="M143" i="6"/>
  <c r="K143" i="6"/>
  <c r="J143" i="6"/>
  <c r="G143" i="6"/>
  <c r="F143" i="6"/>
  <c r="E23" i="6"/>
  <c r="P59" i="6"/>
  <c r="E146" i="6" l="1"/>
  <c r="G66" i="6"/>
  <c r="H66" i="6"/>
  <c r="I66" i="6"/>
  <c r="J66" i="6"/>
  <c r="K66" i="6"/>
  <c r="L66" i="6"/>
  <c r="M66" i="6"/>
  <c r="N66" i="6"/>
  <c r="O66" i="6"/>
  <c r="P66" i="6"/>
  <c r="F66" i="6"/>
  <c r="I143" i="6" l="1"/>
  <c r="E54" i="6"/>
  <c r="E55" i="6"/>
  <c r="E56" i="6"/>
  <c r="E57" i="6"/>
  <c r="E58" i="6"/>
  <c r="E53" i="6"/>
  <c r="F52" i="6"/>
  <c r="G52" i="6"/>
  <c r="H52" i="6"/>
  <c r="I52" i="6"/>
  <c r="J52" i="6"/>
  <c r="K52" i="6"/>
  <c r="L52" i="6"/>
  <c r="M52" i="6"/>
  <c r="N52" i="6"/>
  <c r="O52" i="6"/>
  <c r="P52" i="6"/>
  <c r="Q52" i="6"/>
  <c r="E52" i="6" l="1"/>
  <c r="F122" i="6"/>
  <c r="G122" i="6"/>
  <c r="H122" i="6"/>
  <c r="I122" i="6"/>
  <c r="J122" i="6"/>
  <c r="K122" i="6"/>
  <c r="M122" i="6"/>
  <c r="N122" i="6"/>
  <c r="O122" i="6"/>
  <c r="P122" i="6"/>
  <c r="Q122" i="6"/>
  <c r="F115" i="6"/>
  <c r="G115" i="6"/>
  <c r="H115" i="6"/>
  <c r="I115" i="6"/>
  <c r="J115" i="6"/>
  <c r="K115" i="6"/>
  <c r="L115" i="6"/>
  <c r="M115" i="6"/>
  <c r="N115" i="6"/>
  <c r="O115" i="6"/>
  <c r="P115" i="6"/>
  <c r="Q115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M17" i="6"/>
  <c r="E18" i="6"/>
  <c r="O59" i="6" l="1"/>
  <c r="I101" i="6"/>
  <c r="E22" i="6"/>
  <c r="Q17" i="6"/>
  <c r="O17" i="6"/>
  <c r="G17" i="6"/>
  <c r="K17" i="6"/>
  <c r="I17" i="6"/>
  <c r="E19" i="6"/>
  <c r="E21" i="6"/>
  <c r="L17" i="6"/>
  <c r="P101" i="6"/>
  <c r="H101" i="6"/>
  <c r="F101" i="6"/>
  <c r="O101" i="6"/>
  <c r="K101" i="6"/>
  <c r="G101" i="6"/>
  <c r="G59" i="6"/>
  <c r="M59" i="6"/>
  <c r="H17" i="6"/>
  <c r="N17" i="6"/>
  <c r="H59" i="6"/>
  <c r="Q101" i="6"/>
  <c r="M101" i="6"/>
  <c r="J101" i="6"/>
  <c r="N101" i="6"/>
  <c r="L101" i="6"/>
  <c r="P17" i="6"/>
  <c r="E20" i="6"/>
  <c r="J17" i="6"/>
  <c r="N59" i="6"/>
  <c r="L59" i="6"/>
  <c r="K59" i="6"/>
  <c r="J59" i="6"/>
  <c r="I59" i="6"/>
  <c r="F59" i="6"/>
  <c r="E103" i="6"/>
  <c r="E105" i="6"/>
  <c r="E106" i="6"/>
  <c r="E107" i="6"/>
  <c r="E81" i="6"/>
  <c r="E82" i="6"/>
  <c r="E83" i="6"/>
  <c r="E84" i="6"/>
  <c r="E85" i="6"/>
  <c r="E86" i="6"/>
  <c r="E67" i="6"/>
  <c r="E68" i="6"/>
  <c r="E69" i="6"/>
  <c r="E70" i="6"/>
  <c r="E71" i="6"/>
  <c r="E17" i="6" l="1"/>
  <c r="E101" i="6"/>
  <c r="E149" i="6" l="1"/>
  <c r="E123" i="6"/>
  <c r="E124" i="6"/>
  <c r="E125" i="6"/>
  <c r="E126" i="6"/>
  <c r="E127" i="6"/>
  <c r="E128" i="6"/>
  <c r="E114" i="6"/>
  <c r="E113" i="6"/>
  <c r="E112" i="6"/>
  <c r="E109" i="6"/>
  <c r="E111" i="6"/>
  <c r="F80" i="6"/>
  <c r="G80" i="6"/>
  <c r="H80" i="6"/>
  <c r="I80" i="6"/>
  <c r="J80" i="6"/>
  <c r="K80" i="6"/>
  <c r="L80" i="6"/>
  <c r="M80" i="6"/>
  <c r="N80" i="6"/>
  <c r="O80" i="6"/>
  <c r="P80" i="6"/>
  <c r="Q80" i="6"/>
  <c r="Q143" i="6" l="1"/>
  <c r="Q59" i="6"/>
  <c r="E72" i="6"/>
  <c r="Q66" i="6"/>
  <c r="E66" i="6" s="1"/>
  <c r="E108" i="6"/>
  <c r="E122" i="6"/>
  <c r="E148" i="6"/>
  <c r="E144" i="6"/>
  <c r="E147" i="6"/>
  <c r="E80" i="6"/>
  <c r="E26" i="6"/>
  <c r="E27" i="6"/>
  <c r="E28" i="6"/>
  <c r="E29" i="6"/>
  <c r="E30" i="6"/>
  <c r="E25" i="6"/>
  <c r="E120" i="6" l="1"/>
  <c r="E119" i="6"/>
  <c r="E64" i="6"/>
  <c r="E63" i="6"/>
  <c r="E50" i="6"/>
  <c r="E49" i="6"/>
  <c r="F45" i="6"/>
  <c r="G45" i="6"/>
  <c r="H45" i="6"/>
  <c r="I45" i="6"/>
  <c r="J45" i="6"/>
  <c r="K45" i="6"/>
  <c r="L45" i="6"/>
  <c r="M45" i="6"/>
  <c r="N45" i="6"/>
  <c r="O45" i="6"/>
  <c r="P45" i="6"/>
  <c r="Q45" i="6"/>
  <c r="F24" i="6"/>
  <c r="G24" i="6"/>
  <c r="H24" i="6"/>
  <c r="I24" i="6"/>
  <c r="J24" i="6"/>
  <c r="K24" i="6"/>
  <c r="L24" i="6"/>
  <c r="M24" i="6"/>
  <c r="N24" i="6"/>
  <c r="O24" i="6"/>
  <c r="P24" i="6"/>
  <c r="Q24" i="6"/>
  <c r="E24" i="6" l="1"/>
  <c r="E60" i="6" l="1"/>
  <c r="E62" i="6"/>
  <c r="E65" i="6"/>
  <c r="E59" i="6" l="1"/>
  <c r="E121" i="6"/>
  <c r="E117" i="6"/>
  <c r="E116" i="6"/>
  <c r="E51" i="6"/>
  <c r="E48" i="6"/>
  <c r="E47" i="6"/>
  <c r="E46" i="6"/>
  <c r="E115" i="6" l="1"/>
  <c r="E45" i="6"/>
  <c r="E143" i="6" l="1"/>
</calcChain>
</file>

<file path=xl/sharedStrings.xml><?xml version="1.0" encoding="utf-8"?>
<sst xmlns="http://schemas.openxmlformats.org/spreadsheetml/2006/main" count="2034" uniqueCount="105">
  <si>
    <t xml:space="preserve">№ </t>
  </si>
  <si>
    <t>1.</t>
  </si>
  <si>
    <t>1.1.</t>
  </si>
  <si>
    <t>2.</t>
  </si>
  <si>
    <t>ФБ</t>
  </si>
  <si>
    <t>БАО</t>
  </si>
  <si>
    <t>МБ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</si>
  <si>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</si>
  <si>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</si>
  <si>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</si>
  <si>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</si>
  <si>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</si>
  <si>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</si>
  <si>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</si>
  <si>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</si>
  <si>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</si>
  <si>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</si>
  <si>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</si>
  <si>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</si>
  <si>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Источники финансирования</t>
  </si>
  <si>
    <t>всего</t>
  </si>
  <si>
    <t>Всего</t>
  </si>
  <si>
    <t xml:space="preserve">Всего по муниципальной программе, 
</t>
  </si>
  <si>
    <t xml:space="preserve">КОМПЛЕКСНЫЙ ПЛАН 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</si>
  <si>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</si>
  <si>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</si>
  <si>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</si>
  <si>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 Соглашениям по передаче полномочий*</t>
  </si>
  <si>
    <t>утвержденной постановлением администрации Нефтеюганского района  от 31.10.2016 №1784-па-нпа</t>
  </si>
  <si>
    <t xml:space="preserve">Обеспечение 
информирования населения через средства массовой информации 
(печатные издания, телевидение) </t>
  </si>
  <si>
    <t>Участие 
в международной экологической 
акции «Спасти и сохранить"</t>
  </si>
  <si>
    <t>3.</t>
  </si>
  <si>
    <t>3.1.</t>
  </si>
  <si>
    <t>3.2.</t>
  </si>
  <si>
    <t>Ликвидация мест захламления</t>
  </si>
  <si>
    <t>администрация сп.Лемпино (Н.Н.Фоменкина, глава сп.Лемпино, 259601)</t>
  </si>
  <si>
    <t>(куратор ответственного исполнителя)</t>
  </si>
  <si>
    <t>(куратор соисполнителя)</t>
  </si>
  <si>
    <t>Департамент образования и молодежной политики Нефтеюганского района (департамент образования и молодежной политики, С.Д.Пайвина,заместитель директора департамента, 223812)</t>
  </si>
  <si>
    <t>Департамент строительства и жилищно-коммунального комплекса / МКУ "УКС и ЖКК" (МКУ "УКС и ЖКК", Е.В.Калита, начальник отдела проектных работ и обеспечения текущей застройки, 250308)</t>
  </si>
  <si>
    <t>2.1.</t>
  </si>
  <si>
    <t>2.2.</t>
  </si>
  <si>
    <t>2.3.</t>
  </si>
  <si>
    <t>1.3.</t>
  </si>
  <si>
    <t>Организация деятельности школьных лесничеств</t>
  </si>
  <si>
    <t xml:space="preserve"> Субвенции на осуществление отдельных полномочий Ханты-Мансийского автономного округа – Югры по организации деятельности по обращению с твердыми коммунальными отходами</t>
  </si>
  <si>
    <t>3.3.</t>
  </si>
  <si>
    <t>Утилизация ЖБО сп. Лемпино</t>
  </si>
  <si>
    <t>Утилизация ЖБО сп.Усть-Юган</t>
  </si>
  <si>
    <t>1.4.</t>
  </si>
  <si>
    <t>Департамент строительства и жилищно-коммунального комплекса (О.Н.Петрова, заместитель директора ДСиЖКК,  250280)</t>
  </si>
  <si>
    <t>Рекультивация земель, подвергшихся загрязнению отходами производства и потребления, гп.Пойковский</t>
  </si>
  <si>
    <t>3.4.</t>
  </si>
  <si>
    <t>Директор ДСиЖКК- заместитель главы района                                В.С.Кошаков</t>
  </si>
  <si>
    <t>1.5.</t>
  </si>
  <si>
    <t>администрация сп.Усть-Юган, В.А.Мякишев, глава сп.Усть-Юган, 316030)</t>
  </si>
  <si>
    <t>1.2.</t>
  </si>
  <si>
    <t xml:space="preserve">Администрация Нефтеюганского района - комитет по делам народов Севера, охраны окружающей среды и водных ресурсов/ МКУ "Управление по делам администрации Нефтеюганского района" (комитет по делам народов Севера, охраны окружающей среды и водных ресурсов, Т.П.Чокан,заместитель председателя комитета, 250238)  </t>
  </si>
  <si>
    <t>Приобретение хозяйственного инвентаря для очистки береговой линии территрории района</t>
  </si>
  <si>
    <t>Реконструкция КНС с увеличение мощности сп.Сингапай Нефтеюганского района</t>
  </si>
  <si>
    <t>"____"________________2021</t>
  </si>
  <si>
    <t>к муниципальной программе  "Обеспечение экологической безопасности Нефтеюганского района 
на 2019-2024 годы и на период до 2030 года"  на  2022 год</t>
  </si>
  <si>
    <t>Структурный элемент (Основное мероприятие) муниципальной программы/мероприятия</t>
  </si>
  <si>
    <t>Ответственный исполнитель, соисполнитель  мероприятия
( структурное подразделение, ФИО, должность, № тел.)</t>
  </si>
  <si>
    <t>Поощрение общественных деятелей, приобретение призов, изготовление жилетов</t>
  </si>
  <si>
    <t>Строительство стационарной инженерно-оборудованной площадки снеготаяния (с естественным таянием снега) в гп.Пойковский Нефтеюганского района</t>
  </si>
  <si>
    <t>Рекультивация объекта "Полигон для складирования бытовых и промышленных отходов гп. Пойковский"</t>
  </si>
  <si>
    <t>2.4.</t>
  </si>
  <si>
    <t>2.5.</t>
  </si>
  <si>
    <t>КОС-150 в сп.Сентябрьский Нефтеюганский район</t>
  </si>
  <si>
    <t>средства поселений **</t>
  </si>
  <si>
    <t>иные источники***</t>
  </si>
  <si>
    <t xml:space="preserve">* средства по Соглашениям о передаче осуществления части полномочий городского и сельских поселений по решению вопросов местного значения Администрации Нефтеюганского района (далее - средства по Соглашениям по передаче полномочий) - отражаются межбюджетные трансферты предоставляемые из бюджета муниципального образования Нефтеюганский район в бюджеты городского и сельских поселений для исполнения полномочий городского и сельских поселений и передаваемые на уровень муниципального образования Нефтеюганский район согласно заключенных Соглашений по передаче полномочий. Данные средства суммируются по строке «Всего».
** средства поселений - отражаются средства бюджетов городского и сельских поселений, предусмотренные в муниципальных программах городского и сельских поселений на участие в государственных и муниципальных программах. Данные средства    указаны справочно и не суммируются по строке «Всего».                                                                                                                                             ***Иные источники заполняется при наличии информации в таблице 2
</t>
  </si>
  <si>
    <r>
      <rPr>
        <b/>
        <u/>
        <sz val="11"/>
        <color theme="1"/>
        <rFont val="Times New Roman"/>
        <family val="1"/>
        <charset val="204"/>
      </rPr>
      <t xml:space="preserve">Основное мероприятие     </t>
    </r>
    <r>
      <rPr>
        <b/>
        <sz val="11"/>
        <color theme="1"/>
        <rFont val="Times New Roman"/>
        <family val="1"/>
        <charset val="204"/>
      </rPr>
      <t xml:space="preserve">Организация и развитие системы экологического образования, просвещения и формирования экологической культуры, в том числе участие 
в международной экологической 
акции «Спасти  
и сохранить"              (показатель 4 паспорта)          </t>
    </r>
  </si>
  <si>
    <r>
      <rPr>
        <b/>
        <u/>
        <sz val="11"/>
        <color theme="1"/>
        <rFont val="Times New Roman"/>
        <family val="1"/>
        <charset val="204"/>
      </rPr>
      <t xml:space="preserve">Основное мероприятие </t>
    </r>
    <r>
      <rPr>
        <b/>
        <sz val="11"/>
        <color theme="1"/>
        <rFont val="Times New Roman"/>
        <family val="1"/>
        <charset val="204"/>
      </rPr>
      <t xml:space="preserve">Организация деятельности по обращению с отходами производства и потребления         (показатель 3 паспорта)         </t>
    </r>
  </si>
  <si>
    <r>
      <t xml:space="preserve">Основное мероприятие </t>
    </r>
    <r>
      <rPr>
        <b/>
        <sz val="11"/>
        <color theme="1"/>
        <rFont val="Times New Roman"/>
        <family val="1"/>
        <charset val="204"/>
      </rPr>
      <t>Повышение экологически безопасного уровня обращения с отходами и качества жизни 
населения                   (показатель 1 таблицы 8)</t>
    </r>
  </si>
  <si>
    <r>
      <rPr>
        <b/>
        <u/>
        <sz val="11"/>
        <color theme="1"/>
        <rFont val="Times New Roman"/>
        <family val="1"/>
        <charset val="204"/>
      </rPr>
      <t xml:space="preserve">Основное мероприятие: </t>
    </r>
    <r>
      <rPr>
        <b/>
        <sz val="11"/>
        <color theme="1"/>
        <rFont val="Times New Roman"/>
        <family val="1"/>
        <charset val="204"/>
      </rPr>
      <t>Региональный проект "Сохранение уникальных водных объектов" (показатель 1,2 паспорта)</t>
    </r>
  </si>
  <si>
    <t xml:space="preserve">Администрация Нефтеюганского района - комитет по делам народов Севера, охраны окружающей среды и водных ресурсов/ МКУ "Управление по делам администрации Нефтеюганского района" (комитет по делам народов Севера, охраны окружающей среды и водных ресурсов, А.А.Загородных, начальник отдела, 250234)  </t>
  </si>
  <si>
    <t>Департамент строительства и жилищно-коммунального комплекса / МКУ "УКС и ЖКК" (МКУ "УКС и ЖКК", И.З. Валиев, главный геодезист 250299)</t>
  </si>
  <si>
    <t>Департамент строительства и жилищно-коммунального комплекса / МКУ "УКС и ЖКК" (МКУ "УКС и ЖКК", О.В.Великий, главный инженер, 250276)</t>
  </si>
  <si>
    <t>епартамент строительства и жилищно-коммунального комплекса / МКУ "УКС и ЖКК" (МКУ "УКС и ЖКК", О.В.Великий, главный инженер, 250276)</t>
  </si>
  <si>
    <t>КНС и сети канализации 5 микрорайона г.п.Пойковский Нефтеюганского района</t>
  </si>
  <si>
    <t>Реконструкция  КОС - 400 куб.м в сп.Салым Нефтеюганского района</t>
  </si>
  <si>
    <t>3.5.</t>
  </si>
  <si>
    <t>3.6.</t>
  </si>
  <si>
    <t>4.</t>
  </si>
  <si>
    <t>"____"________________2022</t>
  </si>
  <si>
    <t>Председателяь комитета</t>
  </si>
  <si>
    <t>О.Ю.Воронова</t>
  </si>
  <si>
    <t>Директор МКУ "УКСиЖКК"</t>
  </si>
  <si>
    <t>С.М.Бабин</t>
  </si>
  <si>
    <t>Директор ДОиМП</t>
  </si>
  <si>
    <t>___________________________________________</t>
  </si>
  <si>
    <t>Н.В.Котова</t>
  </si>
  <si>
    <t xml:space="preserve">Специалист-эксперт </t>
  </si>
  <si>
    <t>Заруднева А.С.</t>
  </si>
  <si>
    <t>Департамент строительства и жилищно-коммунального комплекса / МКУ "УКС и ЖКК" (МКУ "УКС и ЖКК", И.З. Тимошин О.И., главный геодезист 250299)</t>
  </si>
  <si>
    <t>Приобретение и поставку емкости для КОС-200 м3/сут. сп. Усть-Юган</t>
  </si>
  <si>
    <t>Зам. председателя комитета</t>
  </si>
  <si>
    <t>Т.П.Чокан</t>
  </si>
  <si>
    <t>Председатель комитета</t>
  </si>
  <si>
    <t>5.</t>
  </si>
  <si>
    <r>
      <rPr>
        <b/>
        <u/>
        <sz val="11"/>
        <color theme="1"/>
        <rFont val="Times New Roman"/>
        <family val="1"/>
        <charset val="204"/>
      </rPr>
      <t xml:space="preserve">Основное мероприятие:  </t>
    </r>
    <r>
      <rPr>
        <b/>
        <sz val="11"/>
        <color theme="1"/>
        <rFont val="Times New Roman"/>
        <family val="1"/>
        <charset val="204"/>
      </rPr>
      <t xml:space="preserve">     Региональный проект "Комплексная система обращения с твердыми коммунальными отходами"</t>
    </r>
  </si>
  <si>
    <t>А.Н.Кривуля</t>
  </si>
  <si>
    <t xml:space="preserve">А.С. Заруднева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</si>
</sst>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000_ ;\-#,##0.00000\ "/>
    <numFmt numFmtId="166" formatCode="_-* #,##0.00000_р_._-;\-* #,##0.0000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2" fillId="0" borderId="7" xfId="0" applyFont="1" applyBorder="1" applyAlignment="1">
      <alignment horizontal="left" vertical="center" wrapText="1"/>
    </xf>
    <xf numFmtId="165" fontId="1" fillId="0" borderId="0" xfId="0" applyNumberFormat="1" applyFont="1"/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6" fontId="1" fillId="0" borderId="2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166" fontId="1" fillId="0" borderId="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/>
    </xf>
    <xf numFmtId="166" fontId="2" fillId="2" borderId="2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/>
    </xf>
    <xf numFmtId="166" fontId="1" fillId="2" borderId="2" xfId="0" applyNumberFormat="1" applyFont="1" applyFill="1" applyBorder="1" applyAlignment="1">
      <alignment vertical="center" wrapText="1"/>
    </xf>
    <xf numFmtId="166" fontId="2" fillId="0" borderId="2" xfId="0" applyNumberFormat="1" applyFont="1" applyBorder="1" applyAlignment="1">
      <alignment horizontal="center"/>
    </xf>
    <xf numFmtId="166" fontId="2" fillId="2" borderId="2" xfId="0" applyNumberFormat="1" applyFont="1" applyFill="1" applyBorder="1" applyAlignment="1">
      <alignment horizontal="center"/>
    </xf>
    <xf numFmtId="166" fontId="1" fillId="0" borderId="2" xfId="0" applyNumberFormat="1" applyFont="1" applyBorder="1" applyAlignment="1">
      <alignment horizontal="center" vertical="center" wrapText="1"/>
    </xf>
    <xf numFmtId="166" fontId="7" fillId="0" borderId="2" xfId="0" applyNumberFormat="1" applyFont="1" applyBorder="1" applyAlignment="1">
      <alignment vertical="center" wrapText="1"/>
    </xf>
    <xf numFmtId="166" fontId="1" fillId="2" borderId="2" xfId="0" applyNumberFormat="1" applyFont="1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166" fontId="1" fillId="0" borderId="2" xfId="0" applyNumberFormat="1" applyFont="1" applyBorder="1"/>
    <xf numFmtId="166" fontId="1" fillId="2" borderId="2" xfId="0" applyNumberFormat="1" applyFont="1" applyFill="1" applyBorder="1"/>
    <xf numFmtId="166" fontId="2" fillId="0" borderId="2" xfId="0" applyNumberFormat="1" applyFont="1" applyBorder="1"/>
    <xf numFmtId="166" fontId="2" fillId="2" borderId="2" xfId="0" applyNumberFormat="1" applyFont="1" applyFill="1" applyBorder="1"/>
    <xf numFmtId="166" fontId="7" fillId="2" borderId="2" xfId="0" applyNumberFormat="1" applyFont="1" applyFill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6" fontId="1" fillId="0" borderId="7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2" borderId="6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16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2"/>
  <sheetViews>
    <sheetView view="pageBreakPreview" zoomScale="80" zoomScaleNormal="70" zoomScaleSheetLayoutView="80" workbookViewId="0">
      <pane xSplit="10" ySplit="15" topLeftCell="K153" activePane="bottomRight" state="frozen"/>
      <selection pane="topRight" activeCell="K1" sqref="K1"/>
      <selection pane="bottomLeft" activeCell="A16" sqref="A16"/>
      <selection pane="bottomRight" activeCell="C163" sqref="C163:J172"/>
    </sheetView>
  </sheetViews>
  <sheetFormatPr defaultRowHeight="15" x14ac:dyDescent="0.25"/>
  <cols>
    <col min="1" max="1" width="8" style="2" bestFit="1" customWidth="1"/>
    <col min="2" max="2" width="32.28515625" style="1" customWidth="1"/>
    <col min="3" max="3" width="31.85546875" style="1" customWidth="1"/>
    <col min="4" max="4" width="15.140625" style="1" customWidth="1"/>
    <col min="5" max="5" width="17.28515625" style="1" customWidth="1"/>
    <col min="6" max="6" width="15.28515625" style="1" customWidth="1"/>
    <col min="7" max="7" width="14.85546875" style="1" customWidth="1"/>
    <col min="8" max="8" width="15.42578125" style="1" customWidth="1"/>
    <col min="9" max="9" width="15.140625" style="1" customWidth="1"/>
    <col min="10" max="10" width="15.85546875" style="1" customWidth="1"/>
    <col min="11" max="11" width="17" style="1" customWidth="1"/>
    <col min="12" max="12" width="16.42578125" style="1" customWidth="1"/>
    <col min="13" max="13" width="16.7109375" style="1" customWidth="1"/>
    <col min="14" max="14" width="16.28515625" style="1" customWidth="1"/>
    <col min="15" max="16" width="16.42578125" style="1" customWidth="1"/>
    <col min="17" max="17" width="20.5703125" style="1" customWidth="1"/>
    <col min="18" max="18" width="13" style="1" bestFit="1" customWidth="1"/>
    <col min="19" max="16384" width="9.140625" style="1"/>
  </cols>
  <sheetData>
    <row r="1" spans="1:17" ht="16.5" x14ac:dyDescent="0.25">
      <c r="G1" s="4"/>
      <c r="M1" s="133" t="s">
        <v>26</v>
      </c>
      <c r="N1" s="133"/>
      <c r="O1" s="133"/>
      <c r="P1" s="133"/>
      <c r="Q1" s="133"/>
    </row>
    <row r="2" spans="1:17" ht="16.5" x14ac:dyDescent="0.25">
      <c r="G2" s="4"/>
      <c r="M2" s="134" t="s">
        <v>53</v>
      </c>
      <c r="N2" s="134"/>
      <c r="O2" s="134"/>
      <c r="P2" s="134"/>
      <c r="Q2" s="134"/>
    </row>
    <row r="3" spans="1:17" ht="16.5" x14ac:dyDescent="0.25">
      <c r="G3" s="4"/>
      <c r="M3" s="135" t="s">
        <v>36</v>
      </c>
      <c r="N3" s="135"/>
      <c r="O3" s="135"/>
      <c r="P3" s="135"/>
      <c r="Q3" s="135"/>
    </row>
    <row r="4" spans="1:17" ht="16.5" x14ac:dyDescent="0.25">
      <c r="G4" s="4"/>
      <c r="M4" s="136"/>
      <c r="N4" s="136"/>
      <c r="O4" s="136"/>
      <c r="P4" s="136"/>
      <c r="Q4" s="136"/>
    </row>
    <row r="5" spans="1:17" ht="16.5" x14ac:dyDescent="0.25">
      <c r="G5" s="4"/>
      <c r="M5" s="135" t="s">
        <v>37</v>
      </c>
      <c r="N5" s="135"/>
      <c r="O5" s="135"/>
      <c r="P5" s="135"/>
      <c r="Q5" s="135"/>
    </row>
    <row r="6" spans="1:17" ht="16.5" x14ac:dyDescent="0.25">
      <c r="G6" s="4"/>
      <c r="M6" s="136"/>
      <c r="N6" s="136"/>
      <c r="O6" s="136"/>
      <c r="P6" s="136"/>
      <c r="Q6" s="136"/>
    </row>
    <row r="7" spans="1:17" ht="16.5" x14ac:dyDescent="0.25">
      <c r="A7" s="14"/>
      <c r="G7" s="4"/>
      <c r="M7" s="135" t="s">
        <v>37</v>
      </c>
      <c r="N7" s="135"/>
      <c r="O7" s="135"/>
      <c r="P7" s="135"/>
      <c r="Q7" s="135"/>
    </row>
    <row r="8" spans="1:17" ht="16.5" x14ac:dyDescent="0.25">
      <c r="A8" s="14"/>
      <c r="G8" s="4"/>
      <c r="M8" s="134"/>
      <c r="N8" s="134"/>
      <c r="O8" s="134"/>
      <c r="P8" s="134"/>
      <c r="Q8" s="134"/>
    </row>
    <row r="9" spans="1:17" ht="17.25" customHeight="1" x14ac:dyDescent="0.25">
      <c r="G9" s="4"/>
      <c r="M9" s="137" t="s">
        <v>60</v>
      </c>
      <c r="N9" s="137"/>
      <c r="O9" s="137"/>
      <c r="P9" s="137"/>
      <c r="Q9" s="137"/>
    </row>
    <row r="10" spans="1:17" ht="21" customHeight="1" x14ac:dyDescent="0.25">
      <c r="A10" s="107" t="s">
        <v>23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</row>
    <row r="11" spans="1:17" ht="42" customHeight="1" x14ac:dyDescent="0.25">
      <c r="A11" s="114" t="s">
        <v>61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17" ht="23.25" customHeight="1" x14ac:dyDescent="0.25">
      <c r="A12" s="115" t="s">
        <v>28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7" hidden="1" x14ac:dyDescent="0.25">
      <c r="P13" s="121" t="s">
        <v>24</v>
      </c>
      <c r="Q13" s="121"/>
    </row>
    <row r="14" spans="1:17" ht="69" customHeight="1" x14ac:dyDescent="0.25">
      <c r="A14" s="116" t="s">
        <v>0</v>
      </c>
      <c r="B14" s="120" t="s">
        <v>62</v>
      </c>
      <c r="C14" s="117" t="s">
        <v>63</v>
      </c>
      <c r="D14" s="116" t="s">
        <v>19</v>
      </c>
      <c r="E14" s="116" t="s">
        <v>21</v>
      </c>
      <c r="F14" s="116" t="s">
        <v>25</v>
      </c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</row>
    <row r="15" spans="1:17" ht="68.25" customHeight="1" x14ac:dyDescent="0.25">
      <c r="A15" s="116"/>
      <c r="B15" s="120"/>
      <c r="C15" s="118"/>
      <c r="D15" s="116"/>
      <c r="E15" s="116"/>
      <c r="F15" s="8" t="s">
        <v>7</v>
      </c>
      <c r="G15" s="8" t="s">
        <v>8</v>
      </c>
      <c r="H15" s="8" t="s">
        <v>9</v>
      </c>
      <c r="I15" s="8" t="s">
        <v>10</v>
      </c>
      <c r="J15" s="8" t="s">
        <v>11</v>
      </c>
      <c r="K15" s="8" t="s">
        <v>12</v>
      </c>
      <c r="L15" s="8" t="s">
        <v>13</v>
      </c>
      <c r="M15" s="8" t="s">
        <v>14</v>
      </c>
      <c r="N15" s="8" t="s">
        <v>15</v>
      </c>
      <c r="O15" s="8" t="s">
        <v>16</v>
      </c>
      <c r="P15" s="8" t="s">
        <v>17</v>
      </c>
      <c r="Q15" s="18" t="s">
        <v>18</v>
      </c>
    </row>
    <row r="16" spans="1:17" s="3" customFormat="1" ht="15" customHeight="1" x14ac:dyDescent="0.2">
      <c r="A16" s="5">
        <v>1</v>
      </c>
      <c r="B16" s="5">
        <v>2</v>
      </c>
      <c r="C16" s="5">
        <v>3</v>
      </c>
      <c r="D16" s="5">
        <v>4</v>
      </c>
      <c r="E16" s="9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19">
        <v>17</v>
      </c>
    </row>
    <row r="17" spans="1:17" x14ac:dyDescent="0.25">
      <c r="A17" s="111" t="s">
        <v>1</v>
      </c>
      <c r="B17" s="108" t="s">
        <v>73</v>
      </c>
      <c r="C17" s="111"/>
      <c r="D17" s="6" t="s">
        <v>20</v>
      </c>
      <c r="E17" s="27">
        <f>E18+E19+E20+E21+E22+E23</f>
        <v>1400.3220000000001</v>
      </c>
      <c r="F17" s="26">
        <f>F18+F19+F20+F21+F22+F23</f>
        <v>0</v>
      </c>
      <c r="G17" s="26">
        <f t="shared" ref="G17:Q17" si="0">G18+G19+G20+G21+G22+G23</f>
        <v>65</v>
      </c>
      <c r="H17" s="26">
        <f t="shared" si="0"/>
        <v>0</v>
      </c>
      <c r="I17" s="26">
        <f t="shared" si="0"/>
        <v>389.3</v>
      </c>
      <c r="J17" s="26">
        <f t="shared" si="0"/>
        <v>159</v>
      </c>
      <c r="K17" s="26">
        <f t="shared" si="0"/>
        <v>420.96</v>
      </c>
      <c r="L17" s="26">
        <f t="shared" si="0"/>
        <v>0</v>
      </c>
      <c r="M17" s="26">
        <f t="shared" si="0"/>
        <v>0</v>
      </c>
      <c r="N17" s="26">
        <f t="shared" si="0"/>
        <v>229.69</v>
      </c>
      <c r="O17" s="26">
        <f t="shared" si="0"/>
        <v>136.37200000000001</v>
      </c>
      <c r="P17" s="26">
        <f t="shared" si="0"/>
        <v>0</v>
      </c>
      <c r="Q17" s="28">
        <f t="shared" si="0"/>
        <v>0</v>
      </c>
    </row>
    <row r="18" spans="1:17" x14ac:dyDescent="0.25">
      <c r="A18" s="112"/>
      <c r="B18" s="109"/>
      <c r="C18" s="112"/>
      <c r="D18" s="7" t="s">
        <v>4</v>
      </c>
      <c r="E18" s="27">
        <f>F18+G18+H18+I18+J18+K18+L18+M18+N18+O18+P18+Q18</f>
        <v>0</v>
      </c>
      <c r="F18" s="20">
        <f>F25+F46+F53+F32+F39</f>
        <v>0</v>
      </c>
      <c r="G18" s="20">
        <f t="shared" ref="G18:Q18" si="1">G25+G46+G53+G32+G39</f>
        <v>0</v>
      </c>
      <c r="H18" s="20">
        <f t="shared" si="1"/>
        <v>0</v>
      </c>
      <c r="I18" s="20">
        <f t="shared" si="1"/>
        <v>0</v>
      </c>
      <c r="J18" s="20">
        <f t="shared" si="1"/>
        <v>0</v>
      </c>
      <c r="K18" s="20">
        <f t="shared" si="1"/>
        <v>0</v>
      </c>
      <c r="L18" s="20">
        <f t="shared" si="1"/>
        <v>0</v>
      </c>
      <c r="M18" s="20">
        <f t="shared" si="1"/>
        <v>0</v>
      </c>
      <c r="N18" s="20">
        <f t="shared" si="1"/>
        <v>0</v>
      </c>
      <c r="O18" s="20">
        <f t="shared" si="1"/>
        <v>0</v>
      </c>
      <c r="P18" s="20">
        <f t="shared" si="1"/>
        <v>0</v>
      </c>
      <c r="Q18" s="20">
        <f t="shared" si="1"/>
        <v>0</v>
      </c>
    </row>
    <row r="19" spans="1:17" x14ac:dyDescent="0.25">
      <c r="A19" s="112"/>
      <c r="B19" s="109"/>
      <c r="C19" s="112"/>
      <c r="D19" s="7" t="s">
        <v>5</v>
      </c>
      <c r="E19" s="27">
        <f t="shared" ref="E19:E22" si="2">F19+G19+H19+I19+J19+K19+L19+M19+N19+O19+P19+Q19</f>
        <v>0</v>
      </c>
      <c r="F19" s="20">
        <f t="shared" ref="F19:Q23" si="3">F26+F47+F54+F33+F40</f>
        <v>0</v>
      </c>
      <c r="G19" s="20">
        <f t="shared" si="3"/>
        <v>0</v>
      </c>
      <c r="H19" s="20">
        <f t="shared" si="3"/>
        <v>0</v>
      </c>
      <c r="I19" s="20">
        <f t="shared" si="3"/>
        <v>0</v>
      </c>
      <c r="J19" s="20">
        <f t="shared" si="3"/>
        <v>0</v>
      </c>
      <c r="K19" s="20">
        <f t="shared" si="3"/>
        <v>0</v>
      </c>
      <c r="L19" s="20">
        <f t="shared" si="3"/>
        <v>0</v>
      </c>
      <c r="M19" s="20">
        <f t="shared" si="3"/>
        <v>0</v>
      </c>
      <c r="N19" s="20">
        <f t="shared" si="3"/>
        <v>0</v>
      </c>
      <c r="O19" s="20">
        <f t="shared" si="3"/>
        <v>0</v>
      </c>
      <c r="P19" s="20">
        <f t="shared" si="3"/>
        <v>0</v>
      </c>
      <c r="Q19" s="20">
        <f t="shared" si="3"/>
        <v>0</v>
      </c>
    </row>
    <row r="20" spans="1:17" x14ac:dyDescent="0.25">
      <c r="A20" s="112"/>
      <c r="B20" s="109"/>
      <c r="C20" s="112"/>
      <c r="D20" s="10" t="s">
        <v>6</v>
      </c>
      <c r="E20" s="27">
        <f t="shared" si="2"/>
        <v>1400.3220000000001</v>
      </c>
      <c r="F20" s="20">
        <f t="shared" si="3"/>
        <v>0</v>
      </c>
      <c r="G20" s="20">
        <f t="shared" si="3"/>
        <v>65</v>
      </c>
      <c r="H20" s="20">
        <f t="shared" si="3"/>
        <v>0</v>
      </c>
      <c r="I20" s="20">
        <f t="shared" si="3"/>
        <v>389.3</v>
      </c>
      <c r="J20" s="20">
        <f t="shared" si="3"/>
        <v>159</v>
      </c>
      <c r="K20" s="20">
        <f t="shared" si="3"/>
        <v>420.96</v>
      </c>
      <c r="L20" s="20">
        <f t="shared" si="3"/>
        <v>0</v>
      </c>
      <c r="M20" s="20">
        <f t="shared" si="3"/>
        <v>0</v>
      </c>
      <c r="N20" s="20">
        <f t="shared" si="3"/>
        <v>229.69</v>
      </c>
      <c r="O20" s="20">
        <f t="shared" si="3"/>
        <v>136.37200000000001</v>
      </c>
      <c r="P20" s="20">
        <f t="shared" si="3"/>
        <v>0</v>
      </c>
      <c r="Q20" s="20">
        <f t="shared" si="3"/>
        <v>0</v>
      </c>
    </row>
    <row r="21" spans="1:17" ht="60" x14ac:dyDescent="0.25">
      <c r="A21" s="112"/>
      <c r="B21" s="109"/>
      <c r="C21" s="112"/>
      <c r="D21" s="12" t="s">
        <v>27</v>
      </c>
      <c r="E21" s="27">
        <f t="shared" si="2"/>
        <v>0</v>
      </c>
      <c r="F21" s="20">
        <f t="shared" si="3"/>
        <v>0</v>
      </c>
      <c r="G21" s="20">
        <f t="shared" si="3"/>
        <v>0</v>
      </c>
      <c r="H21" s="20">
        <f t="shared" si="3"/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</row>
    <row r="22" spans="1:17" ht="30" x14ac:dyDescent="0.25">
      <c r="A22" s="112"/>
      <c r="B22" s="109"/>
      <c r="C22" s="112"/>
      <c r="D22" s="12" t="s">
        <v>70</v>
      </c>
      <c r="E22" s="27">
        <f t="shared" si="2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  <c r="I22" s="20">
        <f t="shared" si="3"/>
        <v>0</v>
      </c>
      <c r="J22" s="20">
        <f t="shared" si="3"/>
        <v>0</v>
      </c>
      <c r="K22" s="20">
        <f t="shared" si="3"/>
        <v>0</v>
      </c>
      <c r="L22" s="20">
        <f t="shared" si="3"/>
        <v>0</v>
      </c>
      <c r="M22" s="20">
        <f t="shared" si="3"/>
        <v>0</v>
      </c>
      <c r="N22" s="20">
        <f t="shared" si="3"/>
        <v>0</v>
      </c>
      <c r="O22" s="20">
        <f t="shared" si="3"/>
        <v>0</v>
      </c>
      <c r="P22" s="20">
        <f t="shared" si="3"/>
        <v>0</v>
      </c>
      <c r="Q22" s="20">
        <f t="shared" si="3"/>
        <v>0</v>
      </c>
    </row>
    <row r="23" spans="1:17" ht="30" x14ac:dyDescent="0.25">
      <c r="A23" s="113"/>
      <c r="B23" s="110"/>
      <c r="C23" s="113"/>
      <c r="D23" s="12" t="s">
        <v>71</v>
      </c>
      <c r="E23" s="27">
        <f>F23+G23+H23+I23+J23+K23+L23+M23+N23+O23+P23+Q23</f>
        <v>0</v>
      </c>
      <c r="F23" s="20">
        <f t="shared" si="3"/>
        <v>0</v>
      </c>
      <c r="G23" s="20">
        <f t="shared" si="3"/>
        <v>0</v>
      </c>
      <c r="H23" s="20">
        <f t="shared" si="3"/>
        <v>0</v>
      </c>
      <c r="I23" s="20">
        <f t="shared" si="3"/>
        <v>0</v>
      </c>
      <c r="J23" s="20">
        <f t="shared" si="3"/>
        <v>0</v>
      </c>
      <c r="K23" s="20">
        <f t="shared" si="3"/>
        <v>0</v>
      </c>
      <c r="L23" s="20">
        <f t="shared" si="3"/>
        <v>0</v>
      </c>
      <c r="M23" s="20">
        <f t="shared" si="3"/>
        <v>0</v>
      </c>
      <c r="N23" s="20">
        <f t="shared" si="3"/>
        <v>0</v>
      </c>
      <c r="O23" s="20">
        <f t="shared" si="3"/>
        <v>0</v>
      </c>
      <c r="P23" s="20">
        <f t="shared" si="3"/>
        <v>0</v>
      </c>
      <c r="Q23" s="20">
        <f t="shared" si="3"/>
        <v>0</v>
      </c>
    </row>
    <row r="24" spans="1:17" x14ac:dyDescent="0.25">
      <c r="A24" s="116" t="s">
        <v>2</v>
      </c>
      <c r="B24" s="124" t="s">
        <v>29</v>
      </c>
      <c r="C24" s="111" t="s">
        <v>77</v>
      </c>
      <c r="D24" s="11" t="s">
        <v>20</v>
      </c>
      <c r="E24" s="27">
        <f>E25+E26+E27+E28+E29+E30</f>
        <v>569.65</v>
      </c>
      <c r="F24" s="26">
        <f>F25+F26+F27+F28+F29+F30</f>
        <v>0</v>
      </c>
      <c r="G24" s="26">
        <f t="shared" ref="G24" si="4">G25+G26+G27+G28+G29+G30</f>
        <v>0</v>
      </c>
      <c r="H24" s="26">
        <f t="shared" ref="H24" si="5">H25+H26+H27+H28+H29+H30</f>
        <v>0</v>
      </c>
      <c r="I24" s="26">
        <f t="shared" ref="I24" si="6">I25+I26+I27+I28+I29+I30</f>
        <v>0</v>
      </c>
      <c r="J24" s="26">
        <f t="shared" ref="J24" si="7">J25+J26+J27+J28+J29+J30</f>
        <v>0</v>
      </c>
      <c r="K24" s="26">
        <f t="shared" ref="K24" si="8">K25+K26+K27+K28+K29+K30</f>
        <v>420.96</v>
      </c>
      <c r="L24" s="26">
        <f t="shared" ref="L24" si="9">L25+L26+L27+L28+L29+L30</f>
        <v>0</v>
      </c>
      <c r="M24" s="26">
        <f t="shared" ref="M24" si="10">M25+M26+M27+M28+M29+M30</f>
        <v>0</v>
      </c>
      <c r="N24" s="26">
        <f t="shared" ref="N24" si="11">N25+N26+N27+N28+N29+N30</f>
        <v>148.69</v>
      </c>
      <c r="O24" s="26">
        <f t="shared" ref="O24" si="12">O25+O26+O27+O28+O29+O30</f>
        <v>0</v>
      </c>
      <c r="P24" s="26">
        <f t="shared" ref="P24" si="13">P25+P26+P27+P28+P29+P30</f>
        <v>0</v>
      </c>
      <c r="Q24" s="28">
        <f t="shared" ref="Q24" si="14">Q25+Q26+Q27+Q28+Q29+Q30</f>
        <v>0</v>
      </c>
    </row>
    <row r="25" spans="1:17" x14ac:dyDescent="0.25">
      <c r="A25" s="116"/>
      <c r="B25" s="125"/>
      <c r="C25" s="112"/>
      <c r="D25" s="7" t="s">
        <v>4</v>
      </c>
      <c r="E25" s="29">
        <f>F25+G25+H25+I25+J25+K25+L25+M25+N25+O25+P25+Q25</f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30">
        <v>0</v>
      </c>
    </row>
    <row r="26" spans="1:17" x14ac:dyDescent="0.25">
      <c r="A26" s="116"/>
      <c r="B26" s="125"/>
      <c r="C26" s="112"/>
      <c r="D26" s="7" t="s">
        <v>5</v>
      </c>
      <c r="E26" s="29">
        <f t="shared" ref="E26:E30" si="15">F26+G26+H26+I26+J26+K26+L26+M26+N26+O26+P26+Q26</f>
        <v>0</v>
      </c>
      <c r="F26" s="20"/>
      <c r="G26" s="20"/>
      <c r="H26" s="20"/>
      <c r="I26" s="20"/>
      <c r="J26" s="20"/>
      <c r="K26" s="20"/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30">
        <v>0</v>
      </c>
    </row>
    <row r="27" spans="1:17" x14ac:dyDescent="0.25">
      <c r="A27" s="116"/>
      <c r="B27" s="125"/>
      <c r="C27" s="112"/>
      <c r="D27" s="7" t="s">
        <v>6</v>
      </c>
      <c r="E27" s="29">
        <f t="shared" si="15"/>
        <v>569.65</v>
      </c>
      <c r="F27" s="20">
        <v>0</v>
      </c>
      <c r="G27" s="20">
        <v>0</v>
      </c>
      <c r="H27" s="30">
        <v>0</v>
      </c>
      <c r="I27" s="20">
        <v>0</v>
      </c>
      <c r="J27" s="20">
        <v>0</v>
      </c>
      <c r="K27" s="30">
        <v>420.96</v>
      </c>
      <c r="L27" s="20">
        <v>0</v>
      </c>
      <c r="M27" s="30">
        <v>0</v>
      </c>
      <c r="N27" s="20">
        <v>148.69</v>
      </c>
      <c r="O27" s="20">
        <v>0</v>
      </c>
      <c r="P27" s="20">
        <v>0</v>
      </c>
      <c r="Q27" s="30">
        <v>0</v>
      </c>
    </row>
    <row r="28" spans="1:17" ht="60" x14ac:dyDescent="0.25">
      <c r="A28" s="116"/>
      <c r="B28" s="125"/>
      <c r="C28" s="112"/>
      <c r="D28" s="12" t="s">
        <v>27</v>
      </c>
      <c r="E28" s="29">
        <f t="shared" si="15"/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30">
        <v>0</v>
      </c>
    </row>
    <row r="29" spans="1:17" ht="30" x14ac:dyDescent="0.25">
      <c r="A29" s="116"/>
      <c r="B29" s="125"/>
      <c r="C29" s="112"/>
      <c r="D29" s="12" t="s">
        <v>70</v>
      </c>
      <c r="E29" s="29">
        <f t="shared" si="15"/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30">
        <v>0</v>
      </c>
    </row>
    <row r="30" spans="1:17" ht="55.5" customHeight="1" x14ac:dyDescent="0.25">
      <c r="A30" s="116"/>
      <c r="B30" s="126"/>
      <c r="C30" s="113"/>
      <c r="D30" s="12" t="s">
        <v>71</v>
      </c>
      <c r="E30" s="29">
        <f t="shared" si="15"/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30">
        <v>0</v>
      </c>
    </row>
    <row r="31" spans="1:17" ht="27" customHeight="1" x14ac:dyDescent="0.25">
      <c r="A31" s="111" t="s">
        <v>56</v>
      </c>
      <c r="B31" s="111" t="s">
        <v>64</v>
      </c>
      <c r="C31" s="111" t="s">
        <v>57</v>
      </c>
      <c r="D31" s="21" t="s">
        <v>20</v>
      </c>
      <c r="E31" s="27">
        <f>E32+E33+E34+E35+E36+E37</f>
        <v>201.37200000000001</v>
      </c>
      <c r="F31" s="26">
        <f>F32+F33+F34+F35+F36+F37</f>
        <v>0</v>
      </c>
      <c r="G31" s="26">
        <f t="shared" ref="G31:Q31" si="16">G32+G33+G34+G35+G36+G37</f>
        <v>0</v>
      </c>
      <c r="H31" s="26">
        <f t="shared" si="16"/>
        <v>0</v>
      </c>
      <c r="I31" s="26">
        <f t="shared" si="16"/>
        <v>0</v>
      </c>
      <c r="J31" s="26">
        <f t="shared" si="16"/>
        <v>80</v>
      </c>
      <c r="K31" s="26">
        <f t="shared" si="16"/>
        <v>0</v>
      </c>
      <c r="L31" s="26">
        <f t="shared" si="16"/>
        <v>0</v>
      </c>
      <c r="M31" s="26">
        <f t="shared" si="16"/>
        <v>0</v>
      </c>
      <c r="N31" s="26">
        <f t="shared" si="16"/>
        <v>0</v>
      </c>
      <c r="O31" s="26">
        <f t="shared" si="16"/>
        <v>121.372</v>
      </c>
      <c r="P31" s="26">
        <f t="shared" si="16"/>
        <v>0</v>
      </c>
      <c r="Q31" s="28">
        <f t="shared" si="16"/>
        <v>0</v>
      </c>
    </row>
    <row r="32" spans="1:17" ht="22.5" customHeight="1" x14ac:dyDescent="0.25">
      <c r="A32" s="112"/>
      <c r="B32" s="112"/>
      <c r="C32" s="112"/>
      <c r="D32" s="7" t="s">
        <v>4</v>
      </c>
      <c r="E32" s="29">
        <f>F32+G32+H32+I32+J32+K32+L32+M32+N32+O32+P32+Q32</f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30">
        <v>0</v>
      </c>
    </row>
    <row r="33" spans="1:17" ht="21" customHeight="1" x14ac:dyDescent="0.25">
      <c r="A33" s="112"/>
      <c r="B33" s="112"/>
      <c r="C33" s="112"/>
      <c r="D33" s="7" t="s">
        <v>5</v>
      </c>
      <c r="E33" s="29">
        <f t="shared" ref="E33:E37" si="17">F33+G33+H33+I33+J33+K33+L33+M33+N33+O33+P33+Q33</f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30">
        <v>0</v>
      </c>
    </row>
    <row r="34" spans="1:17" ht="21.75" customHeight="1" x14ac:dyDescent="0.25">
      <c r="A34" s="112"/>
      <c r="B34" s="112"/>
      <c r="C34" s="112"/>
      <c r="D34" s="7" t="s">
        <v>6</v>
      </c>
      <c r="E34" s="29">
        <f t="shared" si="17"/>
        <v>201.37200000000001</v>
      </c>
      <c r="F34" s="20">
        <v>0</v>
      </c>
      <c r="G34" s="20">
        <v>0</v>
      </c>
      <c r="H34" s="30">
        <v>0</v>
      </c>
      <c r="I34" s="20">
        <v>0</v>
      </c>
      <c r="J34" s="20">
        <v>80</v>
      </c>
      <c r="K34" s="30">
        <v>0</v>
      </c>
      <c r="L34" s="20">
        <v>0</v>
      </c>
      <c r="M34" s="30">
        <v>0</v>
      </c>
      <c r="N34" s="20">
        <v>0</v>
      </c>
      <c r="O34" s="20">
        <v>121.372</v>
      </c>
      <c r="P34" s="20">
        <v>0</v>
      </c>
      <c r="Q34" s="30">
        <v>0</v>
      </c>
    </row>
    <row r="35" spans="1:17" ht="65.25" customHeight="1" x14ac:dyDescent="0.25">
      <c r="A35" s="112"/>
      <c r="B35" s="112"/>
      <c r="C35" s="112"/>
      <c r="D35" s="12" t="s">
        <v>27</v>
      </c>
      <c r="E35" s="29">
        <f t="shared" si="17"/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30">
        <v>0</v>
      </c>
    </row>
    <row r="36" spans="1:17" ht="39.75" customHeight="1" x14ac:dyDescent="0.25">
      <c r="A36" s="112"/>
      <c r="B36" s="112"/>
      <c r="C36" s="112"/>
      <c r="D36" s="12" t="s">
        <v>70</v>
      </c>
      <c r="E36" s="29">
        <f t="shared" si="17"/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30">
        <v>0</v>
      </c>
    </row>
    <row r="37" spans="1:17" ht="36" customHeight="1" x14ac:dyDescent="0.25">
      <c r="A37" s="113"/>
      <c r="B37" s="113"/>
      <c r="C37" s="113"/>
      <c r="D37" s="12" t="s">
        <v>71</v>
      </c>
      <c r="E37" s="29">
        <f t="shared" si="17"/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30">
        <v>0</v>
      </c>
    </row>
    <row r="38" spans="1:17" ht="36" customHeight="1" x14ac:dyDescent="0.25">
      <c r="A38" s="111" t="s">
        <v>43</v>
      </c>
      <c r="B38" s="111" t="s">
        <v>58</v>
      </c>
      <c r="C38" s="111" t="s">
        <v>57</v>
      </c>
      <c r="D38" s="21" t="s">
        <v>20</v>
      </c>
      <c r="E38" s="27">
        <f>E39+E40+E41+E42+E43+E44</f>
        <v>29.3</v>
      </c>
      <c r="F38" s="26">
        <f>F39+F40+F41+F42+F43+F44</f>
        <v>0</v>
      </c>
      <c r="G38" s="26">
        <f t="shared" ref="G38:Q38" si="18">G39+G40+G41+G42+G43+G44</f>
        <v>0</v>
      </c>
      <c r="H38" s="26">
        <f t="shared" si="18"/>
        <v>0</v>
      </c>
      <c r="I38" s="26">
        <f t="shared" si="18"/>
        <v>29.3</v>
      </c>
      <c r="J38" s="26">
        <f t="shared" si="18"/>
        <v>0</v>
      </c>
      <c r="K38" s="26">
        <f t="shared" si="18"/>
        <v>0</v>
      </c>
      <c r="L38" s="26">
        <f t="shared" si="18"/>
        <v>0</v>
      </c>
      <c r="M38" s="26">
        <f t="shared" si="18"/>
        <v>0</v>
      </c>
      <c r="N38" s="26">
        <f t="shared" si="18"/>
        <v>0</v>
      </c>
      <c r="O38" s="26">
        <f t="shared" si="18"/>
        <v>0</v>
      </c>
      <c r="P38" s="26">
        <f t="shared" si="18"/>
        <v>0</v>
      </c>
      <c r="Q38" s="28">
        <f t="shared" si="18"/>
        <v>0</v>
      </c>
    </row>
    <row r="39" spans="1:17" ht="22.5" customHeight="1" x14ac:dyDescent="0.25">
      <c r="A39" s="112"/>
      <c r="B39" s="112"/>
      <c r="C39" s="112"/>
      <c r="D39" s="7" t="s">
        <v>4</v>
      </c>
      <c r="E39" s="29">
        <f>F39+G39+H39+I39+J39+K39+L39+M39+N39+O39+P39+Q39</f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30">
        <v>0</v>
      </c>
    </row>
    <row r="40" spans="1:17" ht="25.5" customHeight="1" x14ac:dyDescent="0.25">
      <c r="A40" s="112"/>
      <c r="B40" s="112"/>
      <c r="C40" s="112"/>
      <c r="D40" s="7" t="s">
        <v>5</v>
      </c>
      <c r="E40" s="29">
        <f t="shared" ref="E40:E44" si="19">F40+G40+H40+I40+J40+K40+L40+M40+N40+O40+P40+Q40</f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30">
        <v>0</v>
      </c>
    </row>
    <row r="41" spans="1:17" ht="25.5" customHeight="1" x14ac:dyDescent="0.25">
      <c r="A41" s="112"/>
      <c r="B41" s="112"/>
      <c r="C41" s="112"/>
      <c r="D41" s="7" t="s">
        <v>6</v>
      </c>
      <c r="E41" s="29">
        <f t="shared" si="19"/>
        <v>29.3</v>
      </c>
      <c r="F41" s="20">
        <v>0</v>
      </c>
      <c r="G41" s="20">
        <v>0</v>
      </c>
      <c r="H41" s="30">
        <v>0</v>
      </c>
      <c r="I41" s="20">
        <v>29.3</v>
      </c>
      <c r="J41" s="20">
        <v>0</v>
      </c>
      <c r="K41" s="30">
        <v>0</v>
      </c>
      <c r="L41" s="20">
        <v>0</v>
      </c>
      <c r="M41" s="30">
        <v>0</v>
      </c>
      <c r="N41" s="20">
        <v>0</v>
      </c>
      <c r="O41" s="20">
        <v>0</v>
      </c>
      <c r="P41" s="20">
        <v>0</v>
      </c>
      <c r="Q41" s="30">
        <v>0</v>
      </c>
    </row>
    <row r="42" spans="1:17" ht="63" customHeight="1" x14ac:dyDescent="0.25">
      <c r="A42" s="112"/>
      <c r="B42" s="112"/>
      <c r="C42" s="112"/>
      <c r="D42" s="12" t="s">
        <v>27</v>
      </c>
      <c r="E42" s="29">
        <f t="shared" si="19"/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30">
        <v>0</v>
      </c>
    </row>
    <row r="43" spans="1:17" ht="36" customHeight="1" x14ac:dyDescent="0.25">
      <c r="A43" s="112"/>
      <c r="B43" s="112"/>
      <c r="C43" s="112"/>
      <c r="D43" s="12" t="s">
        <v>70</v>
      </c>
      <c r="E43" s="29">
        <f t="shared" si="19"/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30">
        <v>0</v>
      </c>
    </row>
    <row r="44" spans="1:17" ht="36" customHeight="1" x14ac:dyDescent="0.25">
      <c r="A44" s="113"/>
      <c r="B44" s="113"/>
      <c r="C44" s="113"/>
      <c r="D44" s="12" t="s">
        <v>71</v>
      </c>
      <c r="E44" s="29">
        <f t="shared" si="19"/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30">
        <v>0</v>
      </c>
    </row>
    <row r="45" spans="1:17" x14ac:dyDescent="0.25">
      <c r="A45" s="116" t="s">
        <v>49</v>
      </c>
      <c r="B45" s="124" t="s">
        <v>30</v>
      </c>
      <c r="C45" s="111" t="s">
        <v>38</v>
      </c>
      <c r="D45" s="6" t="s">
        <v>20</v>
      </c>
      <c r="E45" s="31">
        <f>E46+E47+E48+E49+E50+E51</f>
        <v>400</v>
      </c>
      <c r="F45" s="31">
        <f t="shared" ref="F45:Q45" si="20">F46+F47+F48+F49+F50+F51</f>
        <v>0</v>
      </c>
      <c r="G45" s="31">
        <f t="shared" si="20"/>
        <v>50</v>
      </c>
      <c r="H45" s="31">
        <f t="shared" si="20"/>
        <v>0</v>
      </c>
      <c r="I45" s="31">
        <f t="shared" si="20"/>
        <v>335</v>
      </c>
      <c r="J45" s="31">
        <f t="shared" si="20"/>
        <v>0</v>
      </c>
      <c r="K45" s="31">
        <f t="shared" si="20"/>
        <v>0</v>
      </c>
      <c r="L45" s="31">
        <f t="shared" si="20"/>
        <v>0</v>
      </c>
      <c r="M45" s="31">
        <f t="shared" si="20"/>
        <v>0</v>
      </c>
      <c r="N45" s="31">
        <f t="shared" si="20"/>
        <v>0</v>
      </c>
      <c r="O45" s="31">
        <f t="shared" si="20"/>
        <v>15</v>
      </c>
      <c r="P45" s="31">
        <f t="shared" si="20"/>
        <v>0</v>
      </c>
      <c r="Q45" s="32">
        <f t="shared" si="20"/>
        <v>0</v>
      </c>
    </row>
    <row r="46" spans="1:17" x14ac:dyDescent="0.25">
      <c r="A46" s="116"/>
      <c r="B46" s="125"/>
      <c r="C46" s="112"/>
      <c r="D46" s="7" t="s">
        <v>4</v>
      </c>
      <c r="E46" s="29">
        <f t="shared" ref="E46:E51" si="21">F46+G46+H46+I46+J46+K46+L46+M46+N46+O46+P46+Q46</f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30">
        <v>0</v>
      </c>
    </row>
    <row r="47" spans="1:17" x14ac:dyDescent="0.25">
      <c r="A47" s="116"/>
      <c r="B47" s="125"/>
      <c r="C47" s="112"/>
      <c r="D47" s="7" t="s">
        <v>5</v>
      </c>
      <c r="E47" s="29">
        <f t="shared" si="21"/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30">
        <v>0</v>
      </c>
    </row>
    <row r="48" spans="1:17" x14ac:dyDescent="0.25">
      <c r="A48" s="116"/>
      <c r="B48" s="125"/>
      <c r="C48" s="112"/>
      <c r="D48" s="7" t="s">
        <v>6</v>
      </c>
      <c r="E48" s="29">
        <f t="shared" si="21"/>
        <v>400</v>
      </c>
      <c r="F48" s="30">
        <v>0</v>
      </c>
      <c r="G48" s="30">
        <v>50</v>
      </c>
      <c r="H48" s="33">
        <v>0</v>
      </c>
      <c r="I48" s="33">
        <v>335</v>
      </c>
      <c r="J48" s="33">
        <v>0</v>
      </c>
      <c r="K48" s="33">
        <v>0</v>
      </c>
      <c r="L48" s="30">
        <v>0</v>
      </c>
      <c r="M48" s="30">
        <v>0</v>
      </c>
      <c r="N48" s="30">
        <v>0</v>
      </c>
      <c r="O48" s="30">
        <v>15</v>
      </c>
      <c r="P48" s="30">
        <v>0</v>
      </c>
      <c r="Q48" s="30">
        <v>0</v>
      </c>
    </row>
    <row r="49" spans="1:17" ht="60" x14ac:dyDescent="0.25">
      <c r="A49" s="116"/>
      <c r="B49" s="125"/>
      <c r="C49" s="112"/>
      <c r="D49" s="12" t="s">
        <v>27</v>
      </c>
      <c r="E49" s="29">
        <f t="shared" si="21"/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30">
        <v>0</v>
      </c>
    </row>
    <row r="50" spans="1:17" ht="30" x14ac:dyDescent="0.25">
      <c r="A50" s="116"/>
      <c r="B50" s="125"/>
      <c r="C50" s="112"/>
      <c r="D50" s="12" t="s">
        <v>70</v>
      </c>
      <c r="E50" s="29">
        <f t="shared" si="21"/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30">
        <v>0</v>
      </c>
    </row>
    <row r="51" spans="1:17" ht="30" x14ac:dyDescent="0.25">
      <c r="A51" s="116"/>
      <c r="B51" s="126"/>
      <c r="C51" s="113"/>
      <c r="D51" s="12" t="s">
        <v>71</v>
      </c>
      <c r="E51" s="29">
        <f t="shared" si="21"/>
        <v>0</v>
      </c>
      <c r="F51" s="20">
        <v>0</v>
      </c>
      <c r="G51" s="20">
        <v>0</v>
      </c>
      <c r="H51" s="20">
        <v>0</v>
      </c>
      <c r="I51" s="34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30">
        <v>0</v>
      </c>
    </row>
    <row r="52" spans="1:17" x14ac:dyDescent="0.25">
      <c r="A52" s="111" t="s">
        <v>54</v>
      </c>
      <c r="B52" s="124" t="s">
        <v>44</v>
      </c>
      <c r="C52" s="111" t="s">
        <v>38</v>
      </c>
      <c r="D52" s="6" t="s">
        <v>20</v>
      </c>
      <c r="E52" s="29">
        <f>E53+E54+E55+E56+E57+E58</f>
        <v>200</v>
      </c>
      <c r="F52" s="29">
        <f t="shared" ref="F52:Q52" si="22">F53+F54+F55+F56+F57+F58</f>
        <v>0</v>
      </c>
      <c r="G52" s="29">
        <f t="shared" si="22"/>
        <v>15</v>
      </c>
      <c r="H52" s="29">
        <f t="shared" si="22"/>
        <v>0</v>
      </c>
      <c r="I52" s="29">
        <f t="shared" si="22"/>
        <v>25</v>
      </c>
      <c r="J52" s="29">
        <f t="shared" si="22"/>
        <v>79</v>
      </c>
      <c r="K52" s="29">
        <f t="shared" si="22"/>
        <v>0</v>
      </c>
      <c r="L52" s="29">
        <f t="shared" si="22"/>
        <v>0</v>
      </c>
      <c r="M52" s="29">
        <f t="shared" si="22"/>
        <v>0</v>
      </c>
      <c r="N52" s="29">
        <f t="shared" si="22"/>
        <v>81</v>
      </c>
      <c r="O52" s="29">
        <f t="shared" si="22"/>
        <v>0</v>
      </c>
      <c r="P52" s="29">
        <f t="shared" si="22"/>
        <v>0</v>
      </c>
      <c r="Q52" s="35">
        <f t="shared" si="22"/>
        <v>0</v>
      </c>
    </row>
    <row r="53" spans="1:17" x14ac:dyDescent="0.25">
      <c r="A53" s="122"/>
      <c r="B53" s="127"/>
      <c r="C53" s="112"/>
      <c r="D53" s="7" t="s">
        <v>4</v>
      </c>
      <c r="E53" s="29">
        <f>F53+G53+H53+I53+J53+K53+L53+M53+N53+O53+P53+Q53</f>
        <v>0</v>
      </c>
      <c r="F53" s="20">
        <v>0</v>
      </c>
      <c r="G53" s="20">
        <v>0</v>
      </c>
      <c r="H53" s="20">
        <v>0</v>
      </c>
      <c r="I53" s="34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30">
        <v>0</v>
      </c>
    </row>
    <row r="54" spans="1:17" x14ac:dyDescent="0.25">
      <c r="A54" s="122"/>
      <c r="B54" s="127"/>
      <c r="C54" s="112"/>
      <c r="D54" s="7" t="s">
        <v>5</v>
      </c>
      <c r="E54" s="29">
        <f t="shared" ref="E54:E58" si="23">F54+G54+H54+I54+J54+K54+L54+M54+N54+O54+P54+Q54</f>
        <v>0</v>
      </c>
      <c r="F54" s="20">
        <v>0</v>
      </c>
      <c r="G54" s="20">
        <v>0</v>
      </c>
      <c r="H54" s="20">
        <v>0</v>
      </c>
      <c r="I54" s="34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30">
        <v>0</v>
      </c>
    </row>
    <row r="55" spans="1:17" x14ac:dyDescent="0.25">
      <c r="A55" s="122"/>
      <c r="B55" s="127"/>
      <c r="C55" s="112"/>
      <c r="D55" s="7" t="s">
        <v>6</v>
      </c>
      <c r="E55" s="29">
        <f t="shared" si="23"/>
        <v>200</v>
      </c>
      <c r="F55" s="20">
        <v>0</v>
      </c>
      <c r="G55" s="20">
        <v>15</v>
      </c>
      <c r="H55" s="20">
        <v>0</v>
      </c>
      <c r="I55" s="34">
        <v>25</v>
      </c>
      <c r="J55" s="20">
        <v>79</v>
      </c>
      <c r="K55" s="20">
        <v>0</v>
      </c>
      <c r="L55" s="20">
        <v>0</v>
      </c>
      <c r="M55" s="20">
        <v>0</v>
      </c>
      <c r="N55" s="20">
        <v>81</v>
      </c>
      <c r="O55" s="20">
        <v>0</v>
      </c>
      <c r="P55" s="20">
        <v>0</v>
      </c>
      <c r="Q55" s="30">
        <v>0</v>
      </c>
    </row>
    <row r="56" spans="1:17" ht="60" x14ac:dyDescent="0.25">
      <c r="A56" s="122"/>
      <c r="B56" s="127"/>
      <c r="C56" s="112"/>
      <c r="D56" s="12" t="s">
        <v>27</v>
      </c>
      <c r="E56" s="29">
        <f t="shared" si="23"/>
        <v>0</v>
      </c>
      <c r="F56" s="20">
        <v>0</v>
      </c>
      <c r="G56" s="20">
        <v>0</v>
      </c>
      <c r="H56" s="20">
        <v>0</v>
      </c>
      <c r="I56" s="34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30">
        <v>0</v>
      </c>
    </row>
    <row r="57" spans="1:17" ht="30" x14ac:dyDescent="0.25">
      <c r="A57" s="122"/>
      <c r="B57" s="127"/>
      <c r="C57" s="112"/>
      <c r="D57" s="12" t="s">
        <v>70</v>
      </c>
      <c r="E57" s="29">
        <f t="shared" si="23"/>
        <v>0</v>
      </c>
      <c r="F57" s="20">
        <v>0</v>
      </c>
      <c r="G57" s="20">
        <v>0</v>
      </c>
      <c r="H57" s="20">
        <v>0</v>
      </c>
      <c r="I57" s="34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30">
        <v>0</v>
      </c>
    </row>
    <row r="58" spans="1:17" ht="30" x14ac:dyDescent="0.25">
      <c r="A58" s="123"/>
      <c r="B58" s="128"/>
      <c r="C58" s="113"/>
      <c r="D58" s="12" t="s">
        <v>71</v>
      </c>
      <c r="E58" s="29">
        <f t="shared" si="23"/>
        <v>0</v>
      </c>
      <c r="F58" s="20">
        <v>0</v>
      </c>
      <c r="G58" s="20">
        <v>0</v>
      </c>
      <c r="H58" s="20">
        <v>0</v>
      </c>
      <c r="I58" s="34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30">
        <v>0</v>
      </c>
    </row>
    <row r="59" spans="1:17" x14ac:dyDescent="0.25">
      <c r="A59" s="116" t="s">
        <v>3</v>
      </c>
      <c r="B59" s="108" t="s">
        <v>74</v>
      </c>
      <c r="C59" s="111"/>
      <c r="D59" s="6" t="s">
        <v>20</v>
      </c>
      <c r="E59" s="31">
        <f>E60+E61+E62+E63+E64+E65</f>
        <v>325124.99669999996</v>
      </c>
      <c r="F59" s="31">
        <f t="shared" ref="F59:O59" si="24">F60+F61+F62+F63+F64+F65</f>
        <v>0</v>
      </c>
      <c r="G59" s="31">
        <f t="shared" si="24"/>
        <v>0</v>
      </c>
      <c r="H59" s="31">
        <f t="shared" si="24"/>
        <v>36</v>
      </c>
      <c r="I59" s="31">
        <f t="shared" si="24"/>
        <v>0</v>
      </c>
      <c r="J59" s="31">
        <f t="shared" si="24"/>
        <v>36</v>
      </c>
      <c r="K59" s="31">
        <f t="shared" si="24"/>
        <v>500</v>
      </c>
      <c r="L59" s="31">
        <f t="shared" si="24"/>
        <v>500</v>
      </c>
      <c r="M59" s="31">
        <f t="shared" si="24"/>
        <v>523</v>
      </c>
      <c r="N59" s="31">
        <f t="shared" si="24"/>
        <v>500</v>
      </c>
      <c r="O59" s="31">
        <f t="shared" si="24"/>
        <v>0</v>
      </c>
      <c r="P59" s="31">
        <f>P60+P61+P62+P63+P64+P65</f>
        <v>0</v>
      </c>
      <c r="Q59" s="32">
        <f>Q60+Q61+Q62+Q63+Q64+Q65</f>
        <v>323029.99669999996</v>
      </c>
    </row>
    <row r="60" spans="1:17" x14ac:dyDescent="0.25">
      <c r="A60" s="116"/>
      <c r="B60" s="109"/>
      <c r="C60" s="112"/>
      <c r="D60" s="7" t="s">
        <v>4</v>
      </c>
      <c r="E60" s="29">
        <f t="shared" ref="E60:E65" si="25">F60+G60+H60+I60+J60+K60+L60+M60+N60+O60+P60+Q60</f>
        <v>0</v>
      </c>
      <c r="F60" s="20">
        <f>F67+F81+F74+F88+F95</f>
        <v>0</v>
      </c>
      <c r="G60" s="20">
        <f t="shared" ref="G60:Q60" si="26">G67+G81+G74+G88+G95</f>
        <v>0</v>
      </c>
      <c r="H60" s="20">
        <f t="shared" si="26"/>
        <v>0</v>
      </c>
      <c r="I60" s="20">
        <f t="shared" si="26"/>
        <v>0</v>
      </c>
      <c r="J60" s="20">
        <f t="shared" si="26"/>
        <v>0</v>
      </c>
      <c r="K60" s="20">
        <f t="shared" si="26"/>
        <v>0</v>
      </c>
      <c r="L60" s="20">
        <f t="shared" si="26"/>
        <v>0</v>
      </c>
      <c r="M60" s="20">
        <f t="shared" si="26"/>
        <v>0</v>
      </c>
      <c r="N60" s="20">
        <f t="shared" si="26"/>
        <v>0</v>
      </c>
      <c r="O60" s="20">
        <f t="shared" si="26"/>
        <v>0</v>
      </c>
      <c r="P60" s="20">
        <f t="shared" si="26"/>
        <v>0</v>
      </c>
      <c r="Q60" s="20">
        <f t="shared" si="26"/>
        <v>0</v>
      </c>
    </row>
    <row r="61" spans="1:17" x14ac:dyDescent="0.25">
      <c r="A61" s="116"/>
      <c r="B61" s="109"/>
      <c r="C61" s="112"/>
      <c r="D61" s="7" t="s">
        <v>5</v>
      </c>
      <c r="E61" s="29">
        <f>F61+G61+H61+I61+J61+K61+L61+M61+N61+O61+P61+Q61</f>
        <v>95</v>
      </c>
      <c r="F61" s="20">
        <f t="shared" ref="F61:Q65" si="27">F68+F82+F75+F89+F96</f>
        <v>0</v>
      </c>
      <c r="G61" s="20">
        <f t="shared" si="27"/>
        <v>0</v>
      </c>
      <c r="H61" s="20">
        <f t="shared" si="27"/>
        <v>36</v>
      </c>
      <c r="I61" s="20">
        <f t="shared" si="27"/>
        <v>0</v>
      </c>
      <c r="J61" s="20">
        <f t="shared" si="27"/>
        <v>36</v>
      </c>
      <c r="K61" s="20">
        <f t="shared" si="27"/>
        <v>0</v>
      </c>
      <c r="L61" s="20">
        <f t="shared" si="27"/>
        <v>0</v>
      </c>
      <c r="M61" s="20">
        <f t="shared" si="27"/>
        <v>23</v>
      </c>
      <c r="N61" s="20">
        <f t="shared" si="27"/>
        <v>0</v>
      </c>
      <c r="O61" s="20">
        <f t="shared" si="27"/>
        <v>0</v>
      </c>
      <c r="P61" s="20">
        <f t="shared" si="27"/>
        <v>0</v>
      </c>
      <c r="Q61" s="20">
        <f t="shared" si="27"/>
        <v>0</v>
      </c>
    </row>
    <row r="62" spans="1:17" x14ac:dyDescent="0.25">
      <c r="A62" s="116"/>
      <c r="B62" s="109"/>
      <c r="C62" s="112"/>
      <c r="D62" s="7" t="s">
        <v>6</v>
      </c>
      <c r="E62" s="29">
        <f t="shared" si="25"/>
        <v>2000</v>
      </c>
      <c r="F62" s="20">
        <f t="shared" si="27"/>
        <v>0</v>
      </c>
      <c r="G62" s="20">
        <f t="shared" si="27"/>
        <v>0</v>
      </c>
      <c r="H62" s="20">
        <f t="shared" si="27"/>
        <v>0</v>
      </c>
      <c r="I62" s="20">
        <f t="shared" si="27"/>
        <v>0</v>
      </c>
      <c r="J62" s="20">
        <f t="shared" si="27"/>
        <v>0</v>
      </c>
      <c r="K62" s="20">
        <f t="shared" si="27"/>
        <v>500</v>
      </c>
      <c r="L62" s="20">
        <f t="shared" si="27"/>
        <v>500</v>
      </c>
      <c r="M62" s="20">
        <f t="shared" si="27"/>
        <v>500</v>
      </c>
      <c r="N62" s="20">
        <f t="shared" si="27"/>
        <v>500</v>
      </c>
      <c r="O62" s="20">
        <f t="shared" si="27"/>
        <v>0</v>
      </c>
      <c r="P62" s="20">
        <f t="shared" si="27"/>
        <v>0</v>
      </c>
      <c r="Q62" s="20">
        <f t="shared" si="27"/>
        <v>0</v>
      </c>
    </row>
    <row r="63" spans="1:17" ht="60" x14ac:dyDescent="0.25">
      <c r="A63" s="116"/>
      <c r="B63" s="109"/>
      <c r="C63" s="112"/>
      <c r="D63" s="12" t="s">
        <v>27</v>
      </c>
      <c r="E63" s="29">
        <f t="shared" si="25"/>
        <v>0</v>
      </c>
      <c r="F63" s="20">
        <f t="shared" si="27"/>
        <v>0</v>
      </c>
      <c r="G63" s="20">
        <f t="shared" si="27"/>
        <v>0</v>
      </c>
      <c r="H63" s="20">
        <f t="shared" si="27"/>
        <v>0</v>
      </c>
      <c r="I63" s="20">
        <f t="shared" si="27"/>
        <v>0</v>
      </c>
      <c r="J63" s="20">
        <f t="shared" si="27"/>
        <v>0</v>
      </c>
      <c r="K63" s="20">
        <f t="shared" si="27"/>
        <v>0</v>
      </c>
      <c r="L63" s="20">
        <f t="shared" si="27"/>
        <v>0</v>
      </c>
      <c r="M63" s="20">
        <f t="shared" si="27"/>
        <v>0</v>
      </c>
      <c r="N63" s="20">
        <f t="shared" si="27"/>
        <v>0</v>
      </c>
      <c r="O63" s="20">
        <f t="shared" si="27"/>
        <v>0</v>
      </c>
      <c r="P63" s="20">
        <f t="shared" si="27"/>
        <v>0</v>
      </c>
      <c r="Q63" s="20">
        <f t="shared" si="27"/>
        <v>0</v>
      </c>
    </row>
    <row r="64" spans="1:17" ht="30" x14ac:dyDescent="0.25">
      <c r="A64" s="116"/>
      <c r="B64" s="109"/>
      <c r="C64" s="112"/>
      <c r="D64" s="12" t="s">
        <v>70</v>
      </c>
      <c r="E64" s="29">
        <f t="shared" si="25"/>
        <v>0</v>
      </c>
      <c r="F64" s="20">
        <f t="shared" si="27"/>
        <v>0</v>
      </c>
      <c r="G64" s="20">
        <f t="shared" si="27"/>
        <v>0</v>
      </c>
      <c r="H64" s="20">
        <f t="shared" si="27"/>
        <v>0</v>
      </c>
      <c r="I64" s="20">
        <f t="shared" si="27"/>
        <v>0</v>
      </c>
      <c r="J64" s="20">
        <f t="shared" si="27"/>
        <v>0</v>
      </c>
      <c r="K64" s="20">
        <f t="shared" si="27"/>
        <v>0</v>
      </c>
      <c r="L64" s="20">
        <f t="shared" si="27"/>
        <v>0</v>
      </c>
      <c r="M64" s="20">
        <f t="shared" si="27"/>
        <v>0</v>
      </c>
      <c r="N64" s="20">
        <f t="shared" si="27"/>
        <v>0</v>
      </c>
      <c r="O64" s="20">
        <f t="shared" si="27"/>
        <v>0</v>
      </c>
      <c r="P64" s="20">
        <f t="shared" si="27"/>
        <v>0</v>
      </c>
      <c r="Q64" s="20">
        <f t="shared" si="27"/>
        <v>0</v>
      </c>
    </row>
    <row r="65" spans="1:18" ht="30" x14ac:dyDescent="0.25">
      <c r="A65" s="116"/>
      <c r="B65" s="110"/>
      <c r="C65" s="113"/>
      <c r="D65" s="12" t="s">
        <v>71</v>
      </c>
      <c r="E65" s="29">
        <f t="shared" si="25"/>
        <v>323029.99669999996</v>
      </c>
      <c r="F65" s="20">
        <f t="shared" si="27"/>
        <v>0</v>
      </c>
      <c r="G65" s="20">
        <f t="shared" si="27"/>
        <v>0</v>
      </c>
      <c r="H65" s="20">
        <f t="shared" si="27"/>
        <v>0</v>
      </c>
      <c r="I65" s="20">
        <f t="shared" si="27"/>
        <v>0</v>
      </c>
      <c r="J65" s="20">
        <f t="shared" si="27"/>
        <v>0</v>
      </c>
      <c r="K65" s="20">
        <f t="shared" si="27"/>
        <v>0</v>
      </c>
      <c r="L65" s="20">
        <f t="shared" si="27"/>
        <v>0</v>
      </c>
      <c r="M65" s="20">
        <f t="shared" si="27"/>
        <v>0</v>
      </c>
      <c r="N65" s="20">
        <f t="shared" si="27"/>
        <v>0</v>
      </c>
      <c r="O65" s="20">
        <f t="shared" si="27"/>
        <v>0</v>
      </c>
      <c r="P65" s="20">
        <f t="shared" si="27"/>
        <v>0</v>
      </c>
      <c r="Q65" s="20">
        <f t="shared" si="27"/>
        <v>323029.99669999996</v>
      </c>
    </row>
    <row r="66" spans="1:18" ht="15" customHeight="1" x14ac:dyDescent="0.25">
      <c r="A66" s="139" t="s">
        <v>40</v>
      </c>
      <c r="B66" s="117" t="s">
        <v>45</v>
      </c>
      <c r="C66" s="111" t="s">
        <v>50</v>
      </c>
      <c r="D66" s="6" t="s">
        <v>20</v>
      </c>
      <c r="E66" s="31">
        <f>F66+G66+H66+I66+J66+K66+L66+M66+N66+O66+P66+Q66</f>
        <v>95</v>
      </c>
      <c r="F66" s="26">
        <f>F67+F68+F69+F70+F71+F72</f>
        <v>0</v>
      </c>
      <c r="G66" s="26">
        <f t="shared" ref="G66:Q66" si="28">G67+G68+G69+G70+G71+G72</f>
        <v>0</v>
      </c>
      <c r="H66" s="26">
        <f t="shared" si="28"/>
        <v>36</v>
      </c>
      <c r="I66" s="26">
        <f t="shared" si="28"/>
        <v>0</v>
      </c>
      <c r="J66" s="26">
        <f t="shared" si="28"/>
        <v>36</v>
      </c>
      <c r="K66" s="26">
        <f t="shared" si="28"/>
        <v>0</v>
      </c>
      <c r="L66" s="26">
        <f t="shared" si="28"/>
        <v>0</v>
      </c>
      <c r="M66" s="26">
        <f t="shared" si="28"/>
        <v>23</v>
      </c>
      <c r="N66" s="26">
        <f t="shared" si="28"/>
        <v>0</v>
      </c>
      <c r="O66" s="26">
        <f t="shared" si="28"/>
        <v>0</v>
      </c>
      <c r="P66" s="26">
        <f t="shared" si="28"/>
        <v>0</v>
      </c>
      <c r="Q66" s="28">
        <f t="shared" si="28"/>
        <v>0</v>
      </c>
    </row>
    <row r="67" spans="1:18" x14ac:dyDescent="0.25">
      <c r="A67" s="140"/>
      <c r="B67" s="138"/>
      <c r="C67" s="112"/>
      <c r="D67" s="7" t="s">
        <v>4</v>
      </c>
      <c r="E67" s="31">
        <f t="shared" ref="E67:E72" si="29">F67+G67+H67+I67+J67+K67+L67+M67+N67+O67+P67+Q67</f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30">
        <v>0</v>
      </c>
    </row>
    <row r="68" spans="1:18" x14ac:dyDescent="0.25">
      <c r="A68" s="140"/>
      <c r="B68" s="138"/>
      <c r="C68" s="112"/>
      <c r="D68" s="7" t="s">
        <v>5</v>
      </c>
      <c r="E68" s="25">
        <f t="shared" si="29"/>
        <v>95</v>
      </c>
      <c r="F68" s="25">
        <v>0</v>
      </c>
      <c r="G68" s="25">
        <v>0</v>
      </c>
      <c r="H68" s="25">
        <v>36</v>
      </c>
      <c r="I68" s="25">
        <v>0</v>
      </c>
      <c r="J68" s="25">
        <v>36</v>
      </c>
      <c r="K68" s="25">
        <v>0</v>
      </c>
      <c r="L68" s="25">
        <v>0</v>
      </c>
      <c r="M68" s="25">
        <v>23</v>
      </c>
      <c r="N68" s="36">
        <v>0</v>
      </c>
      <c r="O68" s="36">
        <v>0</v>
      </c>
      <c r="P68" s="31">
        <v>0</v>
      </c>
      <c r="Q68" s="37">
        <v>0</v>
      </c>
    </row>
    <row r="69" spans="1:18" x14ac:dyDescent="0.25">
      <c r="A69" s="140"/>
      <c r="B69" s="138"/>
      <c r="C69" s="112"/>
      <c r="D69" s="7" t="s">
        <v>6</v>
      </c>
      <c r="E69" s="31">
        <f t="shared" si="29"/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9">
        <v>0</v>
      </c>
      <c r="R69" s="15"/>
    </row>
    <row r="70" spans="1:18" ht="60" x14ac:dyDescent="0.25">
      <c r="A70" s="140"/>
      <c r="B70" s="138"/>
      <c r="C70" s="112"/>
      <c r="D70" s="12" t="s">
        <v>27</v>
      </c>
      <c r="E70" s="31">
        <f t="shared" si="29"/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30">
        <v>0</v>
      </c>
    </row>
    <row r="71" spans="1:18" ht="30" x14ac:dyDescent="0.25">
      <c r="A71" s="140"/>
      <c r="B71" s="138"/>
      <c r="C71" s="112"/>
      <c r="D71" s="12" t="s">
        <v>70</v>
      </c>
      <c r="E71" s="31">
        <f t="shared" si="29"/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30">
        <v>0</v>
      </c>
    </row>
    <row r="72" spans="1:18" ht="30" x14ac:dyDescent="0.25">
      <c r="A72" s="141"/>
      <c r="B72" s="118"/>
      <c r="C72" s="113"/>
      <c r="D72" s="12" t="s">
        <v>71</v>
      </c>
      <c r="E72" s="31">
        <f t="shared" si="29"/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0">
        <v>0</v>
      </c>
    </row>
    <row r="73" spans="1:18" x14ac:dyDescent="0.25">
      <c r="A73" s="116" t="s">
        <v>41</v>
      </c>
      <c r="B73" s="124" t="s">
        <v>51</v>
      </c>
      <c r="C73" s="111" t="s">
        <v>79</v>
      </c>
      <c r="D73" s="6" t="s">
        <v>20</v>
      </c>
      <c r="E73" s="31">
        <f>F73+G73+H73+I73+J73+K73+L73+M73+N73+O73+P73+Q73</f>
        <v>161055.93</v>
      </c>
      <c r="F73" s="26">
        <f>F74+F75+F76+F77+F78+F79</f>
        <v>0</v>
      </c>
      <c r="G73" s="26">
        <f t="shared" ref="G73:Q73" si="30">G74+G75+G76+G77+G78+G79</f>
        <v>0</v>
      </c>
      <c r="H73" s="26">
        <f t="shared" si="30"/>
        <v>0</v>
      </c>
      <c r="I73" s="26">
        <f t="shared" si="30"/>
        <v>0</v>
      </c>
      <c r="J73" s="26">
        <f t="shared" si="30"/>
        <v>0</v>
      </c>
      <c r="K73" s="26">
        <f t="shared" si="30"/>
        <v>0</v>
      </c>
      <c r="L73" s="26">
        <f t="shared" si="30"/>
        <v>0</v>
      </c>
      <c r="M73" s="26">
        <f t="shared" si="30"/>
        <v>0</v>
      </c>
      <c r="N73" s="26">
        <f t="shared" si="30"/>
        <v>0</v>
      </c>
      <c r="O73" s="26">
        <f t="shared" si="30"/>
        <v>0</v>
      </c>
      <c r="P73" s="26">
        <f t="shared" si="30"/>
        <v>0</v>
      </c>
      <c r="Q73" s="28">
        <f t="shared" si="30"/>
        <v>161055.93</v>
      </c>
    </row>
    <row r="74" spans="1:18" x14ac:dyDescent="0.25">
      <c r="A74" s="116"/>
      <c r="B74" s="125"/>
      <c r="C74" s="112"/>
      <c r="D74" s="7" t="s">
        <v>4</v>
      </c>
      <c r="E74" s="31">
        <f t="shared" ref="E74:E79" si="31">F74+G74+H74+I74+J74+K74+L74+M74+N74+O74+P74+Q74</f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30">
        <v>0</v>
      </c>
    </row>
    <row r="75" spans="1:18" x14ac:dyDescent="0.25">
      <c r="A75" s="116"/>
      <c r="B75" s="125"/>
      <c r="C75" s="112"/>
      <c r="D75" s="7" t="s">
        <v>5</v>
      </c>
      <c r="E75" s="25">
        <f t="shared" si="31"/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31">
        <v>0</v>
      </c>
      <c r="P75" s="31">
        <v>0</v>
      </c>
      <c r="Q75" s="37">
        <v>0</v>
      </c>
    </row>
    <row r="76" spans="1:18" x14ac:dyDescent="0.25">
      <c r="A76" s="116"/>
      <c r="B76" s="125"/>
      <c r="C76" s="112"/>
      <c r="D76" s="7" t="s">
        <v>6</v>
      </c>
      <c r="E76" s="31">
        <f t="shared" si="31"/>
        <v>0</v>
      </c>
      <c r="F76" s="38">
        <v>0</v>
      </c>
      <c r="G76" s="38">
        <v>0</v>
      </c>
      <c r="H76" s="38"/>
      <c r="I76" s="38"/>
      <c r="J76" s="38"/>
      <c r="K76" s="38"/>
      <c r="L76" s="38"/>
      <c r="M76" s="39"/>
      <c r="N76" s="38"/>
      <c r="O76" s="38"/>
      <c r="P76" s="38">
        <v>0</v>
      </c>
      <c r="Q76" s="39">
        <v>0</v>
      </c>
    </row>
    <row r="77" spans="1:18" ht="60" x14ac:dyDescent="0.25">
      <c r="A77" s="116"/>
      <c r="B77" s="125"/>
      <c r="C77" s="112"/>
      <c r="D77" s="12" t="s">
        <v>27</v>
      </c>
      <c r="E77" s="31">
        <f t="shared" si="31"/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30">
        <v>0</v>
      </c>
    </row>
    <row r="78" spans="1:18" ht="30" x14ac:dyDescent="0.25">
      <c r="A78" s="116"/>
      <c r="B78" s="125"/>
      <c r="C78" s="112"/>
      <c r="D78" s="12" t="s">
        <v>70</v>
      </c>
      <c r="E78" s="31">
        <f t="shared" si="31"/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30">
        <v>0</v>
      </c>
    </row>
    <row r="79" spans="1:18" ht="30" x14ac:dyDescent="0.25">
      <c r="A79" s="116"/>
      <c r="B79" s="126"/>
      <c r="C79" s="113"/>
      <c r="D79" s="12" t="s">
        <v>71</v>
      </c>
      <c r="E79" s="31">
        <f t="shared" si="31"/>
        <v>161055.93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19600-19600</f>
        <v>0</v>
      </c>
      <c r="Q79" s="30">
        <v>161055.93</v>
      </c>
    </row>
    <row r="80" spans="1:18" ht="15" customHeight="1" x14ac:dyDescent="0.25">
      <c r="A80" s="120" t="s">
        <v>42</v>
      </c>
      <c r="B80" s="130" t="s">
        <v>34</v>
      </c>
      <c r="C80" s="117" t="s">
        <v>78</v>
      </c>
      <c r="D80" s="22" t="s">
        <v>20</v>
      </c>
      <c r="E80" s="32">
        <f t="shared" ref="E80:E86" si="32">F80+G80+H80+I80+J80+K80+L80+M80+N80+O80+P80+Q80</f>
        <v>2000</v>
      </c>
      <c r="F80" s="28">
        <f t="shared" ref="F80:Q80" si="33">F81+F82+F83+F86</f>
        <v>0</v>
      </c>
      <c r="G80" s="28">
        <f t="shared" si="33"/>
        <v>0</v>
      </c>
      <c r="H80" s="28">
        <f t="shared" si="33"/>
        <v>0</v>
      </c>
      <c r="I80" s="28">
        <f t="shared" si="33"/>
        <v>0</v>
      </c>
      <c r="J80" s="28">
        <f t="shared" si="33"/>
        <v>0</v>
      </c>
      <c r="K80" s="28">
        <f t="shared" si="33"/>
        <v>500</v>
      </c>
      <c r="L80" s="28">
        <f t="shared" si="33"/>
        <v>500</v>
      </c>
      <c r="M80" s="28">
        <f t="shared" si="33"/>
        <v>500</v>
      </c>
      <c r="N80" s="28">
        <f t="shared" si="33"/>
        <v>500</v>
      </c>
      <c r="O80" s="28">
        <f t="shared" si="33"/>
        <v>0</v>
      </c>
      <c r="P80" s="28">
        <f t="shared" si="33"/>
        <v>0</v>
      </c>
      <c r="Q80" s="28">
        <f t="shared" si="33"/>
        <v>0</v>
      </c>
    </row>
    <row r="81" spans="1:17" x14ac:dyDescent="0.25">
      <c r="A81" s="120"/>
      <c r="B81" s="131"/>
      <c r="C81" s="138"/>
      <c r="D81" s="23" t="s">
        <v>4</v>
      </c>
      <c r="E81" s="32">
        <f t="shared" si="32"/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</row>
    <row r="82" spans="1:17" x14ac:dyDescent="0.25">
      <c r="A82" s="120"/>
      <c r="B82" s="131"/>
      <c r="C82" s="138"/>
      <c r="D82" s="23" t="s">
        <v>5</v>
      </c>
      <c r="E82" s="32">
        <f t="shared" si="32"/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</row>
    <row r="83" spans="1:17" x14ac:dyDescent="0.25">
      <c r="A83" s="120"/>
      <c r="B83" s="131"/>
      <c r="C83" s="138"/>
      <c r="D83" s="23" t="s">
        <v>6</v>
      </c>
      <c r="E83" s="32">
        <f t="shared" si="32"/>
        <v>2000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500</v>
      </c>
      <c r="L83" s="30">
        <v>500</v>
      </c>
      <c r="M83" s="30">
        <v>500</v>
      </c>
      <c r="N83" s="30">
        <v>500</v>
      </c>
      <c r="O83" s="30"/>
      <c r="P83" s="30"/>
      <c r="Q83" s="30"/>
    </row>
    <row r="84" spans="1:17" ht="60" x14ac:dyDescent="0.25">
      <c r="A84" s="120"/>
      <c r="B84" s="131"/>
      <c r="C84" s="138"/>
      <c r="D84" s="24" t="s">
        <v>27</v>
      </c>
      <c r="E84" s="32">
        <f t="shared" si="32"/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</row>
    <row r="85" spans="1:17" ht="30" x14ac:dyDescent="0.25">
      <c r="A85" s="120"/>
      <c r="B85" s="131"/>
      <c r="C85" s="138"/>
      <c r="D85" s="24" t="s">
        <v>70</v>
      </c>
      <c r="E85" s="32">
        <f t="shared" si="32"/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</row>
    <row r="86" spans="1:17" ht="30" x14ac:dyDescent="0.25">
      <c r="A86" s="120"/>
      <c r="B86" s="132"/>
      <c r="C86" s="118"/>
      <c r="D86" s="24" t="s">
        <v>71</v>
      </c>
      <c r="E86" s="32">
        <f t="shared" si="32"/>
        <v>0</v>
      </c>
      <c r="F86" s="30">
        <v>0</v>
      </c>
      <c r="G86" s="30">
        <v>0</v>
      </c>
      <c r="H86" s="30">
        <v>0</v>
      </c>
      <c r="I86" s="30">
        <v>0</v>
      </c>
      <c r="J86" s="30">
        <f>500-500</f>
        <v>0</v>
      </c>
      <c r="K86" s="30">
        <f>500-500</f>
        <v>0</v>
      </c>
      <c r="L86" s="30"/>
      <c r="M86" s="30"/>
      <c r="N86" s="30"/>
      <c r="O86" s="30"/>
      <c r="P86" s="30"/>
      <c r="Q86" s="30"/>
    </row>
    <row r="87" spans="1:17" x14ac:dyDescent="0.25">
      <c r="A87" s="117" t="s">
        <v>67</v>
      </c>
      <c r="B87" s="130" t="s">
        <v>65</v>
      </c>
      <c r="C87" s="120" t="s">
        <v>80</v>
      </c>
      <c r="D87" s="22" t="s">
        <v>20</v>
      </c>
      <c r="E87" s="32">
        <f>E88+E89+E90+E91+E92+E93</f>
        <v>157481.10999999999</v>
      </c>
      <c r="F87" s="32">
        <f t="shared" ref="F87:Q87" si="34">F88+F89+F90+F91+F92+F93</f>
        <v>0</v>
      </c>
      <c r="G87" s="32">
        <f t="shared" si="34"/>
        <v>0</v>
      </c>
      <c r="H87" s="32">
        <f t="shared" si="34"/>
        <v>0</v>
      </c>
      <c r="I87" s="32">
        <f t="shared" si="34"/>
        <v>0</v>
      </c>
      <c r="J87" s="32">
        <f t="shared" si="34"/>
        <v>0</v>
      </c>
      <c r="K87" s="32">
        <f t="shared" si="34"/>
        <v>0</v>
      </c>
      <c r="L87" s="32">
        <f t="shared" si="34"/>
        <v>0</v>
      </c>
      <c r="M87" s="32">
        <f t="shared" si="34"/>
        <v>0</v>
      </c>
      <c r="N87" s="32">
        <f t="shared" si="34"/>
        <v>0</v>
      </c>
      <c r="O87" s="32">
        <f t="shared" si="34"/>
        <v>0</v>
      </c>
      <c r="P87" s="32">
        <f t="shared" si="34"/>
        <v>0</v>
      </c>
      <c r="Q87" s="32">
        <f t="shared" si="34"/>
        <v>157481.10999999999</v>
      </c>
    </row>
    <row r="88" spans="1:17" x14ac:dyDescent="0.25">
      <c r="A88" s="138"/>
      <c r="B88" s="131"/>
      <c r="C88" s="120"/>
      <c r="D88" s="23" t="s">
        <v>4</v>
      </c>
      <c r="E88" s="32">
        <f>F88+G88+H88+I88+J88+K88+L88+M88+N88+O88+P88+Q88</f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</row>
    <row r="89" spans="1:17" x14ac:dyDescent="0.25">
      <c r="A89" s="138"/>
      <c r="B89" s="131"/>
      <c r="C89" s="120"/>
      <c r="D89" s="23" t="s">
        <v>5</v>
      </c>
      <c r="E89" s="32">
        <f t="shared" ref="E89:E93" si="35">F89+G89+H89+I89+J89+K89+L89+M89+N89+O89+P89+Q89</f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</row>
    <row r="90" spans="1:17" x14ac:dyDescent="0.25">
      <c r="A90" s="138"/>
      <c r="B90" s="131"/>
      <c r="C90" s="120"/>
      <c r="D90" s="23" t="s">
        <v>6</v>
      </c>
      <c r="E90" s="32">
        <f t="shared" si="35"/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</row>
    <row r="91" spans="1:17" ht="60" x14ac:dyDescent="0.25">
      <c r="A91" s="138"/>
      <c r="B91" s="131"/>
      <c r="C91" s="120"/>
      <c r="D91" s="24" t="s">
        <v>27</v>
      </c>
      <c r="E91" s="32">
        <f t="shared" si="35"/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</row>
    <row r="92" spans="1:17" ht="30" x14ac:dyDescent="0.25">
      <c r="A92" s="138"/>
      <c r="B92" s="131"/>
      <c r="C92" s="120"/>
      <c r="D92" s="24" t="s">
        <v>70</v>
      </c>
      <c r="E92" s="32">
        <f t="shared" si="35"/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</row>
    <row r="93" spans="1:17" ht="30" x14ac:dyDescent="0.25">
      <c r="A93" s="118"/>
      <c r="B93" s="132"/>
      <c r="C93" s="120"/>
      <c r="D93" s="24" t="s">
        <v>71</v>
      </c>
      <c r="E93" s="32">
        <f t="shared" si="35"/>
        <v>157481.10999999999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157481.10999999999</v>
      </c>
    </row>
    <row r="94" spans="1:17" x14ac:dyDescent="0.25">
      <c r="A94" s="117" t="s">
        <v>68</v>
      </c>
      <c r="B94" s="130" t="s">
        <v>66</v>
      </c>
      <c r="C94" s="120" t="s">
        <v>39</v>
      </c>
      <c r="D94" s="22" t="s">
        <v>20</v>
      </c>
      <c r="E94" s="32">
        <f>E95+E96+E97+E98+E99+E100</f>
        <v>4492.9566999999997</v>
      </c>
      <c r="F94" s="32">
        <f t="shared" ref="F94" si="36">F95+F96+F97+F98+F99+F100</f>
        <v>0</v>
      </c>
      <c r="G94" s="32">
        <f t="shared" ref="G94" si="37">G95+G96+G97+G98+G99+G100</f>
        <v>0</v>
      </c>
      <c r="H94" s="32">
        <f t="shared" ref="H94" si="38">H95+H96+H97+H98+H99+H100</f>
        <v>0</v>
      </c>
      <c r="I94" s="32">
        <f t="shared" ref="I94" si="39">I95+I96+I97+I98+I99+I100</f>
        <v>0</v>
      </c>
      <c r="J94" s="32">
        <f t="shared" ref="J94" si="40">J95+J96+J97+J98+J99+J100</f>
        <v>0</v>
      </c>
      <c r="K94" s="32">
        <f t="shared" ref="K94" si="41">K95+K96+K97+K98+K99+K100</f>
        <v>0</v>
      </c>
      <c r="L94" s="32">
        <f t="shared" ref="L94" si="42">L95+L96+L97+L98+L99+L100</f>
        <v>0</v>
      </c>
      <c r="M94" s="32">
        <f t="shared" ref="M94" si="43">M95+M96+M97+M98+M99+M100</f>
        <v>0</v>
      </c>
      <c r="N94" s="32">
        <f t="shared" ref="N94" si="44">N95+N96+N97+N98+N99+N100</f>
        <v>0</v>
      </c>
      <c r="O94" s="32">
        <f t="shared" ref="O94" si="45">O95+O96+O97+O98+O99+O100</f>
        <v>0</v>
      </c>
      <c r="P94" s="32">
        <f t="shared" ref="P94" si="46">P95+P96+P97+P98+P99+P100</f>
        <v>0</v>
      </c>
      <c r="Q94" s="32">
        <f t="shared" ref="Q94" si="47">Q95+Q96+Q97+Q98+Q99+Q100</f>
        <v>4492.9566999999997</v>
      </c>
    </row>
    <row r="95" spans="1:17" x14ac:dyDescent="0.25">
      <c r="A95" s="138"/>
      <c r="B95" s="131"/>
      <c r="C95" s="120"/>
      <c r="D95" s="23" t="s">
        <v>4</v>
      </c>
      <c r="E95" s="32">
        <f>F95+G95+H95+I95+J95+K95+L95+M95+N95+O95+P95+Q95</f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</row>
    <row r="96" spans="1:17" x14ac:dyDescent="0.25">
      <c r="A96" s="138"/>
      <c r="B96" s="131"/>
      <c r="C96" s="120"/>
      <c r="D96" s="23" t="s">
        <v>5</v>
      </c>
      <c r="E96" s="32">
        <f t="shared" ref="E96:E100" si="48">F96+G96+H96+I96+J96+K96+L96+M96+N96+O96+P96+Q96</f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</row>
    <row r="97" spans="1:17" x14ac:dyDescent="0.25">
      <c r="A97" s="138"/>
      <c r="B97" s="131"/>
      <c r="C97" s="120"/>
      <c r="D97" s="23" t="s">
        <v>6</v>
      </c>
      <c r="E97" s="32">
        <f t="shared" si="48"/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</row>
    <row r="98" spans="1:17" ht="60" x14ac:dyDescent="0.25">
      <c r="A98" s="138"/>
      <c r="B98" s="131"/>
      <c r="C98" s="120"/>
      <c r="D98" s="24" t="s">
        <v>27</v>
      </c>
      <c r="E98" s="32">
        <f t="shared" si="48"/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</row>
    <row r="99" spans="1:17" ht="30" x14ac:dyDescent="0.25">
      <c r="A99" s="138"/>
      <c r="B99" s="131"/>
      <c r="C99" s="120"/>
      <c r="D99" s="24" t="s">
        <v>70</v>
      </c>
      <c r="E99" s="32">
        <f t="shared" si="48"/>
        <v>0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</row>
    <row r="100" spans="1:17" ht="30" x14ac:dyDescent="0.25">
      <c r="A100" s="118"/>
      <c r="B100" s="132"/>
      <c r="C100" s="120"/>
      <c r="D100" s="24" t="s">
        <v>71</v>
      </c>
      <c r="E100" s="32">
        <f t="shared" si="48"/>
        <v>4492.9566999999997</v>
      </c>
      <c r="F100" s="30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4492.9566999999997</v>
      </c>
    </row>
    <row r="101" spans="1:17" x14ac:dyDescent="0.25">
      <c r="A101" s="129" t="s">
        <v>31</v>
      </c>
      <c r="B101" s="142" t="s">
        <v>75</v>
      </c>
      <c r="C101" s="112"/>
      <c r="D101" s="16" t="s">
        <v>20</v>
      </c>
      <c r="E101" s="40">
        <f>E102+E103+E104+E105+E106+E107</f>
        <v>43227.7</v>
      </c>
      <c r="F101" s="40">
        <f t="shared" ref="F101:Q101" si="49">F102+F103+F104+F105+F106+F107</f>
        <v>73.392480000000006</v>
      </c>
      <c r="G101" s="40">
        <f t="shared" si="49"/>
        <v>2226.4011</v>
      </c>
      <c r="H101" s="40">
        <f t="shared" si="49"/>
        <v>2126.3362399999996</v>
      </c>
      <c r="I101" s="40">
        <f t="shared" si="49"/>
        <v>2434.6855399999999</v>
      </c>
      <c r="J101" s="40">
        <f t="shared" si="49"/>
        <v>274.25584000000003</v>
      </c>
      <c r="K101" s="40">
        <f t="shared" si="49"/>
        <v>70.674239999999998</v>
      </c>
      <c r="L101" s="40">
        <f t="shared" si="49"/>
        <v>74.034000000000006</v>
      </c>
      <c r="M101" s="40">
        <f t="shared" si="49"/>
        <v>71.292000000000002</v>
      </c>
      <c r="N101" s="40">
        <f t="shared" si="49"/>
        <v>71.292000000000002</v>
      </c>
      <c r="O101" s="40">
        <f t="shared" si="49"/>
        <v>74.034000000000006</v>
      </c>
      <c r="P101" s="40">
        <f t="shared" si="49"/>
        <v>68.55</v>
      </c>
      <c r="Q101" s="41">
        <f t="shared" si="49"/>
        <v>35662.752560000001</v>
      </c>
    </row>
    <row r="102" spans="1:17" x14ac:dyDescent="0.25">
      <c r="A102" s="116"/>
      <c r="B102" s="109"/>
      <c r="C102" s="112"/>
      <c r="D102" s="7" t="s">
        <v>4</v>
      </c>
      <c r="E102" s="40"/>
      <c r="F102" s="20">
        <f>F109+F116+F123+F130</f>
        <v>0</v>
      </c>
      <c r="G102" s="20">
        <f t="shared" ref="G102:Q102" si="50">G109+G116+G123+G130</f>
        <v>0</v>
      </c>
      <c r="H102" s="20">
        <f t="shared" si="50"/>
        <v>0</v>
      </c>
      <c r="I102" s="20">
        <f t="shared" si="50"/>
        <v>0</v>
      </c>
      <c r="J102" s="20">
        <f t="shared" si="50"/>
        <v>0</v>
      </c>
      <c r="K102" s="20">
        <f t="shared" si="50"/>
        <v>0</v>
      </c>
      <c r="L102" s="20">
        <f t="shared" si="50"/>
        <v>0</v>
      </c>
      <c r="M102" s="20">
        <f t="shared" si="50"/>
        <v>0</v>
      </c>
      <c r="N102" s="20">
        <f t="shared" si="50"/>
        <v>0</v>
      </c>
      <c r="O102" s="20">
        <f t="shared" si="50"/>
        <v>0</v>
      </c>
      <c r="P102" s="20">
        <f t="shared" si="50"/>
        <v>0</v>
      </c>
      <c r="Q102" s="20">
        <f t="shared" si="50"/>
        <v>0</v>
      </c>
    </row>
    <row r="103" spans="1:17" x14ac:dyDescent="0.25">
      <c r="A103" s="116"/>
      <c r="B103" s="109"/>
      <c r="C103" s="112"/>
      <c r="D103" s="7" t="s">
        <v>5</v>
      </c>
      <c r="E103" s="33">
        <f>F103+G103+H103+I103+J103+K103+L103+M103+N103+O103+P103+Q103</f>
        <v>0</v>
      </c>
      <c r="F103" s="20">
        <f t="shared" ref="F103:Q107" si="51">F110+F117+F124+F131</f>
        <v>0</v>
      </c>
      <c r="G103" s="20">
        <f t="shared" si="51"/>
        <v>0</v>
      </c>
      <c r="H103" s="20">
        <f t="shared" si="51"/>
        <v>0</v>
      </c>
      <c r="I103" s="20">
        <f t="shared" si="51"/>
        <v>0</v>
      </c>
      <c r="J103" s="20">
        <f t="shared" si="51"/>
        <v>0</v>
      </c>
      <c r="K103" s="20">
        <f t="shared" si="51"/>
        <v>0</v>
      </c>
      <c r="L103" s="20">
        <f t="shared" si="51"/>
        <v>0</v>
      </c>
      <c r="M103" s="20">
        <f t="shared" si="51"/>
        <v>0</v>
      </c>
      <c r="N103" s="20">
        <f t="shared" si="51"/>
        <v>0</v>
      </c>
      <c r="O103" s="20">
        <f t="shared" si="51"/>
        <v>0</v>
      </c>
      <c r="P103" s="20">
        <f t="shared" si="51"/>
        <v>0</v>
      </c>
      <c r="Q103" s="20">
        <f t="shared" si="51"/>
        <v>0</v>
      </c>
    </row>
    <row r="104" spans="1:17" x14ac:dyDescent="0.25">
      <c r="A104" s="116"/>
      <c r="B104" s="109"/>
      <c r="C104" s="112"/>
      <c r="D104" s="7" t="s">
        <v>6</v>
      </c>
      <c r="E104" s="33">
        <f>F104+G104+H104+I104+J104+K104+L104+M104+N104+O104+P104+Q104</f>
        <v>7600.7000000000007</v>
      </c>
      <c r="F104" s="20">
        <f t="shared" si="51"/>
        <v>73.392480000000006</v>
      </c>
      <c r="G104" s="20">
        <f t="shared" si="51"/>
        <v>2226.4011</v>
      </c>
      <c r="H104" s="20">
        <f t="shared" si="51"/>
        <v>2126.3362399999996</v>
      </c>
      <c r="I104" s="20">
        <f t="shared" si="51"/>
        <v>2434.6855399999999</v>
      </c>
      <c r="J104" s="20">
        <f t="shared" si="51"/>
        <v>274.25584000000003</v>
      </c>
      <c r="K104" s="20">
        <f t="shared" si="51"/>
        <v>70.674239999999998</v>
      </c>
      <c r="L104" s="20">
        <f t="shared" si="51"/>
        <v>74.034000000000006</v>
      </c>
      <c r="M104" s="20">
        <f t="shared" si="51"/>
        <v>71.292000000000002</v>
      </c>
      <c r="N104" s="20">
        <f t="shared" si="51"/>
        <v>71.292000000000002</v>
      </c>
      <c r="O104" s="20">
        <f t="shared" si="51"/>
        <v>74.034000000000006</v>
      </c>
      <c r="P104" s="20">
        <f t="shared" si="51"/>
        <v>68.55</v>
      </c>
      <c r="Q104" s="20">
        <f t="shared" si="51"/>
        <v>35.752560000000003</v>
      </c>
    </row>
    <row r="105" spans="1:17" ht="60" x14ac:dyDescent="0.25">
      <c r="A105" s="116"/>
      <c r="B105" s="109"/>
      <c r="C105" s="112"/>
      <c r="D105" s="12" t="s">
        <v>27</v>
      </c>
      <c r="E105" s="33">
        <f t="shared" ref="E105:E107" si="52">F105+G105+H105+I105+J105+K105+L105+M105+N105+O105+P105+Q105</f>
        <v>0</v>
      </c>
      <c r="F105" s="20">
        <f t="shared" si="51"/>
        <v>0</v>
      </c>
      <c r="G105" s="20">
        <f t="shared" si="51"/>
        <v>0</v>
      </c>
      <c r="H105" s="20">
        <f t="shared" si="51"/>
        <v>0</v>
      </c>
      <c r="I105" s="20">
        <f t="shared" si="51"/>
        <v>0</v>
      </c>
      <c r="J105" s="20">
        <f t="shared" si="51"/>
        <v>0</v>
      </c>
      <c r="K105" s="20">
        <f t="shared" si="51"/>
        <v>0</v>
      </c>
      <c r="L105" s="20">
        <f t="shared" si="51"/>
        <v>0</v>
      </c>
      <c r="M105" s="20">
        <f t="shared" si="51"/>
        <v>0</v>
      </c>
      <c r="N105" s="20">
        <f t="shared" si="51"/>
        <v>0</v>
      </c>
      <c r="O105" s="20">
        <f t="shared" si="51"/>
        <v>0</v>
      </c>
      <c r="P105" s="20">
        <f t="shared" si="51"/>
        <v>0</v>
      </c>
      <c r="Q105" s="20">
        <f t="shared" si="51"/>
        <v>0</v>
      </c>
    </row>
    <row r="106" spans="1:17" ht="30" x14ac:dyDescent="0.25">
      <c r="A106" s="116"/>
      <c r="B106" s="109"/>
      <c r="C106" s="112"/>
      <c r="D106" s="12" t="s">
        <v>70</v>
      </c>
      <c r="E106" s="33">
        <f t="shared" si="52"/>
        <v>0</v>
      </c>
      <c r="F106" s="20">
        <f t="shared" si="51"/>
        <v>0</v>
      </c>
      <c r="G106" s="20">
        <f t="shared" si="51"/>
        <v>0</v>
      </c>
      <c r="H106" s="20">
        <f t="shared" si="51"/>
        <v>0</v>
      </c>
      <c r="I106" s="20">
        <f t="shared" si="51"/>
        <v>0</v>
      </c>
      <c r="J106" s="20">
        <f t="shared" si="51"/>
        <v>0</v>
      </c>
      <c r="K106" s="20">
        <f t="shared" si="51"/>
        <v>0</v>
      </c>
      <c r="L106" s="20">
        <f t="shared" si="51"/>
        <v>0</v>
      </c>
      <c r="M106" s="20">
        <f t="shared" si="51"/>
        <v>0</v>
      </c>
      <c r="N106" s="20">
        <f t="shared" si="51"/>
        <v>0</v>
      </c>
      <c r="O106" s="20">
        <f t="shared" si="51"/>
        <v>0</v>
      </c>
      <c r="P106" s="20">
        <f t="shared" si="51"/>
        <v>0</v>
      </c>
      <c r="Q106" s="20">
        <f t="shared" si="51"/>
        <v>0</v>
      </c>
    </row>
    <row r="107" spans="1:17" ht="30" x14ac:dyDescent="0.25">
      <c r="A107" s="116"/>
      <c r="B107" s="110"/>
      <c r="C107" s="113"/>
      <c r="D107" s="12" t="s">
        <v>71</v>
      </c>
      <c r="E107" s="33">
        <f t="shared" si="52"/>
        <v>35627</v>
      </c>
      <c r="F107" s="20">
        <f t="shared" si="51"/>
        <v>0</v>
      </c>
      <c r="G107" s="20">
        <f t="shared" si="51"/>
        <v>0</v>
      </c>
      <c r="H107" s="20">
        <f t="shared" si="51"/>
        <v>0</v>
      </c>
      <c r="I107" s="20">
        <f t="shared" si="51"/>
        <v>0</v>
      </c>
      <c r="J107" s="20">
        <f t="shared" si="51"/>
        <v>0</v>
      </c>
      <c r="K107" s="20">
        <f t="shared" si="51"/>
        <v>0</v>
      </c>
      <c r="L107" s="20">
        <f t="shared" si="51"/>
        <v>0</v>
      </c>
      <c r="M107" s="20">
        <f t="shared" si="51"/>
        <v>0</v>
      </c>
      <c r="N107" s="20">
        <f t="shared" si="51"/>
        <v>0</v>
      </c>
      <c r="O107" s="20">
        <f t="shared" si="51"/>
        <v>0</v>
      </c>
      <c r="P107" s="20">
        <f t="shared" si="51"/>
        <v>0</v>
      </c>
      <c r="Q107" s="20">
        <f t="shared" si="51"/>
        <v>35627</v>
      </c>
    </row>
    <row r="108" spans="1:17" x14ac:dyDescent="0.25">
      <c r="A108" s="143" t="s">
        <v>32</v>
      </c>
      <c r="B108" s="124" t="s">
        <v>47</v>
      </c>
      <c r="C108" s="111" t="s">
        <v>35</v>
      </c>
      <c r="D108" s="6" t="s">
        <v>20</v>
      </c>
      <c r="E108" s="26">
        <f>E109+E110+E111+E112+E113+E114</f>
        <v>819</v>
      </c>
      <c r="F108" s="26">
        <f t="shared" ref="F108:Q108" si="53">F109+F110+F111+F112+F113+F114</f>
        <v>73.392480000000006</v>
      </c>
      <c r="G108" s="26">
        <f t="shared" si="53"/>
        <v>67.956000000000003</v>
      </c>
      <c r="H108" s="26">
        <f t="shared" si="53"/>
        <v>70.674239999999998</v>
      </c>
      <c r="I108" s="26">
        <f t="shared" si="53"/>
        <v>70.674239999999998</v>
      </c>
      <c r="J108" s="26">
        <f t="shared" si="53"/>
        <v>70.674239999999998</v>
      </c>
      <c r="K108" s="26">
        <f t="shared" si="53"/>
        <v>70.674239999999998</v>
      </c>
      <c r="L108" s="26">
        <f t="shared" si="53"/>
        <v>74.034000000000006</v>
      </c>
      <c r="M108" s="26">
        <f t="shared" si="53"/>
        <v>71.292000000000002</v>
      </c>
      <c r="N108" s="26">
        <f t="shared" si="53"/>
        <v>71.292000000000002</v>
      </c>
      <c r="O108" s="26">
        <f t="shared" si="53"/>
        <v>74.034000000000006</v>
      </c>
      <c r="P108" s="26">
        <f t="shared" si="53"/>
        <v>68.55</v>
      </c>
      <c r="Q108" s="28">
        <f t="shared" si="53"/>
        <v>35.752560000000003</v>
      </c>
    </row>
    <row r="109" spans="1:17" x14ac:dyDescent="0.25">
      <c r="A109" s="116"/>
      <c r="B109" s="125"/>
      <c r="C109" s="112"/>
      <c r="D109" s="7" t="s">
        <v>4</v>
      </c>
      <c r="E109" s="33">
        <f>F109+G109+H109+I109+J109+K109+L109+M109+N109+O109+P109+Q109</f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30">
        <v>0</v>
      </c>
    </row>
    <row r="110" spans="1:17" x14ac:dyDescent="0.25">
      <c r="A110" s="116"/>
      <c r="B110" s="125"/>
      <c r="C110" s="112"/>
      <c r="D110" s="7" t="s">
        <v>5</v>
      </c>
      <c r="E110" s="33">
        <f>F110+G110+H110+I110+J110+K110+L110+M110+N110+O110+P110+Q110</f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30">
        <v>0</v>
      </c>
    </row>
    <row r="111" spans="1:17" x14ac:dyDescent="0.25">
      <c r="A111" s="116"/>
      <c r="B111" s="125"/>
      <c r="C111" s="112"/>
      <c r="D111" s="7" t="s">
        <v>6</v>
      </c>
      <c r="E111" s="33">
        <f>F111+G111+H111+I111+J111+K111+L111+M111+N111+O111+P111+Q111</f>
        <v>819</v>
      </c>
      <c r="F111" s="20">
        <v>73.392480000000006</v>
      </c>
      <c r="G111" s="20">
        <v>67.956000000000003</v>
      </c>
      <c r="H111" s="20">
        <v>70.674239999999998</v>
      </c>
      <c r="I111" s="20">
        <v>70.674239999999998</v>
      </c>
      <c r="J111" s="20">
        <v>70.674239999999998</v>
      </c>
      <c r="K111" s="20">
        <v>70.674239999999998</v>
      </c>
      <c r="L111" s="20">
        <v>74.034000000000006</v>
      </c>
      <c r="M111" s="20">
        <v>71.292000000000002</v>
      </c>
      <c r="N111" s="20">
        <v>71.292000000000002</v>
      </c>
      <c r="O111" s="20">
        <v>74.034000000000006</v>
      </c>
      <c r="P111" s="20">
        <v>68.55</v>
      </c>
      <c r="Q111" s="42">
        <v>35.752560000000003</v>
      </c>
    </row>
    <row r="112" spans="1:17" ht="60" x14ac:dyDescent="0.25">
      <c r="A112" s="116"/>
      <c r="B112" s="125"/>
      <c r="C112" s="112"/>
      <c r="D112" s="12" t="s">
        <v>27</v>
      </c>
      <c r="E112" s="33">
        <f>F112+G112+H112+I112+J112+K112+L112+M112+N112+O112+P112+Q112</f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30">
        <v>0</v>
      </c>
    </row>
    <row r="113" spans="1:17" ht="30" x14ac:dyDescent="0.25">
      <c r="A113" s="116"/>
      <c r="B113" s="125"/>
      <c r="C113" s="112"/>
      <c r="D113" s="12" t="s">
        <v>70</v>
      </c>
      <c r="E113" s="33">
        <f>F113+G113+H113+J113+K113+L113+M113+N113+O113+P113+Q113</f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30">
        <v>0</v>
      </c>
    </row>
    <row r="114" spans="1:17" ht="30" x14ac:dyDescent="0.25">
      <c r="A114" s="116"/>
      <c r="B114" s="126"/>
      <c r="C114" s="113"/>
      <c r="D114" s="12" t="s">
        <v>71</v>
      </c>
      <c r="E114" s="33">
        <f>F114+G114+H114+I114+J114+K114+L114+M114+N114+O114+P114+Q114</f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30">
        <v>0</v>
      </c>
    </row>
    <row r="115" spans="1:17" x14ac:dyDescent="0.25">
      <c r="A115" s="116" t="s">
        <v>33</v>
      </c>
      <c r="B115" s="130" t="s">
        <v>48</v>
      </c>
      <c r="C115" s="111" t="s">
        <v>55</v>
      </c>
      <c r="D115" s="6" t="s">
        <v>20</v>
      </c>
      <c r="E115" s="31">
        <f>E116+E117+E118+E119+E120+E121</f>
        <v>26781.7</v>
      </c>
      <c r="F115" s="31">
        <f t="shared" ref="F115:Q115" si="54">F116+F117+F118+F119+F120+F121</f>
        <v>0</v>
      </c>
      <c r="G115" s="31">
        <f t="shared" si="54"/>
        <v>2158.4450999999999</v>
      </c>
      <c r="H115" s="31">
        <f t="shared" si="54"/>
        <v>2055.6619999999998</v>
      </c>
      <c r="I115" s="31">
        <f t="shared" si="54"/>
        <v>2364.0113000000001</v>
      </c>
      <c r="J115" s="31">
        <f t="shared" si="54"/>
        <v>203.58160000000001</v>
      </c>
      <c r="K115" s="31">
        <f t="shared" si="54"/>
        <v>0</v>
      </c>
      <c r="L115" s="31">
        <f t="shared" si="54"/>
        <v>0</v>
      </c>
      <c r="M115" s="31">
        <f t="shared" si="54"/>
        <v>0</v>
      </c>
      <c r="N115" s="31">
        <f t="shared" si="54"/>
        <v>0</v>
      </c>
      <c r="O115" s="31">
        <f t="shared" si="54"/>
        <v>0</v>
      </c>
      <c r="P115" s="31">
        <f t="shared" si="54"/>
        <v>0</v>
      </c>
      <c r="Q115" s="32">
        <f t="shared" si="54"/>
        <v>20000</v>
      </c>
    </row>
    <row r="116" spans="1:17" x14ac:dyDescent="0.25">
      <c r="A116" s="116"/>
      <c r="B116" s="131"/>
      <c r="C116" s="112"/>
      <c r="D116" s="7" t="s">
        <v>4</v>
      </c>
      <c r="E116" s="29">
        <f t="shared" ref="E116:E121" si="55">F116+G116+H116+I116+J116+K116+L116+M116+N116+O116+P116+Q116</f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30">
        <v>0</v>
      </c>
    </row>
    <row r="117" spans="1:17" x14ac:dyDescent="0.25">
      <c r="A117" s="116"/>
      <c r="B117" s="131"/>
      <c r="C117" s="112"/>
      <c r="D117" s="7" t="s">
        <v>5</v>
      </c>
      <c r="E117" s="29">
        <f t="shared" si="55"/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30">
        <v>0</v>
      </c>
    </row>
    <row r="118" spans="1:17" x14ac:dyDescent="0.25">
      <c r="A118" s="116"/>
      <c r="B118" s="131"/>
      <c r="C118" s="112"/>
      <c r="D118" s="7" t="s">
        <v>6</v>
      </c>
      <c r="E118" s="29">
        <f>Q118+P118+O118+N118+M118+L118+K118+J118+I118+H118+G118</f>
        <v>6781.7</v>
      </c>
      <c r="F118" s="20">
        <v>0</v>
      </c>
      <c r="G118" s="20">
        <v>2158.4450999999999</v>
      </c>
      <c r="H118" s="20">
        <v>2055.6619999999998</v>
      </c>
      <c r="I118" s="20">
        <v>2364.0113000000001</v>
      </c>
      <c r="J118" s="20">
        <v>203.58160000000001</v>
      </c>
      <c r="K118" s="20">
        <v>0</v>
      </c>
      <c r="L118" s="20">
        <v>0</v>
      </c>
      <c r="M118" s="20"/>
      <c r="N118" s="20">
        <v>0</v>
      </c>
      <c r="O118" s="20">
        <v>0</v>
      </c>
      <c r="P118" s="20">
        <v>0</v>
      </c>
      <c r="Q118" s="30">
        <v>0</v>
      </c>
    </row>
    <row r="119" spans="1:17" ht="60" x14ac:dyDescent="0.25">
      <c r="A119" s="116"/>
      <c r="B119" s="131"/>
      <c r="C119" s="112"/>
      <c r="D119" s="12" t="s">
        <v>27</v>
      </c>
      <c r="E119" s="29">
        <f t="shared" si="55"/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30">
        <v>0</v>
      </c>
    </row>
    <row r="120" spans="1:17" ht="30" x14ac:dyDescent="0.25">
      <c r="A120" s="116"/>
      <c r="B120" s="131"/>
      <c r="C120" s="112"/>
      <c r="D120" s="12" t="s">
        <v>70</v>
      </c>
      <c r="E120" s="29">
        <f t="shared" si="55"/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30">
        <v>0</v>
      </c>
    </row>
    <row r="121" spans="1:17" ht="30" x14ac:dyDescent="0.25">
      <c r="A121" s="116"/>
      <c r="B121" s="132"/>
      <c r="C121" s="113"/>
      <c r="D121" s="12" t="s">
        <v>71</v>
      </c>
      <c r="E121" s="29">
        <f t="shared" si="55"/>
        <v>20000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f>12130.6392-7200+2091.34341-3636.5531-3385.42951</f>
        <v>0</v>
      </c>
      <c r="Q121" s="30">
        <v>20000</v>
      </c>
    </row>
    <row r="122" spans="1:17" x14ac:dyDescent="0.25">
      <c r="A122" s="116" t="s">
        <v>46</v>
      </c>
      <c r="B122" s="124" t="s">
        <v>69</v>
      </c>
      <c r="C122" s="111" t="s">
        <v>39</v>
      </c>
      <c r="D122" s="6" t="s">
        <v>20</v>
      </c>
      <c r="E122" s="31">
        <f>E123+E124+E125+E126+E127+E128</f>
        <v>11427</v>
      </c>
      <c r="F122" s="31">
        <f t="shared" ref="F122:Q122" si="56">F123+F124+F125+F126+F127+F128</f>
        <v>0</v>
      </c>
      <c r="G122" s="31">
        <f t="shared" si="56"/>
        <v>0</v>
      </c>
      <c r="H122" s="31">
        <f t="shared" si="56"/>
        <v>0</v>
      </c>
      <c r="I122" s="31">
        <f t="shared" si="56"/>
        <v>0</v>
      </c>
      <c r="J122" s="31">
        <f t="shared" si="56"/>
        <v>0</v>
      </c>
      <c r="K122" s="31">
        <f t="shared" si="56"/>
        <v>0</v>
      </c>
      <c r="L122" s="31">
        <f>L123+L124+L125+L126+L127+L128</f>
        <v>0</v>
      </c>
      <c r="M122" s="31">
        <f t="shared" si="56"/>
        <v>0</v>
      </c>
      <c r="N122" s="31">
        <f t="shared" si="56"/>
        <v>0</v>
      </c>
      <c r="O122" s="31">
        <f t="shared" si="56"/>
        <v>0</v>
      </c>
      <c r="P122" s="31">
        <f t="shared" si="56"/>
        <v>0</v>
      </c>
      <c r="Q122" s="32">
        <f t="shared" si="56"/>
        <v>11427</v>
      </c>
    </row>
    <row r="123" spans="1:17" x14ac:dyDescent="0.25">
      <c r="A123" s="116"/>
      <c r="B123" s="125"/>
      <c r="C123" s="112"/>
      <c r="D123" s="7" t="s">
        <v>4</v>
      </c>
      <c r="E123" s="31">
        <f t="shared" ref="E123:E128" si="57">F123+G123+H123+I123+J123+K123+L123+M123+N123+O123+P123+Q123</f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30">
        <v>0</v>
      </c>
    </row>
    <row r="124" spans="1:17" x14ac:dyDescent="0.25">
      <c r="A124" s="116"/>
      <c r="B124" s="125"/>
      <c r="C124" s="112"/>
      <c r="D124" s="7" t="s">
        <v>5</v>
      </c>
      <c r="E124" s="31">
        <f t="shared" si="57"/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30">
        <v>0</v>
      </c>
    </row>
    <row r="125" spans="1:17" x14ac:dyDescent="0.25">
      <c r="A125" s="116"/>
      <c r="B125" s="125"/>
      <c r="C125" s="112"/>
      <c r="D125" s="7" t="s">
        <v>6</v>
      </c>
      <c r="E125" s="31">
        <f t="shared" si="57"/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34">
        <v>0</v>
      </c>
      <c r="O125" s="30">
        <v>0</v>
      </c>
      <c r="P125" s="20">
        <v>0</v>
      </c>
      <c r="Q125" s="30">
        <v>0</v>
      </c>
    </row>
    <row r="126" spans="1:17" ht="60" x14ac:dyDescent="0.25">
      <c r="A126" s="116"/>
      <c r="B126" s="125"/>
      <c r="C126" s="112"/>
      <c r="D126" s="12" t="s">
        <v>27</v>
      </c>
      <c r="E126" s="31">
        <f t="shared" si="57"/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30">
        <v>0</v>
      </c>
    </row>
    <row r="127" spans="1:17" ht="30" x14ac:dyDescent="0.25">
      <c r="A127" s="116"/>
      <c r="B127" s="125"/>
      <c r="C127" s="112"/>
      <c r="D127" s="12" t="s">
        <v>70</v>
      </c>
      <c r="E127" s="31">
        <f t="shared" si="57"/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30">
        <v>0</v>
      </c>
    </row>
    <row r="128" spans="1:17" ht="30" x14ac:dyDescent="0.25">
      <c r="A128" s="116"/>
      <c r="B128" s="126"/>
      <c r="C128" s="113"/>
      <c r="D128" s="12" t="s">
        <v>71</v>
      </c>
      <c r="E128" s="25">
        <f t="shared" si="57"/>
        <v>11427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20">
        <v>11427</v>
      </c>
    </row>
    <row r="129" spans="1:17" x14ac:dyDescent="0.25">
      <c r="A129" s="111" t="s">
        <v>52</v>
      </c>
      <c r="B129" s="111" t="s">
        <v>59</v>
      </c>
      <c r="C129" s="111" t="s">
        <v>39</v>
      </c>
      <c r="D129" s="6" t="s">
        <v>20</v>
      </c>
      <c r="E129" s="31">
        <f>E130+E131+E132+E133+E134+E135</f>
        <v>4200</v>
      </c>
      <c r="F129" s="31">
        <f t="shared" ref="F129:K129" si="58">F130+F131+F132+F133+F134+F135</f>
        <v>0</v>
      </c>
      <c r="G129" s="31">
        <f t="shared" si="58"/>
        <v>0</v>
      </c>
      <c r="H129" s="31">
        <f t="shared" si="58"/>
        <v>0</v>
      </c>
      <c r="I129" s="31">
        <f t="shared" si="58"/>
        <v>0</v>
      </c>
      <c r="J129" s="31">
        <f t="shared" si="58"/>
        <v>0</v>
      </c>
      <c r="K129" s="31">
        <f t="shared" si="58"/>
        <v>0</v>
      </c>
      <c r="L129" s="31">
        <f>L130+L131+L132+L133+L134+L135</f>
        <v>0</v>
      </c>
      <c r="M129" s="31">
        <f t="shared" ref="M129:Q129" si="59">M130+M131+M132+M133+M134+M135</f>
        <v>0</v>
      </c>
      <c r="N129" s="31">
        <f t="shared" si="59"/>
        <v>0</v>
      </c>
      <c r="O129" s="31">
        <f t="shared" si="59"/>
        <v>0</v>
      </c>
      <c r="P129" s="31">
        <f t="shared" si="59"/>
        <v>0</v>
      </c>
      <c r="Q129" s="32">
        <f t="shared" si="59"/>
        <v>4200</v>
      </c>
    </row>
    <row r="130" spans="1:17" x14ac:dyDescent="0.25">
      <c r="A130" s="112"/>
      <c r="B130" s="112"/>
      <c r="C130" s="112"/>
      <c r="D130" s="7" t="s">
        <v>4</v>
      </c>
      <c r="E130" s="31">
        <f t="shared" ref="E130:E135" si="60">F130+G130+H130+I130+J130+K130+L130+M130+N130+O130+P130+Q130</f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30">
        <v>0</v>
      </c>
    </row>
    <row r="131" spans="1:17" x14ac:dyDescent="0.25">
      <c r="A131" s="112"/>
      <c r="B131" s="112"/>
      <c r="C131" s="112"/>
      <c r="D131" s="7" t="s">
        <v>5</v>
      </c>
      <c r="E131" s="31">
        <f t="shared" si="60"/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30">
        <v>0</v>
      </c>
    </row>
    <row r="132" spans="1:17" x14ac:dyDescent="0.25">
      <c r="A132" s="112"/>
      <c r="B132" s="112"/>
      <c r="C132" s="112"/>
      <c r="D132" s="7" t="s">
        <v>6</v>
      </c>
      <c r="E132" s="31">
        <f t="shared" si="60"/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34">
        <v>0</v>
      </c>
      <c r="O132" s="30">
        <v>0</v>
      </c>
      <c r="P132" s="20">
        <v>0</v>
      </c>
      <c r="Q132" s="30">
        <v>0</v>
      </c>
    </row>
    <row r="133" spans="1:17" ht="60" x14ac:dyDescent="0.25">
      <c r="A133" s="112"/>
      <c r="B133" s="112"/>
      <c r="C133" s="112"/>
      <c r="D133" s="12" t="s">
        <v>27</v>
      </c>
      <c r="E133" s="31">
        <f t="shared" si="60"/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30">
        <v>0</v>
      </c>
    </row>
    <row r="134" spans="1:17" ht="30" x14ac:dyDescent="0.25">
      <c r="A134" s="112"/>
      <c r="B134" s="112"/>
      <c r="C134" s="112"/>
      <c r="D134" s="12" t="s">
        <v>70</v>
      </c>
      <c r="E134" s="31">
        <f t="shared" si="60"/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30">
        <v>0</v>
      </c>
    </row>
    <row r="135" spans="1:17" ht="30" x14ac:dyDescent="0.25">
      <c r="A135" s="113"/>
      <c r="B135" s="113"/>
      <c r="C135" s="113"/>
      <c r="D135" s="12" t="s">
        <v>71</v>
      </c>
      <c r="E135" s="25">
        <f t="shared" si="60"/>
        <v>4200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4200</v>
      </c>
    </row>
    <row r="136" spans="1:17" ht="30" customHeight="1" x14ac:dyDescent="0.25">
      <c r="A136" s="111"/>
      <c r="B136" s="108" t="s">
        <v>76</v>
      </c>
      <c r="C136" s="111"/>
      <c r="D136" s="6" t="s">
        <v>20</v>
      </c>
      <c r="E136" s="31">
        <f>E137+E138+E139+E140+E141+E142</f>
        <v>0</v>
      </c>
      <c r="F136" s="25">
        <f t="shared" ref="F136:Q136" si="61">F137+F138+F139+F140+F141+F142</f>
        <v>0</v>
      </c>
      <c r="G136" s="25">
        <f t="shared" si="61"/>
        <v>0</v>
      </c>
      <c r="H136" s="25">
        <f t="shared" si="61"/>
        <v>0</v>
      </c>
      <c r="I136" s="25">
        <f t="shared" si="61"/>
        <v>0</v>
      </c>
      <c r="J136" s="25">
        <f t="shared" si="61"/>
        <v>0</v>
      </c>
      <c r="K136" s="25">
        <f t="shared" si="61"/>
        <v>0</v>
      </c>
      <c r="L136" s="25">
        <f t="shared" si="61"/>
        <v>0</v>
      </c>
      <c r="M136" s="25">
        <f t="shared" si="61"/>
        <v>0</v>
      </c>
      <c r="N136" s="25">
        <f t="shared" si="61"/>
        <v>0</v>
      </c>
      <c r="O136" s="25">
        <f t="shared" si="61"/>
        <v>0</v>
      </c>
      <c r="P136" s="25">
        <f t="shared" si="61"/>
        <v>0</v>
      </c>
      <c r="Q136" s="25">
        <f t="shared" si="61"/>
        <v>0</v>
      </c>
    </row>
    <row r="137" spans="1:17" ht="30" customHeight="1" x14ac:dyDescent="0.25">
      <c r="A137" s="112"/>
      <c r="B137" s="125"/>
      <c r="C137" s="112"/>
      <c r="D137" s="7" t="s">
        <v>4</v>
      </c>
      <c r="E137" s="25">
        <f>F137+G137+H137+I137+J137+K137+L137+M137+N137+O137+P137+Q137</f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</row>
    <row r="138" spans="1:17" ht="30" customHeight="1" x14ac:dyDescent="0.25">
      <c r="A138" s="112"/>
      <c r="B138" s="125"/>
      <c r="C138" s="112"/>
      <c r="D138" s="7" t="s">
        <v>5</v>
      </c>
      <c r="E138" s="25">
        <f t="shared" ref="E138:E142" si="62">F138+G138+H138+I138+J138+K138+L138+M138+N138+O138+P138+Q138</f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</row>
    <row r="139" spans="1:17" ht="30" customHeight="1" x14ac:dyDescent="0.25">
      <c r="A139" s="112"/>
      <c r="B139" s="125"/>
      <c r="C139" s="112"/>
      <c r="D139" s="7" t="s">
        <v>6</v>
      </c>
      <c r="E139" s="25">
        <f t="shared" si="62"/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</row>
    <row r="140" spans="1:17" ht="63.75" customHeight="1" x14ac:dyDescent="0.25">
      <c r="A140" s="112"/>
      <c r="B140" s="125"/>
      <c r="C140" s="112"/>
      <c r="D140" s="12" t="s">
        <v>27</v>
      </c>
      <c r="E140" s="25">
        <f t="shared" si="62"/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</row>
    <row r="141" spans="1:17" ht="30" customHeight="1" x14ac:dyDescent="0.25">
      <c r="A141" s="112"/>
      <c r="B141" s="125"/>
      <c r="C141" s="112"/>
      <c r="D141" s="12" t="s">
        <v>70</v>
      </c>
      <c r="E141" s="25">
        <f t="shared" si="62"/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</row>
    <row r="142" spans="1:17" ht="30" customHeight="1" x14ac:dyDescent="0.25">
      <c r="A142" s="113"/>
      <c r="B142" s="126"/>
      <c r="C142" s="113"/>
      <c r="D142" s="12" t="s">
        <v>71</v>
      </c>
      <c r="E142" s="25">
        <f t="shared" si="62"/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</row>
    <row r="143" spans="1:17" x14ac:dyDescent="0.25">
      <c r="A143" s="150" t="s">
        <v>22</v>
      </c>
      <c r="B143" s="150"/>
      <c r="C143" s="147"/>
      <c r="D143" s="6" t="s">
        <v>20</v>
      </c>
      <c r="E143" s="26">
        <f t="shared" ref="E143:E144" si="63">F143+G143+H143+I143+J143+K143+L143+M143+N143+O143+P143+Q143</f>
        <v>369753.01869999996</v>
      </c>
      <c r="F143" s="26">
        <f>F144+F145+F146+F147+F148+F149</f>
        <v>73.392480000000006</v>
      </c>
      <c r="G143" s="26">
        <f t="shared" ref="G143:Q143" si="64">G144+G145+G146+G147+G148+G149</f>
        <v>2291.4011</v>
      </c>
      <c r="H143" s="26">
        <f t="shared" si="64"/>
        <v>2162.3362399999996</v>
      </c>
      <c r="I143" s="26">
        <f t="shared" si="64"/>
        <v>2823.9855400000001</v>
      </c>
      <c r="J143" s="26">
        <f t="shared" si="64"/>
        <v>469.25584000000003</v>
      </c>
      <c r="K143" s="26">
        <f t="shared" si="64"/>
        <v>991.63424000000009</v>
      </c>
      <c r="L143" s="26">
        <f t="shared" si="64"/>
        <v>574.03399999999999</v>
      </c>
      <c r="M143" s="26">
        <f t="shared" si="64"/>
        <v>594.29200000000003</v>
      </c>
      <c r="N143" s="26">
        <f t="shared" si="64"/>
        <v>800.98199999999997</v>
      </c>
      <c r="O143" s="26">
        <f t="shared" si="64"/>
        <v>210.40600000000001</v>
      </c>
      <c r="P143" s="26">
        <f t="shared" si="64"/>
        <v>68.55</v>
      </c>
      <c r="Q143" s="26">
        <f t="shared" si="64"/>
        <v>358692.74925999995</v>
      </c>
    </row>
    <row r="144" spans="1:17" x14ac:dyDescent="0.25">
      <c r="A144" s="150"/>
      <c r="B144" s="150"/>
      <c r="C144" s="148"/>
      <c r="D144" s="6" t="s">
        <v>4</v>
      </c>
      <c r="E144" s="26">
        <f t="shared" si="63"/>
        <v>0</v>
      </c>
      <c r="F144" s="26">
        <f>F102+F60+F18+F137</f>
        <v>0</v>
      </c>
      <c r="G144" s="26">
        <f t="shared" ref="G144:Q144" si="65">G102+G60+G18+G137</f>
        <v>0</v>
      </c>
      <c r="H144" s="26">
        <f t="shared" si="65"/>
        <v>0</v>
      </c>
      <c r="I144" s="26">
        <f t="shared" si="65"/>
        <v>0</v>
      </c>
      <c r="J144" s="26">
        <f t="shared" si="65"/>
        <v>0</v>
      </c>
      <c r="K144" s="26">
        <f t="shared" si="65"/>
        <v>0</v>
      </c>
      <c r="L144" s="26">
        <f t="shared" si="65"/>
        <v>0</v>
      </c>
      <c r="M144" s="26">
        <f t="shared" si="65"/>
        <v>0</v>
      </c>
      <c r="N144" s="26">
        <f t="shared" si="65"/>
        <v>0</v>
      </c>
      <c r="O144" s="26">
        <f t="shared" si="65"/>
        <v>0</v>
      </c>
      <c r="P144" s="26">
        <f t="shared" si="65"/>
        <v>0</v>
      </c>
      <c r="Q144" s="26">
        <f t="shared" si="65"/>
        <v>0</v>
      </c>
    </row>
    <row r="145" spans="1:17" x14ac:dyDescent="0.25">
      <c r="A145" s="150"/>
      <c r="B145" s="150"/>
      <c r="C145" s="148"/>
      <c r="D145" s="6" t="s">
        <v>5</v>
      </c>
      <c r="E145" s="26">
        <f>F145+G145+H145+I145+J145+K145+L145+M145+N145+O145+P145+Q145</f>
        <v>95</v>
      </c>
      <c r="F145" s="26">
        <f t="shared" ref="F145:Q149" si="66">F103+F61+F19+F138</f>
        <v>0</v>
      </c>
      <c r="G145" s="26">
        <f t="shared" si="66"/>
        <v>0</v>
      </c>
      <c r="H145" s="26">
        <f t="shared" si="66"/>
        <v>36</v>
      </c>
      <c r="I145" s="26">
        <f t="shared" si="66"/>
        <v>0</v>
      </c>
      <c r="J145" s="26">
        <f t="shared" si="66"/>
        <v>36</v>
      </c>
      <c r="K145" s="26">
        <f t="shared" si="66"/>
        <v>0</v>
      </c>
      <c r="L145" s="26">
        <f t="shared" si="66"/>
        <v>0</v>
      </c>
      <c r="M145" s="26">
        <f t="shared" si="66"/>
        <v>23</v>
      </c>
      <c r="N145" s="26">
        <f t="shared" si="66"/>
        <v>0</v>
      </c>
      <c r="O145" s="26">
        <f t="shared" si="66"/>
        <v>0</v>
      </c>
      <c r="P145" s="26">
        <f t="shared" si="66"/>
        <v>0</v>
      </c>
      <c r="Q145" s="26">
        <f t="shared" si="66"/>
        <v>0</v>
      </c>
    </row>
    <row r="146" spans="1:17" x14ac:dyDescent="0.25">
      <c r="A146" s="150"/>
      <c r="B146" s="150"/>
      <c r="C146" s="148"/>
      <c r="D146" s="6" t="s">
        <v>6</v>
      </c>
      <c r="E146" s="26">
        <f>F146+G146+H146+I146+J146+K146+L146+M146+N146+O146+P146+Q146</f>
        <v>11001.021999999999</v>
      </c>
      <c r="F146" s="26">
        <f t="shared" si="66"/>
        <v>73.392480000000006</v>
      </c>
      <c r="G146" s="26">
        <f t="shared" si="66"/>
        <v>2291.4011</v>
      </c>
      <c r="H146" s="26">
        <f t="shared" si="66"/>
        <v>2126.3362399999996</v>
      </c>
      <c r="I146" s="26">
        <f t="shared" si="66"/>
        <v>2823.9855400000001</v>
      </c>
      <c r="J146" s="26">
        <f t="shared" si="66"/>
        <v>433.25584000000003</v>
      </c>
      <c r="K146" s="26">
        <f t="shared" si="66"/>
        <v>991.63424000000009</v>
      </c>
      <c r="L146" s="26">
        <f t="shared" si="66"/>
        <v>574.03399999999999</v>
      </c>
      <c r="M146" s="26">
        <f t="shared" si="66"/>
        <v>571.29200000000003</v>
      </c>
      <c r="N146" s="26">
        <f t="shared" si="66"/>
        <v>800.98199999999997</v>
      </c>
      <c r="O146" s="26">
        <f t="shared" si="66"/>
        <v>210.40600000000001</v>
      </c>
      <c r="P146" s="26">
        <f t="shared" si="66"/>
        <v>68.55</v>
      </c>
      <c r="Q146" s="26">
        <f t="shared" si="66"/>
        <v>35.752560000000003</v>
      </c>
    </row>
    <row r="147" spans="1:17" ht="57" x14ac:dyDescent="0.25">
      <c r="A147" s="150"/>
      <c r="B147" s="150"/>
      <c r="C147" s="148"/>
      <c r="D147" s="13" t="s">
        <v>27</v>
      </c>
      <c r="E147" s="26">
        <f t="shared" ref="E147:E148" si="67">F147+G147+H147+I147+J147+K147+L147+M147+N147+O147+P147+Q147</f>
        <v>0</v>
      </c>
      <c r="F147" s="26">
        <f t="shared" si="66"/>
        <v>0</v>
      </c>
      <c r="G147" s="26">
        <f t="shared" si="66"/>
        <v>0</v>
      </c>
      <c r="H147" s="26">
        <f t="shared" si="66"/>
        <v>0</v>
      </c>
      <c r="I147" s="26">
        <f t="shared" si="66"/>
        <v>0</v>
      </c>
      <c r="J147" s="26">
        <f t="shared" si="66"/>
        <v>0</v>
      </c>
      <c r="K147" s="26">
        <f t="shared" si="66"/>
        <v>0</v>
      </c>
      <c r="L147" s="26">
        <f t="shared" si="66"/>
        <v>0</v>
      </c>
      <c r="M147" s="26">
        <f t="shared" si="66"/>
        <v>0</v>
      </c>
      <c r="N147" s="26">
        <f t="shared" si="66"/>
        <v>0</v>
      </c>
      <c r="O147" s="26">
        <f t="shared" si="66"/>
        <v>0</v>
      </c>
      <c r="P147" s="26">
        <f t="shared" si="66"/>
        <v>0</v>
      </c>
      <c r="Q147" s="26">
        <f t="shared" si="66"/>
        <v>0</v>
      </c>
    </row>
    <row r="148" spans="1:17" ht="28.5" x14ac:dyDescent="0.25">
      <c r="A148" s="150"/>
      <c r="B148" s="150"/>
      <c r="C148" s="148"/>
      <c r="D148" s="13" t="s">
        <v>70</v>
      </c>
      <c r="E148" s="26">
        <f t="shared" si="67"/>
        <v>0</v>
      </c>
      <c r="F148" s="26">
        <f t="shared" si="66"/>
        <v>0</v>
      </c>
      <c r="G148" s="26">
        <f t="shared" si="66"/>
        <v>0</v>
      </c>
      <c r="H148" s="26">
        <f t="shared" si="66"/>
        <v>0</v>
      </c>
      <c r="I148" s="26">
        <f t="shared" si="66"/>
        <v>0</v>
      </c>
      <c r="J148" s="26">
        <f t="shared" si="66"/>
        <v>0</v>
      </c>
      <c r="K148" s="26">
        <f t="shared" si="66"/>
        <v>0</v>
      </c>
      <c r="L148" s="26">
        <f t="shared" si="66"/>
        <v>0</v>
      </c>
      <c r="M148" s="26">
        <f t="shared" si="66"/>
        <v>0</v>
      </c>
      <c r="N148" s="26">
        <f t="shared" si="66"/>
        <v>0</v>
      </c>
      <c r="O148" s="26">
        <f t="shared" si="66"/>
        <v>0</v>
      </c>
      <c r="P148" s="26">
        <f t="shared" si="66"/>
        <v>0</v>
      </c>
      <c r="Q148" s="26">
        <f t="shared" si="66"/>
        <v>0</v>
      </c>
    </row>
    <row r="149" spans="1:17" ht="42.75" x14ac:dyDescent="0.25">
      <c r="A149" s="150"/>
      <c r="B149" s="150"/>
      <c r="C149" s="149"/>
      <c r="D149" s="13" t="s">
        <v>71</v>
      </c>
      <c r="E149" s="26">
        <f>F149+G149+H149+I149+J149+K149+L149+M149+N149+O149+P149+Q149</f>
        <v>358656.99669999996</v>
      </c>
      <c r="F149" s="26">
        <f t="shared" si="66"/>
        <v>0</v>
      </c>
      <c r="G149" s="26">
        <f t="shared" si="66"/>
        <v>0</v>
      </c>
      <c r="H149" s="26">
        <f t="shared" si="66"/>
        <v>0</v>
      </c>
      <c r="I149" s="26">
        <f t="shared" si="66"/>
        <v>0</v>
      </c>
      <c r="J149" s="26">
        <f t="shared" si="66"/>
        <v>0</v>
      </c>
      <c r="K149" s="26">
        <f t="shared" si="66"/>
        <v>0</v>
      </c>
      <c r="L149" s="26">
        <f t="shared" si="66"/>
        <v>0</v>
      </c>
      <c r="M149" s="26">
        <f t="shared" si="66"/>
        <v>0</v>
      </c>
      <c r="N149" s="26">
        <f t="shared" si="66"/>
        <v>0</v>
      </c>
      <c r="O149" s="26">
        <f t="shared" si="66"/>
        <v>0</v>
      </c>
      <c r="P149" s="26">
        <f t="shared" si="66"/>
        <v>0</v>
      </c>
      <c r="Q149" s="26">
        <f t="shared" si="66"/>
        <v>358656.99669999996</v>
      </c>
    </row>
    <row r="150" spans="1:17" ht="28.5" customHeight="1" x14ac:dyDescent="0.25">
      <c r="A150" s="144" t="s">
        <v>72</v>
      </c>
      <c r="B150" s="145"/>
      <c r="C150" s="145"/>
      <c r="D150" s="145"/>
      <c r="E150" s="145"/>
      <c r="F150" s="145"/>
      <c r="G150" s="145"/>
      <c r="H150" s="145"/>
      <c r="I150" s="145"/>
      <c r="J150" s="145"/>
    </row>
    <row r="151" spans="1:17" ht="16.5" customHeight="1" x14ac:dyDescent="0.25">
      <c r="A151" s="146"/>
      <c r="B151" s="146"/>
      <c r="C151" s="146"/>
      <c r="D151" s="146"/>
      <c r="E151" s="146"/>
      <c r="F151" s="146"/>
      <c r="G151" s="146"/>
      <c r="H151" s="146"/>
      <c r="I151" s="146"/>
      <c r="J151" s="146"/>
      <c r="M151" s="17"/>
    </row>
    <row r="152" spans="1:17" ht="16.5" customHeight="1" x14ac:dyDescent="0.25">
      <c r="A152" s="146"/>
      <c r="B152" s="146"/>
      <c r="C152" s="146"/>
      <c r="D152" s="146"/>
      <c r="E152" s="146"/>
      <c r="F152" s="146"/>
      <c r="G152" s="146"/>
      <c r="H152" s="146"/>
      <c r="I152" s="146"/>
      <c r="J152" s="146"/>
    </row>
    <row r="153" spans="1:17" ht="16.5" customHeight="1" x14ac:dyDescent="0.25">
      <c r="A153" s="146"/>
      <c r="B153" s="146"/>
      <c r="C153" s="146"/>
      <c r="D153" s="146"/>
      <c r="E153" s="146"/>
      <c r="F153" s="146"/>
      <c r="G153" s="146"/>
      <c r="H153" s="146"/>
      <c r="I153" s="146"/>
      <c r="J153" s="146"/>
    </row>
    <row r="154" spans="1:17" ht="16.5" customHeight="1" x14ac:dyDescent="0.25">
      <c r="A154" s="146"/>
      <c r="B154" s="146"/>
      <c r="C154" s="146"/>
      <c r="D154" s="146"/>
      <c r="E154" s="146"/>
      <c r="F154" s="146"/>
      <c r="G154" s="146"/>
      <c r="H154" s="146"/>
      <c r="I154" s="146"/>
      <c r="J154" s="146"/>
    </row>
    <row r="155" spans="1:17" ht="16.5" customHeight="1" x14ac:dyDescent="0.25">
      <c r="A155" s="146"/>
      <c r="B155" s="146"/>
      <c r="C155" s="146"/>
      <c r="D155" s="146"/>
      <c r="E155" s="146"/>
      <c r="F155" s="146"/>
      <c r="G155" s="146"/>
      <c r="H155" s="146"/>
      <c r="I155" s="146"/>
      <c r="J155" s="146"/>
    </row>
    <row r="156" spans="1:17" ht="16.5" customHeight="1" x14ac:dyDescent="0.25">
      <c r="A156" s="146"/>
      <c r="B156" s="146"/>
      <c r="C156" s="146"/>
      <c r="D156" s="146"/>
      <c r="E156" s="146"/>
      <c r="F156" s="146"/>
      <c r="G156" s="146"/>
      <c r="H156" s="146"/>
      <c r="I156" s="146"/>
      <c r="J156" s="146"/>
    </row>
    <row r="157" spans="1:17" ht="16.5" customHeight="1" x14ac:dyDescent="0.25">
      <c r="A157" s="146"/>
      <c r="B157" s="146"/>
      <c r="C157" s="146"/>
      <c r="D157" s="146"/>
      <c r="E157" s="146"/>
      <c r="F157" s="146"/>
      <c r="G157" s="146"/>
      <c r="H157" s="146"/>
      <c r="I157" s="146"/>
      <c r="J157" s="146"/>
    </row>
    <row r="158" spans="1:17" ht="16.5" customHeight="1" x14ac:dyDescent="0.25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</row>
    <row r="159" spans="1:17" x14ac:dyDescent="0.25">
      <c r="A159" s="146"/>
      <c r="B159" s="146"/>
      <c r="C159" s="146"/>
      <c r="D159" s="146"/>
      <c r="E159" s="146"/>
      <c r="F159" s="146"/>
      <c r="G159" s="146"/>
      <c r="H159" s="146"/>
      <c r="I159" s="146"/>
      <c r="J159" s="146"/>
    </row>
    <row r="160" spans="1:17" ht="18" customHeight="1" x14ac:dyDescent="0.25">
      <c r="A160" s="146"/>
      <c r="B160" s="146"/>
      <c r="C160" s="146"/>
      <c r="D160" s="146"/>
      <c r="E160" s="146"/>
      <c r="F160" s="146"/>
      <c r="G160" s="146"/>
      <c r="H160" s="146"/>
      <c r="I160" s="146"/>
      <c r="J160" s="146"/>
    </row>
    <row r="161" spans="1:10" ht="16.5" customHeight="1" x14ac:dyDescent="0.25">
      <c r="A161" s="146"/>
      <c r="B161" s="146"/>
      <c r="C161" s="146"/>
      <c r="D161" s="146"/>
      <c r="E161" s="146"/>
      <c r="F161" s="146"/>
      <c r="G161" s="146"/>
      <c r="H161" s="146"/>
      <c r="I161" s="146"/>
      <c r="J161" s="146"/>
    </row>
    <row r="162" spans="1:10" ht="22.5" customHeight="1" x14ac:dyDescent="0.25"/>
    <row r="163" spans="1:10" ht="16.5" x14ac:dyDescent="0.25">
      <c r="B163" s="44"/>
      <c r="C163" s="4" t="s">
        <v>87</v>
      </c>
      <c r="D163" s="4"/>
      <c r="E163" s="106"/>
      <c r="F163" s="106"/>
      <c r="G163" s="106"/>
      <c r="H163" s="105" t="s">
        <v>88</v>
      </c>
      <c r="I163" s="105"/>
      <c r="J163" s="105"/>
    </row>
    <row r="164" spans="1:10" ht="16.5" x14ac:dyDescent="0.25">
      <c r="B164" s="44"/>
      <c r="C164" s="4"/>
      <c r="D164" s="4"/>
      <c r="E164" s="100"/>
      <c r="F164" s="100"/>
      <c r="G164" s="100"/>
    </row>
    <row r="165" spans="1:10" ht="16.5" x14ac:dyDescent="0.25">
      <c r="B165" s="44"/>
      <c r="C165" s="4" t="s">
        <v>89</v>
      </c>
      <c r="D165" s="4"/>
      <c r="E165" s="106"/>
      <c r="F165" s="106"/>
      <c r="G165" s="106"/>
      <c r="H165" s="105" t="s">
        <v>90</v>
      </c>
      <c r="I165" s="105"/>
      <c r="J165" s="105"/>
    </row>
    <row r="166" spans="1:10" ht="16.5" x14ac:dyDescent="0.25">
      <c r="B166" s="44"/>
      <c r="C166" s="4"/>
      <c r="D166" s="4"/>
      <c r="E166" s="48"/>
      <c r="F166" s="48"/>
      <c r="G166" s="48"/>
      <c r="H166" s="49"/>
      <c r="I166" s="49"/>
      <c r="J166" s="49"/>
    </row>
    <row r="167" spans="1:10" ht="16.5" x14ac:dyDescent="0.25">
      <c r="B167" s="44"/>
      <c r="C167" s="4" t="s">
        <v>91</v>
      </c>
      <c r="D167" s="4"/>
      <c r="E167" s="101" t="s">
        <v>92</v>
      </c>
      <c r="F167" s="102"/>
      <c r="G167" s="102"/>
      <c r="H167" s="49"/>
      <c r="I167" s="49" t="s">
        <v>93</v>
      </c>
      <c r="J167" s="49"/>
    </row>
    <row r="168" spans="1:10" ht="16.5" x14ac:dyDescent="0.25">
      <c r="B168" s="44"/>
      <c r="C168" s="4"/>
      <c r="D168" s="4"/>
      <c r="E168" s="48"/>
      <c r="F168" s="48"/>
      <c r="G168" s="48"/>
      <c r="H168" s="49"/>
      <c r="I168" s="49"/>
      <c r="J168" s="49"/>
    </row>
    <row r="169" spans="1:10" ht="16.5" x14ac:dyDescent="0.25">
      <c r="B169" s="44"/>
      <c r="C169" s="4"/>
      <c r="D169" s="4"/>
      <c r="E169" s="101"/>
      <c r="F169" s="102"/>
      <c r="G169" s="102"/>
      <c r="H169" s="49"/>
      <c r="I169" s="49"/>
      <c r="J169" s="49"/>
    </row>
    <row r="170" spans="1:10" x14ac:dyDescent="0.25">
      <c r="B170" s="44"/>
      <c r="E170" s="103"/>
      <c r="F170" s="103"/>
      <c r="G170" s="103"/>
    </row>
    <row r="171" spans="1:10" ht="16.5" x14ac:dyDescent="0.25">
      <c r="B171" s="44"/>
      <c r="C171" s="4" t="s">
        <v>94</v>
      </c>
      <c r="D171" s="4"/>
      <c r="E171" s="104"/>
      <c r="F171" s="104"/>
      <c r="G171" s="104"/>
      <c r="H171" s="105" t="s">
        <v>95</v>
      </c>
      <c r="I171" s="105"/>
      <c r="J171" s="105"/>
    </row>
    <row r="172" spans="1:10" ht="16.5" x14ac:dyDescent="0.25">
      <c r="B172" s="44"/>
      <c r="C172" s="50">
        <v>250239</v>
      </c>
      <c r="D172" s="4"/>
      <c r="E172" s="100"/>
      <c r="F172" s="100"/>
      <c r="G172" s="100"/>
    </row>
  </sheetData>
  <mergeCells count="87">
    <mergeCell ref="A150:J161"/>
    <mergeCell ref="A136:A142"/>
    <mergeCell ref="B136:B142"/>
    <mergeCell ref="C136:C142"/>
    <mergeCell ref="C115:C121"/>
    <mergeCell ref="C143:C149"/>
    <mergeCell ref="A143:B149"/>
    <mergeCell ref="A122:A128"/>
    <mergeCell ref="B101:B107"/>
    <mergeCell ref="A129:A135"/>
    <mergeCell ref="B129:B135"/>
    <mergeCell ref="C129:C135"/>
    <mergeCell ref="A73:A79"/>
    <mergeCell ref="B73:B79"/>
    <mergeCell ref="C73:C79"/>
    <mergeCell ref="C101:C107"/>
    <mergeCell ref="B94:B100"/>
    <mergeCell ref="C94:C100"/>
    <mergeCell ref="A94:A100"/>
    <mergeCell ref="A108:A114"/>
    <mergeCell ref="B108:B114"/>
    <mergeCell ref="C108:C114"/>
    <mergeCell ref="C122:C128"/>
    <mergeCell ref="B122:B128"/>
    <mergeCell ref="B66:B72"/>
    <mergeCell ref="A66:A72"/>
    <mergeCell ref="B87:B93"/>
    <mergeCell ref="C87:C93"/>
    <mergeCell ref="A87:A93"/>
    <mergeCell ref="C80:C86"/>
    <mergeCell ref="A80:A86"/>
    <mergeCell ref="B80:B86"/>
    <mergeCell ref="A101:A107"/>
    <mergeCell ref="B115:B121"/>
    <mergeCell ref="A115:A121"/>
    <mergeCell ref="M1:Q1"/>
    <mergeCell ref="M2:Q2"/>
    <mergeCell ref="M3:Q3"/>
    <mergeCell ref="M4:Q4"/>
    <mergeCell ref="M5:Q5"/>
    <mergeCell ref="C66:C72"/>
    <mergeCell ref="A59:A65"/>
    <mergeCell ref="B59:B65"/>
    <mergeCell ref="C59:C65"/>
    <mergeCell ref="M6:Q6"/>
    <mergeCell ref="M7:Q7"/>
    <mergeCell ref="M8:Q8"/>
    <mergeCell ref="M9:Q9"/>
    <mergeCell ref="C24:C30"/>
    <mergeCell ref="C45:C51"/>
    <mergeCell ref="A52:A58"/>
    <mergeCell ref="B24:B30"/>
    <mergeCell ref="A24:A30"/>
    <mergeCell ref="B45:B51"/>
    <mergeCell ref="A45:A51"/>
    <mergeCell ref="B52:B58"/>
    <mergeCell ref="C52:C58"/>
    <mergeCell ref="A31:A37"/>
    <mergeCell ref="B31:B37"/>
    <mergeCell ref="C31:C37"/>
    <mergeCell ref="A38:A44"/>
    <mergeCell ref="B38:B44"/>
    <mergeCell ref="C38:C44"/>
    <mergeCell ref="A10:Q10"/>
    <mergeCell ref="B17:B23"/>
    <mergeCell ref="A17:A23"/>
    <mergeCell ref="A11:Q11"/>
    <mergeCell ref="D14:D15"/>
    <mergeCell ref="C14:C15"/>
    <mergeCell ref="E14:E15"/>
    <mergeCell ref="A12:Q12"/>
    <mergeCell ref="A14:A15"/>
    <mergeCell ref="C17:C23"/>
    <mergeCell ref="F14:Q14"/>
    <mergeCell ref="B14:B15"/>
    <mergeCell ref="P13:Q13"/>
    <mergeCell ref="H171:J171"/>
    <mergeCell ref="E163:G163"/>
    <mergeCell ref="H163:J163"/>
    <mergeCell ref="E164:G164"/>
    <mergeCell ref="E165:G165"/>
    <mergeCell ref="H165:J165"/>
    <mergeCell ref="E172:G172"/>
    <mergeCell ref="E167:G167"/>
    <mergeCell ref="E169:G169"/>
    <mergeCell ref="E170:G170"/>
    <mergeCell ref="E171:G171"/>
  </mergeCells>
  <pageMargins left="0.11811023622047245" right="0" top="0.39370078740157483" bottom="0" header="0" footer="0"/>
  <pageSetup paperSize="9" scale="42" fitToHeight="0" orientation="landscape" r:id="rId1"/>
  <rowBreaks count="4" manualBreakCount="4">
    <brk id="44" max="16383" man="1"/>
    <brk id="79" max="16383" man="1"/>
    <brk id="121" max="16383" man="1"/>
    <brk id="142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6"/>
  <sheetViews>
    <sheetView view="pageBreakPreview" zoomScale="80" zoomScaleNormal="70" zoomScaleSheetLayoutView="80" workbookViewId="0">
      <pane xSplit="10" ySplit="15" topLeftCell="K160" activePane="bottomRight" state="frozen"/>
      <selection pane="topRight" activeCell="K1" sqref="K1"/>
      <selection pane="bottomLeft" activeCell="A16" sqref="A16"/>
      <selection pane="bottomRight" activeCell="P83" sqref="P83"/>
    </sheetView>
  </sheetViews>
  <sheetFormatPr defaultRowHeight="15" x14ac:dyDescent="0.25"/>
  <cols>
    <col min="1" max="1" width="8" style="44" bestFit="1" customWidth="1"/>
    <col min="2" max="2" width="32.28515625" style="1" customWidth="1"/>
    <col min="3" max="3" width="31.85546875" style="1" customWidth="1"/>
    <col min="4" max="4" width="15.140625" style="1" customWidth="1"/>
    <col min="5" max="5" width="17.28515625" style="1" customWidth="1"/>
    <col min="6" max="6" width="15.28515625" style="1" customWidth="1"/>
    <col min="7" max="7" width="14.85546875" style="1" customWidth="1"/>
    <col min="8" max="8" width="15.42578125" style="1" customWidth="1"/>
    <col min="9" max="9" width="15.140625" style="1" customWidth="1"/>
    <col min="10" max="10" width="15.85546875" style="1" customWidth="1"/>
    <col min="11" max="11" width="17" style="1" customWidth="1"/>
    <col min="12" max="12" width="16.42578125" style="1" customWidth="1"/>
    <col min="13" max="13" width="16.7109375" style="1" customWidth="1"/>
    <col min="14" max="14" width="16.28515625" style="1" customWidth="1"/>
    <col min="15" max="16" width="16.42578125" style="1" customWidth="1"/>
    <col min="17" max="17" width="20.5703125" style="1" customWidth="1"/>
    <col min="18" max="18" width="13" style="1" bestFit="1" customWidth="1"/>
    <col min="19" max="16384" width="9.140625" style="1"/>
  </cols>
  <sheetData>
    <row r="1" spans="1:17" ht="16.5" x14ac:dyDescent="0.25">
      <c r="G1" s="4"/>
      <c r="M1" s="133" t="s">
        <v>26</v>
      </c>
      <c r="N1" s="133"/>
      <c r="O1" s="133"/>
      <c r="P1" s="133"/>
      <c r="Q1" s="133"/>
    </row>
    <row r="2" spans="1:17" ht="16.5" x14ac:dyDescent="0.25">
      <c r="G2" s="4"/>
      <c r="M2" s="134" t="s">
        <v>53</v>
      </c>
      <c r="N2" s="134"/>
      <c r="O2" s="134"/>
      <c r="P2" s="134"/>
      <c r="Q2" s="134"/>
    </row>
    <row r="3" spans="1:17" ht="16.5" x14ac:dyDescent="0.25">
      <c r="G3" s="4"/>
      <c r="M3" s="135" t="s">
        <v>36</v>
      </c>
      <c r="N3" s="135"/>
      <c r="O3" s="135"/>
      <c r="P3" s="135"/>
      <c r="Q3" s="135"/>
    </row>
    <row r="4" spans="1:17" ht="16.5" x14ac:dyDescent="0.25">
      <c r="G4" s="4"/>
      <c r="M4" s="136"/>
      <c r="N4" s="136"/>
      <c r="O4" s="136"/>
      <c r="P4" s="136"/>
      <c r="Q4" s="136"/>
    </row>
    <row r="5" spans="1:17" ht="16.5" x14ac:dyDescent="0.25">
      <c r="G5" s="4"/>
      <c r="M5" s="135" t="s">
        <v>37</v>
      </c>
      <c r="N5" s="135"/>
      <c r="O5" s="135"/>
      <c r="P5" s="135"/>
      <c r="Q5" s="135"/>
    </row>
    <row r="6" spans="1:17" ht="16.5" x14ac:dyDescent="0.25">
      <c r="G6" s="4"/>
      <c r="M6" s="136"/>
      <c r="N6" s="136"/>
      <c r="O6" s="136"/>
      <c r="P6" s="136"/>
      <c r="Q6" s="136"/>
    </row>
    <row r="7" spans="1:17" ht="16.5" x14ac:dyDescent="0.25">
      <c r="G7" s="4"/>
      <c r="M7" s="135" t="s">
        <v>37</v>
      </c>
      <c r="N7" s="135"/>
      <c r="O7" s="135"/>
      <c r="P7" s="135"/>
      <c r="Q7" s="135"/>
    </row>
    <row r="8" spans="1:17" ht="16.5" x14ac:dyDescent="0.25">
      <c r="G8" s="4"/>
      <c r="M8" s="134"/>
      <c r="N8" s="134"/>
      <c r="O8" s="134"/>
      <c r="P8" s="134"/>
      <c r="Q8" s="134"/>
    </row>
    <row r="9" spans="1:17" ht="17.25" customHeight="1" x14ac:dyDescent="0.25">
      <c r="G9" s="4"/>
      <c r="M9" s="137" t="s">
        <v>86</v>
      </c>
      <c r="N9" s="137"/>
      <c r="O9" s="137"/>
      <c r="P9" s="137"/>
      <c r="Q9" s="137"/>
    </row>
    <row r="10" spans="1:17" ht="21" customHeight="1" x14ac:dyDescent="0.25">
      <c r="A10" s="107" t="s">
        <v>23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</row>
    <row r="11" spans="1:17" ht="42" customHeight="1" x14ac:dyDescent="0.25">
      <c r="A11" s="114" t="s">
        <v>61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17" ht="23.25" customHeight="1" x14ac:dyDescent="0.25">
      <c r="A12" s="115" t="s">
        <v>28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7" hidden="1" x14ac:dyDescent="0.25">
      <c r="P13" s="121" t="s">
        <v>24</v>
      </c>
      <c r="Q13" s="121"/>
    </row>
    <row r="14" spans="1:17" ht="69" customHeight="1" x14ac:dyDescent="0.25">
      <c r="A14" s="116" t="s">
        <v>0</v>
      </c>
      <c r="B14" s="120" t="s">
        <v>62</v>
      </c>
      <c r="C14" s="117" t="s">
        <v>63</v>
      </c>
      <c r="D14" s="116" t="s">
        <v>19</v>
      </c>
      <c r="E14" s="116" t="s">
        <v>21</v>
      </c>
      <c r="F14" s="116" t="s">
        <v>25</v>
      </c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</row>
    <row r="15" spans="1:17" ht="68.25" customHeight="1" x14ac:dyDescent="0.25">
      <c r="A15" s="116"/>
      <c r="B15" s="120"/>
      <c r="C15" s="118"/>
      <c r="D15" s="116"/>
      <c r="E15" s="116"/>
      <c r="F15" s="45" t="s">
        <v>7</v>
      </c>
      <c r="G15" s="45" t="s">
        <v>8</v>
      </c>
      <c r="H15" s="45" t="s">
        <v>9</v>
      </c>
      <c r="I15" s="45" t="s">
        <v>10</v>
      </c>
      <c r="J15" s="45" t="s">
        <v>11</v>
      </c>
      <c r="K15" s="45" t="s">
        <v>12</v>
      </c>
      <c r="L15" s="45" t="s">
        <v>13</v>
      </c>
      <c r="M15" s="45" t="s">
        <v>14</v>
      </c>
      <c r="N15" s="45" t="s">
        <v>15</v>
      </c>
      <c r="O15" s="45" t="s">
        <v>16</v>
      </c>
      <c r="P15" s="45" t="s">
        <v>17</v>
      </c>
      <c r="Q15" s="46" t="s">
        <v>18</v>
      </c>
    </row>
    <row r="16" spans="1:17" s="3" customFormat="1" ht="15" customHeight="1" x14ac:dyDescent="0.2">
      <c r="A16" s="5">
        <v>1</v>
      </c>
      <c r="B16" s="5">
        <v>2</v>
      </c>
      <c r="C16" s="5">
        <v>3</v>
      </c>
      <c r="D16" s="5">
        <v>4</v>
      </c>
      <c r="E16" s="9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19">
        <v>17</v>
      </c>
    </row>
    <row r="17" spans="1:17" x14ac:dyDescent="0.25">
      <c r="A17" s="111" t="s">
        <v>1</v>
      </c>
      <c r="B17" s="108" t="s">
        <v>73</v>
      </c>
      <c r="C17" s="111"/>
      <c r="D17" s="6" t="s">
        <v>20</v>
      </c>
      <c r="E17" s="27">
        <f>E18+E19+E20+E21+E22+E23</f>
        <v>1400.3220000000001</v>
      </c>
      <c r="F17" s="26">
        <f>F18+F19+F20+F21+F22+F23</f>
        <v>0</v>
      </c>
      <c r="G17" s="26">
        <f t="shared" ref="G17:Q17" si="0">G18+G19+G20+G21+G22+G23</f>
        <v>65</v>
      </c>
      <c r="H17" s="26">
        <f t="shared" si="0"/>
        <v>0</v>
      </c>
      <c r="I17" s="26">
        <f t="shared" si="0"/>
        <v>389.3</v>
      </c>
      <c r="J17" s="26">
        <f t="shared" si="0"/>
        <v>159</v>
      </c>
      <c r="K17" s="26">
        <f t="shared" si="0"/>
        <v>420.96</v>
      </c>
      <c r="L17" s="26">
        <f t="shared" si="0"/>
        <v>0</v>
      </c>
      <c r="M17" s="26">
        <f t="shared" si="0"/>
        <v>0</v>
      </c>
      <c r="N17" s="26">
        <f t="shared" si="0"/>
        <v>229.69</v>
      </c>
      <c r="O17" s="26">
        <f t="shared" si="0"/>
        <v>136.37200000000001</v>
      </c>
      <c r="P17" s="26">
        <f t="shared" si="0"/>
        <v>0</v>
      </c>
      <c r="Q17" s="28">
        <f t="shared" si="0"/>
        <v>0</v>
      </c>
    </row>
    <row r="18" spans="1:17" x14ac:dyDescent="0.25">
      <c r="A18" s="112"/>
      <c r="B18" s="109"/>
      <c r="C18" s="112"/>
      <c r="D18" s="7" t="s">
        <v>4</v>
      </c>
      <c r="E18" s="27">
        <f>F18+G18+H18+I18+J18+K18+L18+M18+N18+O18+P18+Q18</f>
        <v>0</v>
      </c>
      <c r="F18" s="20">
        <f>F25+F46+F53+F32+F39</f>
        <v>0</v>
      </c>
      <c r="G18" s="20">
        <f t="shared" ref="G18:Q18" si="1">G25+G46+G53+G32+G39</f>
        <v>0</v>
      </c>
      <c r="H18" s="20">
        <f t="shared" si="1"/>
        <v>0</v>
      </c>
      <c r="I18" s="20">
        <f t="shared" si="1"/>
        <v>0</v>
      </c>
      <c r="J18" s="20">
        <f t="shared" si="1"/>
        <v>0</v>
      </c>
      <c r="K18" s="20">
        <f t="shared" si="1"/>
        <v>0</v>
      </c>
      <c r="L18" s="20">
        <f t="shared" si="1"/>
        <v>0</v>
      </c>
      <c r="M18" s="20">
        <f t="shared" si="1"/>
        <v>0</v>
      </c>
      <c r="N18" s="20">
        <f t="shared" si="1"/>
        <v>0</v>
      </c>
      <c r="O18" s="20">
        <f t="shared" si="1"/>
        <v>0</v>
      </c>
      <c r="P18" s="20">
        <f t="shared" si="1"/>
        <v>0</v>
      </c>
      <c r="Q18" s="20">
        <f t="shared" si="1"/>
        <v>0</v>
      </c>
    </row>
    <row r="19" spans="1:17" x14ac:dyDescent="0.25">
      <c r="A19" s="112"/>
      <c r="B19" s="109"/>
      <c r="C19" s="112"/>
      <c r="D19" s="7" t="s">
        <v>5</v>
      </c>
      <c r="E19" s="27">
        <f t="shared" ref="E19:E22" si="2">F19+G19+H19+I19+J19+K19+L19+M19+N19+O19+P19+Q19</f>
        <v>0</v>
      </c>
      <c r="F19" s="20">
        <f t="shared" ref="F19:Q23" si="3">F26+F47+F54+F33+F40</f>
        <v>0</v>
      </c>
      <c r="G19" s="20">
        <f t="shared" si="3"/>
        <v>0</v>
      </c>
      <c r="H19" s="20">
        <f t="shared" si="3"/>
        <v>0</v>
      </c>
      <c r="I19" s="20">
        <f t="shared" si="3"/>
        <v>0</v>
      </c>
      <c r="J19" s="20">
        <f t="shared" si="3"/>
        <v>0</v>
      </c>
      <c r="K19" s="20">
        <f t="shared" si="3"/>
        <v>0</v>
      </c>
      <c r="L19" s="20">
        <f t="shared" si="3"/>
        <v>0</v>
      </c>
      <c r="M19" s="20">
        <f t="shared" si="3"/>
        <v>0</v>
      </c>
      <c r="N19" s="20">
        <f t="shared" si="3"/>
        <v>0</v>
      </c>
      <c r="O19" s="20">
        <f t="shared" si="3"/>
        <v>0</v>
      </c>
      <c r="P19" s="20">
        <f t="shared" si="3"/>
        <v>0</v>
      </c>
      <c r="Q19" s="20">
        <f t="shared" si="3"/>
        <v>0</v>
      </c>
    </row>
    <row r="20" spans="1:17" x14ac:dyDescent="0.25">
      <c r="A20" s="112"/>
      <c r="B20" s="109"/>
      <c r="C20" s="112"/>
      <c r="D20" s="47" t="s">
        <v>6</v>
      </c>
      <c r="E20" s="27">
        <f t="shared" si="2"/>
        <v>1400.3220000000001</v>
      </c>
      <c r="F20" s="20">
        <f t="shared" si="3"/>
        <v>0</v>
      </c>
      <c r="G20" s="20">
        <f t="shared" si="3"/>
        <v>65</v>
      </c>
      <c r="H20" s="20">
        <f t="shared" si="3"/>
        <v>0</v>
      </c>
      <c r="I20" s="20">
        <f t="shared" si="3"/>
        <v>389.3</v>
      </c>
      <c r="J20" s="20">
        <f t="shared" si="3"/>
        <v>159</v>
      </c>
      <c r="K20" s="20">
        <f t="shared" si="3"/>
        <v>420.96</v>
      </c>
      <c r="L20" s="20">
        <f t="shared" si="3"/>
        <v>0</v>
      </c>
      <c r="M20" s="20">
        <f t="shared" si="3"/>
        <v>0</v>
      </c>
      <c r="N20" s="20">
        <f t="shared" si="3"/>
        <v>229.69</v>
      </c>
      <c r="O20" s="20">
        <f t="shared" si="3"/>
        <v>136.37200000000001</v>
      </c>
      <c r="P20" s="20">
        <f t="shared" si="3"/>
        <v>0</v>
      </c>
      <c r="Q20" s="20">
        <f t="shared" si="3"/>
        <v>0</v>
      </c>
    </row>
    <row r="21" spans="1:17" ht="60" x14ac:dyDescent="0.25">
      <c r="A21" s="112"/>
      <c r="B21" s="109"/>
      <c r="C21" s="112"/>
      <c r="D21" s="12" t="s">
        <v>27</v>
      </c>
      <c r="E21" s="27">
        <f t="shared" si="2"/>
        <v>0</v>
      </c>
      <c r="F21" s="20">
        <f t="shared" si="3"/>
        <v>0</v>
      </c>
      <c r="G21" s="20">
        <f t="shared" si="3"/>
        <v>0</v>
      </c>
      <c r="H21" s="20">
        <f t="shared" si="3"/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</row>
    <row r="22" spans="1:17" ht="30" x14ac:dyDescent="0.25">
      <c r="A22" s="112"/>
      <c r="B22" s="109"/>
      <c r="C22" s="112"/>
      <c r="D22" s="12" t="s">
        <v>70</v>
      </c>
      <c r="E22" s="27">
        <f t="shared" si="2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  <c r="I22" s="20">
        <f t="shared" si="3"/>
        <v>0</v>
      </c>
      <c r="J22" s="20">
        <f t="shared" si="3"/>
        <v>0</v>
      </c>
      <c r="K22" s="20">
        <f t="shared" si="3"/>
        <v>0</v>
      </c>
      <c r="L22" s="20">
        <f t="shared" si="3"/>
        <v>0</v>
      </c>
      <c r="M22" s="20">
        <f t="shared" si="3"/>
        <v>0</v>
      </c>
      <c r="N22" s="20">
        <f t="shared" si="3"/>
        <v>0</v>
      </c>
      <c r="O22" s="20">
        <f t="shared" si="3"/>
        <v>0</v>
      </c>
      <c r="P22" s="20">
        <f t="shared" si="3"/>
        <v>0</v>
      </c>
      <c r="Q22" s="20">
        <f t="shared" si="3"/>
        <v>0</v>
      </c>
    </row>
    <row r="23" spans="1:17" ht="30" x14ac:dyDescent="0.25">
      <c r="A23" s="113"/>
      <c r="B23" s="110"/>
      <c r="C23" s="113"/>
      <c r="D23" s="12" t="s">
        <v>71</v>
      </c>
      <c r="E23" s="27">
        <f>F23+G23+H23+I23+J23+K23+L23+M23+N23+O23+P23+Q23</f>
        <v>0</v>
      </c>
      <c r="F23" s="20">
        <f t="shared" si="3"/>
        <v>0</v>
      </c>
      <c r="G23" s="20">
        <f t="shared" si="3"/>
        <v>0</v>
      </c>
      <c r="H23" s="20">
        <f t="shared" si="3"/>
        <v>0</v>
      </c>
      <c r="I23" s="20">
        <f t="shared" si="3"/>
        <v>0</v>
      </c>
      <c r="J23" s="20">
        <f t="shared" si="3"/>
        <v>0</v>
      </c>
      <c r="K23" s="20">
        <f t="shared" si="3"/>
        <v>0</v>
      </c>
      <c r="L23" s="20">
        <f t="shared" si="3"/>
        <v>0</v>
      </c>
      <c r="M23" s="20">
        <f t="shared" si="3"/>
        <v>0</v>
      </c>
      <c r="N23" s="20">
        <f t="shared" si="3"/>
        <v>0</v>
      </c>
      <c r="O23" s="20">
        <f t="shared" si="3"/>
        <v>0</v>
      </c>
      <c r="P23" s="20">
        <f t="shared" si="3"/>
        <v>0</v>
      </c>
      <c r="Q23" s="20">
        <f t="shared" si="3"/>
        <v>0</v>
      </c>
    </row>
    <row r="24" spans="1:17" x14ac:dyDescent="0.25">
      <c r="A24" s="116" t="s">
        <v>2</v>
      </c>
      <c r="B24" s="124" t="s">
        <v>29</v>
      </c>
      <c r="C24" s="111" t="s">
        <v>77</v>
      </c>
      <c r="D24" s="43" t="s">
        <v>20</v>
      </c>
      <c r="E24" s="27">
        <f>E25+E26+E27+E28+E29+E30</f>
        <v>569.65</v>
      </c>
      <c r="F24" s="26">
        <f>F25+F26+F27+F28+F29+F30</f>
        <v>0</v>
      </c>
      <c r="G24" s="26">
        <f t="shared" ref="G24:Q24" si="4">G25+G26+G27+G28+G29+G30</f>
        <v>0</v>
      </c>
      <c r="H24" s="26">
        <f t="shared" si="4"/>
        <v>0</v>
      </c>
      <c r="I24" s="26">
        <f t="shared" si="4"/>
        <v>0</v>
      </c>
      <c r="J24" s="26">
        <f t="shared" si="4"/>
        <v>0</v>
      </c>
      <c r="K24" s="26">
        <f t="shared" si="4"/>
        <v>420.96</v>
      </c>
      <c r="L24" s="26">
        <f t="shared" si="4"/>
        <v>0</v>
      </c>
      <c r="M24" s="26">
        <f t="shared" si="4"/>
        <v>0</v>
      </c>
      <c r="N24" s="26">
        <f t="shared" si="4"/>
        <v>148.69</v>
      </c>
      <c r="O24" s="26">
        <f t="shared" si="4"/>
        <v>0</v>
      </c>
      <c r="P24" s="26">
        <f t="shared" si="4"/>
        <v>0</v>
      </c>
      <c r="Q24" s="28">
        <f t="shared" si="4"/>
        <v>0</v>
      </c>
    </row>
    <row r="25" spans="1:17" x14ac:dyDescent="0.25">
      <c r="A25" s="116"/>
      <c r="B25" s="125"/>
      <c r="C25" s="112"/>
      <c r="D25" s="7" t="s">
        <v>4</v>
      </c>
      <c r="E25" s="29">
        <f>F25+G25+H25+I25+J25+K25+L25+M25+N25+O25+P25+Q25</f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30">
        <v>0</v>
      </c>
    </row>
    <row r="26" spans="1:17" x14ac:dyDescent="0.25">
      <c r="A26" s="116"/>
      <c r="B26" s="125"/>
      <c r="C26" s="112"/>
      <c r="D26" s="7" t="s">
        <v>5</v>
      </c>
      <c r="E26" s="29">
        <f t="shared" ref="E26:E30" si="5">F26+G26+H26+I26+J26+K26+L26+M26+N26+O26+P26+Q26</f>
        <v>0</v>
      </c>
      <c r="F26" s="20"/>
      <c r="G26" s="20"/>
      <c r="H26" s="20"/>
      <c r="I26" s="20"/>
      <c r="J26" s="20"/>
      <c r="K26" s="20"/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30">
        <v>0</v>
      </c>
    </row>
    <row r="27" spans="1:17" x14ac:dyDescent="0.25">
      <c r="A27" s="116"/>
      <c r="B27" s="125"/>
      <c r="C27" s="112"/>
      <c r="D27" s="7" t="s">
        <v>6</v>
      </c>
      <c r="E27" s="29">
        <f t="shared" si="5"/>
        <v>569.65</v>
      </c>
      <c r="F27" s="20">
        <v>0</v>
      </c>
      <c r="G27" s="20">
        <v>0</v>
      </c>
      <c r="H27" s="30">
        <v>0</v>
      </c>
      <c r="I27" s="20">
        <v>0</v>
      </c>
      <c r="J27" s="20">
        <v>0</v>
      </c>
      <c r="K27" s="30">
        <v>420.96</v>
      </c>
      <c r="L27" s="20">
        <v>0</v>
      </c>
      <c r="M27" s="30">
        <v>0</v>
      </c>
      <c r="N27" s="20">
        <v>148.69</v>
      </c>
      <c r="O27" s="20">
        <v>0</v>
      </c>
      <c r="P27" s="20">
        <v>0</v>
      </c>
      <c r="Q27" s="30">
        <v>0</v>
      </c>
    </row>
    <row r="28" spans="1:17" ht="60" x14ac:dyDescent="0.25">
      <c r="A28" s="116"/>
      <c r="B28" s="125"/>
      <c r="C28" s="112"/>
      <c r="D28" s="12" t="s">
        <v>27</v>
      </c>
      <c r="E28" s="29">
        <f t="shared" si="5"/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30">
        <v>0</v>
      </c>
    </row>
    <row r="29" spans="1:17" ht="30" x14ac:dyDescent="0.25">
      <c r="A29" s="116"/>
      <c r="B29" s="125"/>
      <c r="C29" s="112"/>
      <c r="D29" s="12" t="s">
        <v>70</v>
      </c>
      <c r="E29" s="29">
        <f t="shared" si="5"/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30">
        <v>0</v>
      </c>
    </row>
    <row r="30" spans="1:17" ht="55.5" customHeight="1" x14ac:dyDescent="0.25">
      <c r="A30" s="116"/>
      <c r="B30" s="126"/>
      <c r="C30" s="113"/>
      <c r="D30" s="12" t="s">
        <v>71</v>
      </c>
      <c r="E30" s="29">
        <f t="shared" si="5"/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30">
        <v>0</v>
      </c>
    </row>
    <row r="31" spans="1:17" ht="27" customHeight="1" x14ac:dyDescent="0.25">
      <c r="A31" s="111" t="s">
        <v>56</v>
      </c>
      <c r="B31" s="111" t="s">
        <v>64</v>
      </c>
      <c r="C31" s="111" t="s">
        <v>57</v>
      </c>
      <c r="D31" s="43" t="s">
        <v>20</v>
      </c>
      <c r="E31" s="27">
        <f>E32+E33+E34+E35+E36+E37</f>
        <v>201.37200000000001</v>
      </c>
      <c r="F31" s="26">
        <f>F32+F33+F34+F35+F36+F37</f>
        <v>0</v>
      </c>
      <c r="G31" s="26">
        <f t="shared" ref="G31:Q31" si="6">G32+G33+G34+G35+G36+G37</f>
        <v>0</v>
      </c>
      <c r="H31" s="26">
        <f t="shared" si="6"/>
        <v>0</v>
      </c>
      <c r="I31" s="26">
        <f t="shared" si="6"/>
        <v>0</v>
      </c>
      <c r="J31" s="26">
        <f t="shared" si="6"/>
        <v>80</v>
      </c>
      <c r="K31" s="26">
        <f t="shared" si="6"/>
        <v>0</v>
      </c>
      <c r="L31" s="26">
        <f t="shared" si="6"/>
        <v>0</v>
      </c>
      <c r="M31" s="26">
        <f t="shared" si="6"/>
        <v>0</v>
      </c>
      <c r="N31" s="26">
        <f t="shared" si="6"/>
        <v>0</v>
      </c>
      <c r="O31" s="26">
        <f t="shared" si="6"/>
        <v>121.372</v>
      </c>
      <c r="P31" s="26">
        <f t="shared" si="6"/>
        <v>0</v>
      </c>
      <c r="Q31" s="28">
        <f t="shared" si="6"/>
        <v>0</v>
      </c>
    </row>
    <row r="32" spans="1:17" ht="22.5" customHeight="1" x14ac:dyDescent="0.25">
      <c r="A32" s="112"/>
      <c r="B32" s="112"/>
      <c r="C32" s="112"/>
      <c r="D32" s="7" t="s">
        <v>4</v>
      </c>
      <c r="E32" s="29">
        <f>F32+G32+H32+I32+J32+K32+L32+M32+N32+O32+P32+Q32</f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30">
        <v>0</v>
      </c>
    </row>
    <row r="33" spans="1:17" ht="21" customHeight="1" x14ac:dyDescent="0.25">
      <c r="A33" s="112"/>
      <c r="B33" s="112"/>
      <c r="C33" s="112"/>
      <c r="D33" s="7" t="s">
        <v>5</v>
      </c>
      <c r="E33" s="29">
        <f t="shared" ref="E33:E37" si="7">F33+G33+H33+I33+J33+K33+L33+M33+N33+O33+P33+Q33</f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30">
        <v>0</v>
      </c>
    </row>
    <row r="34" spans="1:17" ht="21.75" customHeight="1" x14ac:dyDescent="0.25">
      <c r="A34" s="112"/>
      <c r="B34" s="112"/>
      <c r="C34" s="112"/>
      <c r="D34" s="7" t="s">
        <v>6</v>
      </c>
      <c r="E34" s="29">
        <f t="shared" si="7"/>
        <v>201.37200000000001</v>
      </c>
      <c r="F34" s="20">
        <v>0</v>
      </c>
      <c r="G34" s="20">
        <v>0</v>
      </c>
      <c r="H34" s="30">
        <v>0</v>
      </c>
      <c r="I34" s="20">
        <v>0</v>
      </c>
      <c r="J34" s="20">
        <v>80</v>
      </c>
      <c r="K34" s="30">
        <v>0</v>
      </c>
      <c r="L34" s="20">
        <v>0</v>
      </c>
      <c r="M34" s="30">
        <v>0</v>
      </c>
      <c r="N34" s="20">
        <v>0</v>
      </c>
      <c r="O34" s="20">
        <v>121.372</v>
      </c>
      <c r="P34" s="20">
        <v>0</v>
      </c>
      <c r="Q34" s="30">
        <v>0</v>
      </c>
    </row>
    <row r="35" spans="1:17" ht="65.25" customHeight="1" x14ac:dyDescent="0.25">
      <c r="A35" s="112"/>
      <c r="B35" s="112"/>
      <c r="C35" s="112"/>
      <c r="D35" s="12" t="s">
        <v>27</v>
      </c>
      <c r="E35" s="29">
        <f t="shared" si="7"/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30">
        <v>0</v>
      </c>
    </row>
    <row r="36" spans="1:17" ht="39.75" customHeight="1" x14ac:dyDescent="0.25">
      <c r="A36" s="112"/>
      <c r="B36" s="112"/>
      <c r="C36" s="112"/>
      <c r="D36" s="12" t="s">
        <v>70</v>
      </c>
      <c r="E36" s="29">
        <f t="shared" si="7"/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30">
        <v>0</v>
      </c>
    </row>
    <row r="37" spans="1:17" ht="36" customHeight="1" x14ac:dyDescent="0.25">
      <c r="A37" s="113"/>
      <c r="B37" s="113"/>
      <c r="C37" s="113"/>
      <c r="D37" s="12" t="s">
        <v>71</v>
      </c>
      <c r="E37" s="29">
        <f t="shared" si="7"/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30">
        <v>0</v>
      </c>
    </row>
    <row r="38" spans="1:17" ht="36" customHeight="1" x14ac:dyDescent="0.25">
      <c r="A38" s="111" t="s">
        <v>43</v>
      </c>
      <c r="B38" s="111" t="s">
        <v>58</v>
      </c>
      <c r="C38" s="111" t="s">
        <v>57</v>
      </c>
      <c r="D38" s="43" t="s">
        <v>20</v>
      </c>
      <c r="E38" s="27">
        <f>E39+E40+E41+E42+E43+E44</f>
        <v>29.3</v>
      </c>
      <c r="F38" s="26">
        <f>F39+F40+F41+F42+F43+F44</f>
        <v>0</v>
      </c>
      <c r="G38" s="26">
        <f t="shared" ref="G38:Q38" si="8">G39+G40+G41+G42+G43+G44</f>
        <v>0</v>
      </c>
      <c r="H38" s="26">
        <f t="shared" si="8"/>
        <v>0</v>
      </c>
      <c r="I38" s="26">
        <f t="shared" si="8"/>
        <v>29.3</v>
      </c>
      <c r="J38" s="26">
        <f t="shared" si="8"/>
        <v>0</v>
      </c>
      <c r="K38" s="26">
        <f t="shared" si="8"/>
        <v>0</v>
      </c>
      <c r="L38" s="26">
        <f t="shared" si="8"/>
        <v>0</v>
      </c>
      <c r="M38" s="26">
        <f t="shared" si="8"/>
        <v>0</v>
      </c>
      <c r="N38" s="26">
        <f t="shared" si="8"/>
        <v>0</v>
      </c>
      <c r="O38" s="26">
        <f t="shared" si="8"/>
        <v>0</v>
      </c>
      <c r="P38" s="26">
        <f t="shared" si="8"/>
        <v>0</v>
      </c>
      <c r="Q38" s="28">
        <f t="shared" si="8"/>
        <v>0</v>
      </c>
    </row>
    <row r="39" spans="1:17" ht="22.5" customHeight="1" x14ac:dyDescent="0.25">
      <c r="A39" s="112"/>
      <c r="B39" s="112"/>
      <c r="C39" s="112"/>
      <c r="D39" s="7" t="s">
        <v>4</v>
      </c>
      <c r="E39" s="29">
        <f>F39+G39+H39+I39+J39+K39+L39+M39+N39+O39+P39+Q39</f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30">
        <v>0</v>
      </c>
    </row>
    <row r="40" spans="1:17" ht="25.5" customHeight="1" x14ac:dyDescent="0.25">
      <c r="A40" s="112"/>
      <c r="B40" s="112"/>
      <c r="C40" s="112"/>
      <c r="D40" s="7" t="s">
        <v>5</v>
      </c>
      <c r="E40" s="29">
        <f t="shared" ref="E40:E44" si="9">F40+G40+H40+I40+J40+K40+L40+M40+N40+O40+P40+Q40</f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30">
        <v>0</v>
      </c>
    </row>
    <row r="41" spans="1:17" ht="25.5" customHeight="1" x14ac:dyDescent="0.25">
      <c r="A41" s="112"/>
      <c r="B41" s="112"/>
      <c r="C41" s="112"/>
      <c r="D41" s="7" t="s">
        <v>6</v>
      </c>
      <c r="E41" s="29">
        <f t="shared" si="9"/>
        <v>29.3</v>
      </c>
      <c r="F41" s="20">
        <v>0</v>
      </c>
      <c r="G41" s="20">
        <v>0</v>
      </c>
      <c r="H41" s="30">
        <v>0</v>
      </c>
      <c r="I41" s="20">
        <v>29.3</v>
      </c>
      <c r="J41" s="20">
        <v>0</v>
      </c>
      <c r="K41" s="30">
        <v>0</v>
      </c>
      <c r="L41" s="20">
        <v>0</v>
      </c>
      <c r="M41" s="30">
        <v>0</v>
      </c>
      <c r="N41" s="20">
        <v>0</v>
      </c>
      <c r="O41" s="20">
        <v>0</v>
      </c>
      <c r="P41" s="20">
        <v>0</v>
      </c>
      <c r="Q41" s="30">
        <v>0</v>
      </c>
    </row>
    <row r="42" spans="1:17" ht="63" customHeight="1" x14ac:dyDescent="0.25">
      <c r="A42" s="112"/>
      <c r="B42" s="112"/>
      <c r="C42" s="112"/>
      <c r="D42" s="12" t="s">
        <v>27</v>
      </c>
      <c r="E42" s="29">
        <f t="shared" si="9"/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30">
        <v>0</v>
      </c>
    </row>
    <row r="43" spans="1:17" ht="36" customHeight="1" x14ac:dyDescent="0.25">
      <c r="A43" s="112"/>
      <c r="B43" s="112"/>
      <c r="C43" s="112"/>
      <c r="D43" s="12" t="s">
        <v>70</v>
      </c>
      <c r="E43" s="29">
        <f t="shared" si="9"/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30">
        <v>0</v>
      </c>
    </row>
    <row r="44" spans="1:17" ht="36" customHeight="1" x14ac:dyDescent="0.25">
      <c r="A44" s="113"/>
      <c r="B44" s="113"/>
      <c r="C44" s="113"/>
      <c r="D44" s="12" t="s">
        <v>71</v>
      </c>
      <c r="E44" s="29">
        <f t="shared" si="9"/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30">
        <v>0</v>
      </c>
    </row>
    <row r="45" spans="1:17" x14ac:dyDescent="0.25">
      <c r="A45" s="116" t="s">
        <v>49</v>
      </c>
      <c r="B45" s="124" t="s">
        <v>30</v>
      </c>
      <c r="C45" s="111" t="s">
        <v>38</v>
      </c>
      <c r="D45" s="6" t="s">
        <v>20</v>
      </c>
      <c r="E45" s="31">
        <f>E46+E47+E48+E49+E50+E51</f>
        <v>400</v>
      </c>
      <c r="F45" s="31">
        <f t="shared" ref="F45:Q45" si="10">F46+F47+F48+F49+F50+F51</f>
        <v>0</v>
      </c>
      <c r="G45" s="31">
        <f t="shared" si="10"/>
        <v>50</v>
      </c>
      <c r="H45" s="31">
        <f t="shared" si="10"/>
        <v>0</v>
      </c>
      <c r="I45" s="31">
        <f t="shared" si="10"/>
        <v>335</v>
      </c>
      <c r="J45" s="31">
        <f t="shared" si="10"/>
        <v>0</v>
      </c>
      <c r="K45" s="31">
        <f t="shared" si="10"/>
        <v>0</v>
      </c>
      <c r="L45" s="31">
        <f t="shared" si="10"/>
        <v>0</v>
      </c>
      <c r="M45" s="31">
        <f t="shared" si="10"/>
        <v>0</v>
      </c>
      <c r="N45" s="31">
        <f t="shared" si="10"/>
        <v>0</v>
      </c>
      <c r="O45" s="31">
        <f t="shared" si="10"/>
        <v>15</v>
      </c>
      <c r="P45" s="31">
        <f t="shared" si="10"/>
        <v>0</v>
      </c>
      <c r="Q45" s="32">
        <f t="shared" si="10"/>
        <v>0</v>
      </c>
    </row>
    <row r="46" spans="1:17" x14ac:dyDescent="0.25">
      <c r="A46" s="116"/>
      <c r="B46" s="125"/>
      <c r="C46" s="112"/>
      <c r="D46" s="7" t="s">
        <v>4</v>
      </c>
      <c r="E46" s="29">
        <f t="shared" ref="E46:E51" si="11">F46+G46+H46+I46+J46+K46+L46+M46+N46+O46+P46+Q46</f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30">
        <v>0</v>
      </c>
    </row>
    <row r="47" spans="1:17" x14ac:dyDescent="0.25">
      <c r="A47" s="116"/>
      <c r="B47" s="125"/>
      <c r="C47" s="112"/>
      <c r="D47" s="7" t="s">
        <v>5</v>
      </c>
      <c r="E47" s="29">
        <f t="shared" si="11"/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30">
        <v>0</v>
      </c>
    </row>
    <row r="48" spans="1:17" x14ac:dyDescent="0.25">
      <c r="A48" s="116"/>
      <c r="B48" s="125"/>
      <c r="C48" s="112"/>
      <c r="D48" s="7" t="s">
        <v>6</v>
      </c>
      <c r="E48" s="29">
        <f t="shared" si="11"/>
        <v>400</v>
      </c>
      <c r="F48" s="30">
        <v>0</v>
      </c>
      <c r="G48" s="30">
        <v>50</v>
      </c>
      <c r="H48" s="33">
        <v>0</v>
      </c>
      <c r="I48" s="33">
        <v>335</v>
      </c>
      <c r="J48" s="33">
        <v>0</v>
      </c>
      <c r="K48" s="33">
        <v>0</v>
      </c>
      <c r="L48" s="30">
        <v>0</v>
      </c>
      <c r="M48" s="30">
        <v>0</v>
      </c>
      <c r="N48" s="30">
        <v>0</v>
      </c>
      <c r="O48" s="30">
        <v>15</v>
      </c>
      <c r="P48" s="30">
        <v>0</v>
      </c>
      <c r="Q48" s="30">
        <v>0</v>
      </c>
    </row>
    <row r="49" spans="1:17" ht="60" x14ac:dyDescent="0.25">
      <c r="A49" s="116"/>
      <c r="B49" s="125"/>
      <c r="C49" s="112"/>
      <c r="D49" s="12" t="s">
        <v>27</v>
      </c>
      <c r="E49" s="29">
        <f t="shared" si="11"/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30">
        <v>0</v>
      </c>
    </row>
    <row r="50" spans="1:17" ht="30" x14ac:dyDescent="0.25">
      <c r="A50" s="116"/>
      <c r="B50" s="125"/>
      <c r="C50" s="112"/>
      <c r="D50" s="12" t="s">
        <v>70</v>
      </c>
      <c r="E50" s="29">
        <f t="shared" si="11"/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30">
        <v>0</v>
      </c>
    </row>
    <row r="51" spans="1:17" ht="30" x14ac:dyDescent="0.25">
      <c r="A51" s="116"/>
      <c r="B51" s="126"/>
      <c r="C51" s="113"/>
      <c r="D51" s="12" t="s">
        <v>71</v>
      </c>
      <c r="E51" s="29">
        <f t="shared" si="11"/>
        <v>0</v>
      </c>
      <c r="F51" s="20">
        <v>0</v>
      </c>
      <c r="G51" s="20">
        <v>0</v>
      </c>
      <c r="H51" s="20">
        <v>0</v>
      </c>
      <c r="I51" s="34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30">
        <v>0</v>
      </c>
    </row>
    <row r="52" spans="1:17" x14ac:dyDescent="0.25">
      <c r="A52" s="111" t="s">
        <v>54</v>
      </c>
      <c r="B52" s="124" t="s">
        <v>44</v>
      </c>
      <c r="C52" s="111" t="s">
        <v>38</v>
      </c>
      <c r="D52" s="6" t="s">
        <v>20</v>
      </c>
      <c r="E52" s="29">
        <f>E53+E54+E55+E56+E57+E58</f>
        <v>200</v>
      </c>
      <c r="F52" s="29">
        <f t="shared" ref="F52:Q52" si="12">F53+F54+F55+F56+F57+F58</f>
        <v>0</v>
      </c>
      <c r="G52" s="29">
        <f t="shared" si="12"/>
        <v>15</v>
      </c>
      <c r="H52" s="29">
        <f t="shared" si="12"/>
        <v>0</v>
      </c>
      <c r="I52" s="29">
        <f t="shared" si="12"/>
        <v>25</v>
      </c>
      <c r="J52" s="29">
        <f t="shared" si="12"/>
        <v>79</v>
      </c>
      <c r="K52" s="29">
        <f t="shared" si="12"/>
        <v>0</v>
      </c>
      <c r="L52" s="29">
        <f t="shared" si="12"/>
        <v>0</v>
      </c>
      <c r="M52" s="29">
        <f t="shared" si="12"/>
        <v>0</v>
      </c>
      <c r="N52" s="29">
        <f t="shared" si="12"/>
        <v>81</v>
      </c>
      <c r="O52" s="29">
        <f t="shared" si="12"/>
        <v>0</v>
      </c>
      <c r="P52" s="29">
        <f t="shared" si="12"/>
        <v>0</v>
      </c>
      <c r="Q52" s="35">
        <f t="shared" si="12"/>
        <v>0</v>
      </c>
    </row>
    <row r="53" spans="1:17" x14ac:dyDescent="0.25">
      <c r="A53" s="122"/>
      <c r="B53" s="127"/>
      <c r="C53" s="112"/>
      <c r="D53" s="7" t="s">
        <v>4</v>
      </c>
      <c r="E53" s="29">
        <f>F53+G53+H53+I53+J53+K53+L53+M53+N53+O53+P53+Q53</f>
        <v>0</v>
      </c>
      <c r="F53" s="20">
        <v>0</v>
      </c>
      <c r="G53" s="20">
        <v>0</v>
      </c>
      <c r="H53" s="20">
        <v>0</v>
      </c>
      <c r="I53" s="34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30">
        <v>0</v>
      </c>
    </row>
    <row r="54" spans="1:17" x14ac:dyDescent="0.25">
      <c r="A54" s="122"/>
      <c r="B54" s="127"/>
      <c r="C54" s="112"/>
      <c r="D54" s="7" t="s">
        <v>5</v>
      </c>
      <c r="E54" s="29">
        <f t="shared" ref="E54:E58" si="13">F54+G54+H54+I54+J54+K54+L54+M54+N54+O54+P54+Q54</f>
        <v>0</v>
      </c>
      <c r="F54" s="20">
        <v>0</v>
      </c>
      <c r="G54" s="20">
        <v>0</v>
      </c>
      <c r="H54" s="20">
        <v>0</v>
      </c>
      <c r="I54" s="34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30">
        <v>0</v>
      </c>
    </row>
    <row r="55" spans="1:17" x14ac:dyDescent="0.25">
      <c r="A55" s="122"/>
      <c r="B55" s="127"/>
      <c r="C55" s="112"/>
      <c r="D55" s="7" t="s">
        <v>6</v>
      </c>
      <c r="E55" s="29">
        <f t="shared" si="13"/>
        <v>200</v>
      </c>
      <c r="F55" s="20">
        <v>0</v>
      </c>
      <c r="G55" s="20">
        <v>15</v>
      </c>
      <c r="H55" s="20">
        <v>0</v>
      </c>
      <c r="I55" s="34">
        <v>25</v>
      </c>
      <c r="J55" s="20">
        <v>79</v>
      </c>
      <c r="K55" s="20">
        <v>0</v>
      </c>
      <c r="L55" s="20">
        <v>0</v>
      </c>
      <c r="M55" s="20">
        <v>0</v>
      </c>
      <c r="N55" s="20">
        <v>81</v>
      </c>
      <c r="O55" s="20">
        <v>0</v>
      </c>
      <c r="P55" s="20">
        <v>0</v>
      </c>
      <c r="Q55" s="30">
        <v>0</v>
      </c>
    </row>
    <row r="56" spans="1:17" ht="60" x14ac:dyDescent="0.25">
      <c r="A56" s="122"/>
      <c r="B56" s="127"/>
      <c r="C56" s="112"/>
      <c r="D56" s="12" t="s">
        <v>27</v>
      </c>
      <c r="E56" s="29">
        <f t="shared" si="13"/>
        <v>0</v>
      </c>
      <c r="F56" s="20">
        <v>0</v>
      </c>
      <c r="G56" s="20">
        <v>0</v>
      </c>
      <c r="H56" s="20">
        <v>0</v>
      </c>
      <c r="I56" s="34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30">
        <v>0</v>
      </c>
    </row>
    <row r="57" spans="1:17" ht="30" x14ac:dyDescent="0.25">
      <c r="A57" s="122"/>
      <c r="B57" s="127"/>
      <c r="C57" s="112"/>
      <c r="D57" s="12" t="s">
        <v>70</v>
      </c>
      <c r="E57" s="29">
        <f t="shared" si="13"/>
        <v>0</v>
      </c>
      <c r="F57" s="20">
        <v>0</v>
      </c>
      <c r="G57" s="20">
        <v>0</v>
      </c>
      <c r="H57" s="20">
        <v>0</v>
      </c>
      <c r="I57" s="34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30">
        <v>0</v>
      </c>
    </row>
    <row r="58" spans="1:17" ht="30" x14ac:dyDescent="0.25">
      <c r="A58" s="123"/>
      <c r="B58" s="128"/>
      <c r="C58" s="113"/>
      <c r="D58" s="12" t="s">
        <v>71</v>
      </c>
      <c r="E58" s="29">
        <f t="shared" si="13"/>
        <v>0</v>
      </c>
      <c r="F58" s="20">
        <v>0</v>
      </c>
      <c r="G58" s="20">
        <v>0</v>
      </c>
      <c r="H58" s="20">
        <v>0</v>
      </c>
      <c r="I58" s="34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30">
        <v>0</v>
      </c>
    </row>
    <row r="59" spans="1:17" x14ac:dyDescent="0.25">
      <c r="A59" s="116" t="s">
        <v>3</v>
      </c>
      <c r="B59" s="108" t="s">
        <v>74</v>
      </c>
      <c r="C59" s="111"/>
      <c r="D59" s="6" t="s">
        <v>20</v>
      </c>
      <c r="E59" s="31">
        <f>E60+E61+E62+E63+E64+E65</f>
        <v>325154.99669999996</v>
      </c>
      <c r="F59" s="31">
        <f t="shared" ref="F59:O59" si="14">F60+F61+F62+F63+F64+F65</f>
        <v>0</v>
      </c>
      <c r="G59" s="31">
        <f t="shared" si="14"/>
        <v>0</v>
      </c>
      <c r="H59" s="31">
        <f t="shared" si="14"/>
        <v>36</v>
      </c>
      <c r="I59" s="31">
        <f t="shared" si="14"/>
        <v>0</v>
      </c>
      <c r="J59" s="31">
        <f t="shared" si="14"/>
        <v>36</v>
      </c>
      <c r="K59" s="31">
        <f t="shared" si="14"/>
        <v>200</v>
      </c>
      <c r="L59" s="31">
        <f t="shared" si="14"/>
        <v>500</v>
      </c>
      <c r="M59" s="31">
        <f t="shared" si="14"/>
        <v>523</v>
      </c>
      <c r="N59" s="31">
        <f t="shared" si="14"/>
        <v>530</v>
      </c>
      <c r="O59" s="31">
        <f t="shared" si="14"/>
        <v>300</v>
      </c>
      <c r="P59" s="31">
        <f>P60+P61+P62+P63+P64+P65</f>
        <v>0</v>
      </c>
      <c r="Q59" s="32">
        <f>Q60+Q61+Q62+Q63+Q64+Q65</f>
        <v>323029.99669999996</v>
      </c>
    </row>
    <row r="60" spans="1:17" x14ac:dyDescent="0.25">
      <c r="A60" s="116"/>
      <c r="B60" s="109"/>
      <c r="C60" s="112"/>
      <c r="D60" s="7" t="s">
        <v>4</v>
      </c>
      <c r="E60" s="29">
        <f t="shared" ref="E60:E65" si="15">F60+G60+H60+I60+J60+K60+L60+M60+N60+O60+P60+Q60</f>
        <v>0</v>
      </c>
      <c r="F60" s="20">
        <f>F67+F81+F74+F88+F95</f>
        <v>0</v>
      </c>
      <c r="G60" s="20">
        <f t="shared" ref="G60:Q60" si="16">G67+G81+G74+G88+G95</f>
        <v>0</v>
      </c>
      <c r="H60" s="20">
        <f t="shared" si="16"/>
        <v>0</v>
      </c>
      <c r="I60" s="20">
        <f t="shared" si="16"/>
        <v>0</v>
      </c>
      <c r="J60" s="20">
        <f t="shared" si="16"/>
        <v>0</v>
      </c>
      <c r="K60" s="20">
        <f t="shared" si="16"/>
        <v>0</v>
      </c>
      <c r="L60" s="20">
        <f t="shared" si="16"/>
        <v>0</v>
      </c>
      <c r="M60" s="20">
        <f t="shared" si="16"/>
        <v>0</v>
      </c>
      <c r="N60" s="20">
        <f t="shared" si="16"/>
        <v>0</v>
      </c>
      <c r="O60" s="20">
        <f t="shared" si="16"/>
        <v>0</v>
      </c>
      <c r="P60" s="20">
        <f t="shared" si="16"/>
        <v>0</v>
      </c>
      <c r="Q60" s="20">
        <f t="shared" si="16"/>
        <v>0</v>
      </c>
    </row>
    <row r="61" spans="1:17" x14ac:dyDescent="0.25">
      <c r="A61" s="116"/>
      <c r="B61" s="109"/>
      <c r="C61" s="112"/>
      <c r="D61" s="7" t="s">
        <v>5</v>
      </c>
      <c r="E61" s="29">
        <f>F61+G61+H61+I61+J61+K61+L61+M61+N61+O61+P61+Q61</f>
        <v>95</v>
      </c>
      <c r="F61" s="20">
        <f t="shared" ref="F61:Q65" si="17">F68+F82+F75+F89+F96</f>
        <v>0</v>
      </c>
      <c r="G61" s="20">
        <f t="shared" si="17"/>
        <v>0</v>
      </c>
      <c r="H61" s="20">
        <f t="shared" si="17"/>
        <v>36</v>
      </c>
      <c r="I61" s="20">
        <f t="shared" si="17"/>
        <v>0</v>
      </c>
      <c r="J61" s="20">
        <f t="shared" si="17"/>
        <v>36</v>
      </c>
      <c r="K61" s="20">
        <f t="shared" si="17"/>
        <v>0</v>
      </c>
      <c r="L61" s="20">
        <f t="shared" si="17"/>
        <v>0</v>
      </c>
      <c r="M61" s="20">
        <f t="shared" si="17"/>
        <v>23</v>
      </c>
      <c r="N61" s="20">
        <f t="shared" si="17"/>
        <v>0</v>
      </c>
      <c r="O61" s="20">
        <f t="shared" si="17"/>
        <v>0</v>
      </c>
      <c r="P61" s="20">
        <f t="shared" si="17"/>
        <v>0</v>
      </c>
      <c r="Q61" s="20">
        <f t="shared" si="17"/>
        <v>0</v>
      </c>
    </row>
    <row r="62" spans="1:17" x14ac:dyDescent="0.25">
      <c r="A62" s="116"/>
      <c r="B62" s="109"/>
      <c r="C62" s="112"/>
      <c r="D62" s="7" t="s">
        <v>6</v>
      </c>
      <c r="E62" s="29">
        <f t="shared" si="15"/>
        <v>2030</v>
      </c>
      <c r="F62" s="20">
        <f t="shared" si="17"/>
        <v>0</v>
      </c>
      <c r="G62" s="20">
        <f t="shared" si="17"/>
        <v>0</v>
      </c>
      <c r="H62" s="20">
        <f t="shared" si="17"/>
        <v>0</v>
      </c>
      <c r="I62" s="20">
        <f t="shared" si="17"/>
        <v>0</v>
      </c>
      <c r="J62" s="20">
        <f t="shared" si="17"/>
        <v>0</v>
      </c>
      <c r="K62" s="20">
        <f t="shared" si="17"/>
        <v>200</v>
      </c>
      <c r="L62" s="20">
        <f t="shared" si="17"/>
        <v>500</v>
      </c>
      <c r="M62" s="20">
        <f t="shared" si="17"/>
        <v>500</v>
      </c>
      <c r="N62" s="20">
        <f t="shared" si="17"/>
        <v>530</v>
      </c>
      <c r="O62" s="20">
        <f t="shared" si="17"/>
        <v>300</v>
      </c>
      <c r="P62" s="20">
        <f t="shared" si="17"/>
        <v>0</v>
      </c>
      <c r="Q62" s="20">
        <f t="shared" si="17"/>
        <v>0</v>
      </c>
    </row>
    <row r="63" spans="1:17" ht="60" x14ac:dyDescent="0.25">
      <c r="A63" s="116"/>
      <c r="B63" s="109"/>
      <c r="C63" s="112"/>
      <c r="D63" s="12" t="s">
        <v>27</v>
      </c>
      <c r="E63" s="29">
        <f t="shared" si="15"/>
        <v>0</v>
      </c>
      <c r="F63" s="20">
        <f t="shared" si="17"/>
        <v>0</v>
      </c>
      <c r="G63" s="20">
        <f t="shared" si="17"/>
        <v>0</v>
      </c>
      <c r="H63" s="20">
        <f t="shared" si="17"/>
        <v>0</v>
      </c>
      <c r="I63" s="20">
        <f t="shared" si="17"/>
        <v>0</v>
      </c>
      <c r="J63" s="20">
        <f t="shared" si="17"/>
        <v>0</v>
      </c>
      <c r="K63" s="20">
        <f t="shared" si="17"/>
        <v>0</v>
      </c>
      <c r="L63" s="20">
        <f t="shared" si="17"/>
        <v>0</v>
      </c>
      <c r="M63" s="20">
        <f t="shared" si="17"/>
        <v>0</v>
      </c>
      <c r="N63" s="20">
        <f t="shared" si="17"/>
        <v>0</v>
      </c>
      <c r="O63" s="20">
        <f t="shared" si="17"/>
        <v>0</v>
      </c>
      <c r="P63" s="20">
        <f t="shared" si="17"/>
        <v>0</v>
      </c>
      <c r="Q63" s="20">
        <f t="shared" si="17"/>
        <v>0</v>
      </c>
    </row>
    <row r="64" spans="1:17" ht="30" x14ac:dyDescent="0.25">
      <c r="A64" s="116"/>
      <c r="B64" s="109"/>
      <c r="C64" s="112"/>
      <c r="D64" s="12" t="s">
        <v>70</v>
      </c>
      <c r="E64" s="29">
        <f t="shared" si="15"/>
        <v>0</v>
      </c>
      <c r="F64" s="20">
        <f t="shared" si="17"/>
        <v>0</v>
      </c>
      <c r="G64" s="20">
        <f t="shared" si="17"/>
        <v>0</v>
      </c>
      <c r="H64" s="20">
        <f t="shared" si="17"/>
        <v>0</v>
      </c>
      <c r="I64" s="20">
        <f t="shared" si="17"/>
        <v>0</v>
      </c>
      <c r="J64" s="20">
        <f t="shared" si="17"/>
        <v>0</v>
      </c>
      <c r="K64" s="20">
        <f t="shared" si="17"/>
        <v>0</v>
      </c>
      <c r="L64" s="20">
        <f t="shared" si="17"/>
        <v>0</v>
      </c>
      <c r="M64" s="20">
        <f t="shared" si="17"/>
        <v>0</v>
      </c>
      <c r="N64" s="20">
        <f t="shared" si="17"/>
        <v>0</v>
      </c>
      <c r="O64" s="20">
        <f t="shared" si="17"/>
        <v>0</v>
      </c>
      <c r="P64" s="20">
        <f t="shared" si="17"/>
        <v>0</v>
      </c>
      <c r="Q64" s="20">
        <f t="shared" si="17"/>
        <v>0</v>
      </c>
    </row>
    <row r="65" spans="1:18" ht="30" x14ac:dyDescent="0.25">
      <c r="A65" s="116"/>
      <c r="B65" s="110"/>
      <c r="C65" s="113"/>
      <c r="D65" s="12" t="s">
        <v>71</v>
      </c>
      <c r="E65" s="29">
        <f t="shared" si="15"/>
        <v>323029.99669999996</v>
      </c>
      <c r="F65" s="20">
        <f t="shared" si="17"/>
        <v>0</v>
      </c>
      <c r="G65" s="20">
        <f t="shared" si="17"/>
        <v>0</v>
      </c>
      <c r="H65" s="20">
        <f t="shared" si="17"/>
        <v>0</v>
      </c>
      <c r="I65" s="20">
        <f t="shared" si="17"/>
        <v>0</v>
      </c>
      <c r="J65" s="20">
        <f t="shared" si="17"/>
        <v>0</v>
      </c>
      <c r="K65" s="20">
        <f t="shared" si="17"/>
        <v>0</v>
      </c>
      <c r="L65" s="20">
        <f t="shared" si="17"/>
        <v>0</v>
      </c>
      <c r="M65" s="20">
        <f t="shared" si="17"/>
        <v>0</v>
      </c>
      <c r="N65" s="20">
        <f t="shared" si="17"/>
        <v>0</v>
      </c>
      <c r="O65" s="20">
        <f t="shared" si="17"/>
        <v>0</v>
      </c>
      <c r="P65" s="20">
        <f t="shared" si="17"/>
        <v>0</v>
      </c>
      <c r="Q65" s="20">
        <f t="shared" si="17"/>
        <v>323029.99669999996</v>
      </c>
    </row>
    <row r="66" spans="1:18" ht="15" customHeight="1" x14ac:dyDescent="0.25">
      <c r="A66" s="139" t="s">
        <v>40</v>
      </c>
      <c r="B66" s="117" t="s">
        <v>45</v>
      </c>
      <c r="C66" s="111" t="s">
        <v>50</v>
      </c>
      <c r="D66" s="6" t="s">
        <v>20</v>
      </c>
      <c r="E66" s="31">
        <f>F66+G66+H66+I66+J66+K66+L66+M66+N66+O66+P66+Q66</f>
        <v>95</v>
      </c>
      <c r="F66" s="26">
        <f>F67+F68+F69+F70+F71+F72</f>
        <v>0</v>
      </c>
      <c r="G66" s="26">
        <f t="shared" ref="G66:Q66" si="18">G67+G68+G69+G70+G71+G72</f>
        <v>0</v>
      </c>
      <c r="H66" s="26">
        <f t="shared" si="18"/>
        <v>36</v>
      </c>
      <c r="I66" s="26">
        <f t="shared" si="18"/>
        <v>0</v>
      </c>
      <c r="J66" s="26">
        <f t="shared" si="18"/>
        <v>36</v>
      </c>
      <c r="K66" s="26">
        <f t="shared" si="18"/>
        <v>0</v>
      </c>
      <c r="L66" s="26">
        <f t="shared" si="18"/>
        <v>0</v>
      </c>
      <c r="M66" s="26">
        <f t="shared" si="18"/>
        <v>23</v>
      </c>
      <c r="N66" s="26">
        <f t="shared" si="18"/>
        <v>0</v>
      </c>
      <c r="O66" s="26">
        <f t="shared" si="18"/>
        <v>0</v>
      </c>
      <c r="P66" s="26">
        <f t="shared" si="18"/>
        <v>0</v>
      </c>
      <c r="Q66" s="28">
        <f t="shared" si="18"/>
        <v>0</v>
      </c>
    </row>
    <row r="67" spans="1:18" x14ac:dyDescent="0.25">
      <c r="A67" s="140"/>
      <c r="B67" s="138"/>
      <c r="C67" s="112"/>
      <c r="D67" s="7" t="s">
        <v>4</v>
      </c>
      <c r="E67" s="31">
        <f t="shared" ref="E67:E72" si="19">F67+G67+H67+I67+J67+K67+L67+M67+N67+O67+P67+Q67</f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30">
        <v>0</v>
      </c>
    </row>
    <row r="68" spans="1:18" x14ac:dyDescent="0.25">
      <c r="A68" s="140"/>
      <c r="B68" s="138"/>
      <c r="C68" s="112"/>
      <c r="D68" s="7" t="s">
        <v>5</v>
      </c>
      <c r="E68" s="25">
        <f t="shared" si="19"/>
        <v>95</v>
      </c>
      <c r="F68" s="25">
        <v>0</v>
      </c>
      <c r="G68" s="25">
        <v>0</v>
      </c>
      <c r="H68" s="25">
        <v>36</v>
      </c>
      <c r="I68" s="25">
        <v>0</v>
      </c>
      <c r="J68" s="25">
        <v>36</v>
      </c>
      <c r="K68" s="25">
        <v>0</v>
      </c>
      <c r="L68" s="25">
        <v>0</v>
      </c>
      <c r="M68" s="25">
        <v>23</v>
      </c>
      <c r="N68" s="36">
        <v>0</v>
      </c>
      <c r="O68" s="36">
        <v>0</v>
      </c>
      <c r="P68" s="31">
        <v>0</v>
      </c>
      <c r="Q68" s="37">
        <v>0</v>
      </c>
    </row>
    <row r="69" spans="1:18" x14ac:dyDescent="0.25">
      <c r="A69" s="140"/>
      <c r="B69" s="138"/>
      <c r="C69" s="112"/>
      <c r="D69" s="7" t="s">
        <v>6</v>
      </c>
      <c r="E69" s="31">
        <f t="shared" si="19"/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9">
        <v>0</v>
      </c>
      <c r="R69" s="15"/>
    </row>
    <row r="70" spans="1:18" ht="60" x14ac:dyDescent="0.25">
      <c r="A70" s="140"/>
      <c r="B70" s="138"/>
      <c r="C70" s="112"/>
      <c r="D70" s="12" t="s">
        <v>27</v>
      </c>
      <c r="E70" s="31">
        <f t="shared" si="19"/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30">
        <v>0</v>
      </c>
    </row>
    <row r="71" spans="1:18" ht="30" x14ac:dyDescent="0.25">
      <c r="A71" s="140"/>
      <c r="B71" s="138"/>
      <c r="C71" s="112"/>
      <c r="D71" s="12" t="s">
        <v>70</v>
      </c>
      <c r="E71" s="31">
        <f t="shared" si="19"/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30">
        <v>0</v>
      </c>
    </row>
    <row r="72" spans="1:18" ht="30" x14ac:dyDescent="0.25">
      <c r="A72" s="141"/>
      <c r="B72" s="118"/>
      <c r="C72" s="113"/>
      <c r="D72" s="12" t="s">
        <v>71</v>
      </c>
      <c r="E72" s="31">
        <f t="shared" si="19"/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0">
        <v>0</v>
      </c>
    </row>
    <row r="73" spans="1:18" x14ac:dyDescent="0.25">
      <c r="A73" s="116" t="s">
        <v>41</v>
      </c>
      <c r="B73" s="124" t="s">
        <v>51</v>
      </c>
      <c r="C73" s="111" t="s">
        <v>79</v>
      </c>
      <c r="D73" s="6" t="s">
        <v>20</v>
      </c>
      <c r="E73" s="31">
        <f>F73+G73+H73+I73+J73+K73+L73+M73+N73+O73+P73+Q73</f>
        <v>161055.93</v>
      </c>
      <c r="F73" s="26">
        <f>F74+F75+F76+F77+F78+F79</f>
        <v>0</v>
      </c>
      <c r="G73" s="26">
        <f t="shared" ref="G73:Q73" si="20">G74+G75+G76+G77+G78+G79</f>
        <v>0</v>
      </c>
      <c r="H73" s="26">
        <f t="shared" si="20"/>
        <v>0</v>
      </c>
      <c r="I73" s="26">
        <f t="shared" si="20"/>
        <v>0</v>
      </c>
      <c r="J73" s="26">
        <f t="shared" si="20"/>
        <v>0</v>
      </c>
      <c r="K73" s="26">
        <f t="shared" si="20"/>
        <v>0</v>
      </c>
      <c r="L73" s="26">
        <f t="shared" si="20"/>
        <v>0</v>
      </c>
      <c r="M73" s="26">
        <f t="shared" si="20"/>
        <v>0</v>
      </c>
      <c r="N73" s="26">
        <f t="shared" si="20"/>
        <v>0</v>
      </c>
      <c r="O73" s="26">
        <f t="shared" si="20"/>
        <v>0</v>
      </c>
      <c r="P73" s="26">
        <f t="shared" si="20"/>
        <v>0</v>
      </c>
      <c r="Q73" s="28">
        <f t="shared" si="20"/>
        <v>161055.93</v>
      </c>
    </row>
    <row r="74" spans="1:18" x14ac:dyDescent="0.25">
      <c r="A74" s="116"/>
      <c r="B74" s="125"/>
      <c r="C74" s="112"/>
      <c r="D74" s="7" t="s">
        <v>4</v>
      </c>
      <c r="E74" s="31">
        <f t="shared" ref="E74:E86" si="21">F74+G74+H74+I74+J74+K74+L74+M74+N74+O74+P74+Q74</f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30">
        <v>0</v>
      </c>
    </row>
    <row r="75" spans="1:18" x14ac:dyDescent="0.25">
      <c r="A75" s="116"/>
      <c r="B75" s="125"/>
      <c r="C75" s="112"/>
      <c r="D75" s="7" t="s">
        <v>5</v>
      </c>
      <c r="E75" s="25">
        <f t="shared" si="21"/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31">
        <v>0</v>
      </c>
      <c r="P75" s="31">
        <v>0</v>
      </c>
      <c r="Q75" s="37">
        <v>0</v>
      </c>
    </row>
    <row r="76" spans="1:18" x14ac:dyDescent="0.25">
      <c r="A76" s="116"/>
      <c r="B76" s="125"/>
      <c r="C76" s="112"/>
      <c r="D76" s="7" t="s">
        <v>6</v>
      </c>
      <c r="E76" s="31">
        <f t="shared" si="21"/>
        <v>0</v>
      </c>
      <c r="F76" s="38">
        <v>0</v>
      </c>
      <c r="G76" s="38">
        <v>0</v>
      </c>
      <c r="H76" s="38"/>
      <c r="I76" s="38"/>
      <c r="J76" s="38"/>
      <c r="K76" s="38"/>
      <c r="L76" s="38"/>
      <c r="M76" s="39"/>
      <c r="N76" s="38"/>
      <c r="O76" s="38"/>
      <c r="P76" s="38">
        <v>0</v>
      </c>
      <c r="Q76" s="39">
        <v>0</v>
      </c>
    </row>
    <row r="77" spans="1:18" ht="60" x14ac:dyDescent="0.25">
      <c r="A77" s="116"/>
      <c r="B77" s="125"/>
      <c r="C77" s="112"/>
      <c r="D77" s="12" t="s">
        <v>27</v>
      </c>
      <c r="E77" s="31">
        <f t="shared" si="21"/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30">
        <v>0</v>
      </c>
    </row>
    <row r="78" spans="1:18" ht="30" x14ac:dyDescent="0.25">
      <c r="A78" s="116"/>
      <c r="B78" s="125"/>
      <c r="C78" s="112"/>
      <c r="D78" s="12" t="s">
        <v>70</v>
      </c>
      <c r="E78" s="31">
        <f t="shared" si="21"/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30">
        <v>0</v>
      </c>
    </row>
    <row r="79" spans="1:18" ht="30" x14ac:dyDescent="0.25">
      <c r="A79" s="116"/>
      <c r="B79" s="126"/>
      <c r="C79" s="113"/>
      <c r="D79" s="12" t="s">
        <v>71</v>
      </c>
      <c r="E79" s="31">
        <f t="shared" si="21"/>
        <v>161055.93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19600-19600</f>
        <v>0</v>
      </c>
      <c r="Q79" s="30">
        <v>161055.93</v>
      </c>
    </row>
    <row r="80" spans="1:18" ht="15" customHeight="1" x14ac:dyDescent="0.25">
      <c r="A80" s="120" t="s">
        <v>42</v>
      </c>
      <c r="B80" s="130" t="s">
        <v>34</v>
      </c>
      <c r="C80" s="117" t="s">
        <v>78</v>
      </c>
      <c r="D80" s="22" t="s">
        <v>20</v>
      </c>
      <c r="E80" s="32">
        <f t="shared" si="21"/>
        <v>2030</v>
      </c>
      <c r="F80" s="28">
        <f t="shared" ref="F80:Q80" si="22">F81+F82+F83+F86</f>
        <v>0</v>
      </c>
      <c r="G80" s="28">
        <f t="shared" si="22"/>
        <v>0</v>
      </c>
      <c r="H80" s="28">
        <f t="shared" si="22"/>
        <v>0</v>
      </c>
      <c r="I80" s="28">
        <f t="shared" si="22"/>
        <v>0</v>
      </c>
      <c r="J80" s="28">
        <f t="shared" si="22"/>
        <v>0</v>
      </c>
      <c r="K80" s="28">
        <f t="shared" si="22"/>
        <v>200</v>
      </c>
      <c r="L80" s="28">
        <f t="shared" si="22"/>
        <v>500</v>
      </c>
      <c r="M80" s="28">
        <f t="shared" si="22"/>
        <v>500</v>
      </c>
      <c r="N80" s="28">
        <f t="shared" si="22"/>
        <v>530</v>
      </c>
      <c r="O80" s="28">
        <f t="shared" si="22"/>
        <v>300</v>
      </c>
      <c r="P80" s="28">
        <f t="shared" si="22"/>
        <v>0</v>
      </c>
      <c r="Q80" s="28">
        <f t="shared" si="22"/>
        <v>0</v>
      </c>
    </row>
    <row r="81" spans="1:17" x14ac:dyDescent="0.25">
      <c r="A81" s="120"/>
      <c r="B81" s="131"/>
      <c r="C81" s="138"/>
      <c r="D81" s="23" t="s">
        <v>4</v>
      </c>
      <c r="E81" s="32">
        <f t="shared" si="21"/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</row>
    <row r="82" spans="1:17" x14ac:dyDescent="0.25">
      <c r="A82" s="120"/>
      <c r="B82" s="131"/>
      <c r="C82" s="138"/>
      <c r="D82" s="23" t="s">
        <v>5</v>
      </c>
      <c r="E82" s="32">
        <f t="shared" si="21"/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</row>
    <row r="83" spans="1:17" x14ac:dyDescent="0.25">
      <c r="A83" s="120"/>
      <c r="B83" s="131"/>
      <c r="C83" s="138"/>
      <c r="D83" s="23" t="s">
        <v>6</v>
      </c>
      <c r="E83" s="32">
        <f t="shared" si="21"/>
        <v>2030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200</v>
      </c>
      <c r="L83" s="30">
        <v>500</v>
      </c>
      <c r="M83" s="30">
        <v>500</v>
      </c>
      <c r="N83" s="30">
        <v>530</v>
      </c>
      <c r="O83" s="30">
        <v>300</v>
      </c>
      <c r="P83" s="30"/>
      <c r="Q83" s="30"/>
    </row>
    <row r="84" spans="1:17" ht="60" x14ac:dyDescent="0.25">
      <c r="A84" s="120"/>
      <c r="B84" s="131"/>
      <c r="C84" s="138"/>
      <c r="D84" s="24" t="s">
        <v>27</v>
      </c>
      <c r="E84" s="32">
        <f t="shared" si="21"/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</row>
    <row r="85" spans="1:17" ht="30" x14ac:dyDescent="0.25">
      <c r="A85" s="120"/>
      <c r="B85" s="131"/>
      <c r="C85" s="138"/>
      <c r="D85" s="24" t="s">
        <v>70</v>
      </c>
      <c r="E85" s="32">
        <f t="shared" si="21"/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</row>
    <row r="86" spans="1:17" ht="30" x14ac:dyDescent="0.25">
      <c r="A86" s="120"/>
      <c r="B86" s="132"/>
      <c r="C86" s="118"/>
      <c r="D86" s="24" t="s">
        <v>71</v>
      </c>
      <c r="E86" s="32">
        <f t="shared" si="21"/>
        <v>0</v>
      </c>
      <c r="F86" s="30">
        <v>0</v>
      </c>
      <c r="G86" s="30">
        <v>0</v>
      </c>
      <c r="H86" s="30">
        <v>0</v>
      </c>
      <c r="I86" s="30">
        <v>0</v>
      </c>
      <c r="J86" s="30">
        <f>500-500</f>
        <v>0</v>
      </c>
      <c r="K86" s="30">
        <f>500-500</f>
        <v>0</v>
      </c>
      <c r="L86" s="30"/>
      <c r="M86" s="30"/>
      <c r="N86" s="30"/>
      <c r="O86" s="30"/>
      <c r="P86" s="30"/>
      <c r="Q86" s="30"/>
    </row>
    <row r="87" spans="1:17" x14ac:dyDescent="0.25">
      <c r="A87" s="117" t="s">
        <v>67</v>
      </c>
      <c r="B87" s="130" t="s">
        <v>65</v>
      </c>
      <c r="C87" s="120" t="s">
        <v>80</v>
      </c>
      <c r="D87" s="22" t="s">
        <v>20</v>
      </c>
      <c r="E87" s="32">
        <f>E88+E89+E90+E91+E92+E93</f>
        <v>157481.10999999999</v>
      </c>
      <c r="F87" s="32">
        <f t="shared" ref="F87:Q87" si="23">F88+F89+F90+F91+F92+F93</f>
        <v>0</v>
      </c>
      <c r="G87" s="32">
        <f t="shared" si="23"/>
        <v>0</v>
      </c>
      <c r="H87" s="32">
        <f t="shared" si="23"/>
        <v>0</v>
      </c>
      <c r="I87" s="32">
        <f t="shared" si="23"/>
        <v>0</v>
      </c>
      <c r="J87" s="32">
        <f t="shared" si="23"/>
        <v>0</v>
      </c>
      <c r="K87" s="32">
        <f t="shared" si="23"/>
        <v>0</v>
      </c>
      <c r="L87" s="32">
        <f t="shared" si="23"/>
        <v>0</v>
      </c>
      <c r="M87" s="32">
        <f t="shared" si="23"/>
        <v>0</v>
      </c>
      <c r="N87" s="32">
        <f t="shared" si="23"/>
        <v>0</v>
      </c>
      <c r="O87" s="32">
        <f t="shared" si="23"/>
        <v>0</v>
      </c>
      <c r="P87" s="32">
        <f t="shared" si="23"/>
        <v>0</v>
      </c>
      <c r="Q87" s="32">
        <f t="shared" si="23"/>
        <v>157481.10999999999</v>
      </c>
    </row>
    <row r="88" spans="1:17" x14ac:dyDescent="0.25">
      <c r="A88" s="138"/>
      <c r="B88" s="131"/>
      <c r="C88" s="120"/>
      <c r="D88" s="23" t="s">
        <v>4</v>
      </c>
      <c r="E88" s="32">
        <f>F88+G88+H88+I88+J88+K88+L88+M88+N88+O88+P88+Q88</f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</row>
    <row r="89" spans="1:17" x14ac:dyDescent="0.25">
      <c r="A89" s="138"/>
      <c r="B89" s="131"/>
      <c r="C89" s="120"/>
      <c r="D89" s="23" t="s">
        <v>5</v>
      </c>
      <c r="E89" s="32">
        <f t="shared" ref="E89:E93" si="24">F89+G89+H89+I89+J89+K89+L89+M89+N89+O89+P89+Q89</f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</row>
    <row r="90" spans="1:17" x14ac:dyDescent="0.25">
      <c r="A90" s="138"/>
      <c r="B90" s="131"/>
      <c r="C90" s="120"/>
      <c r="D90" s="23" t="s">
        <v>6</v>
      </c>
      <c r="E90" s="32">
        <f t="shared" si="24"/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</row>
    <row r="91" spans="1:17" ht="60" x14ac:dyDescent="0.25">
      <c r="A91" s="138"/>
      <c r="B91" s="131"/>
      <c r="C91" s="120"/>
      <c r="D91" s="24" t="s">
        <v>27</v>
      </c>
      <c r="E91" s="32">
        <f t="shared" si="24"/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</row>
    <row r="92" spans="1:17" ht="30" x14ac:dyDescent="0.25">
      <c r="A92" s="138"/>
      <c r="B92" s="131"/>
      <c r="C92" s="120"/>
      <c r="D92" s="24" t="s">
        <v>70</v>
      </c>
      <c r="E92" s="32">
        <f t="shared" si="24"/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</row>
    <row r="93" spans="1:17" ht="30" x14ac:dyDescent="0.25">
      <c r="A93" s="118"/>
      <c r="B93" s="132"/>
      <c r="C93" s="120"/>
      <c r="D93" s="24" t="s">
        <v>71</v>
      </c>
      <c r="E93" s="32">
        <f t="shared" si="24"/>
        <v>157481.10999999999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157481.10999999999</v>
      </c>
    </row>
    <row r="94" spans="1:17" x14ac:dyDescent="0.25">
      <c r="A94" s="117" t="s">
        <v>68</v>
      </c>
      <c r="B94" s="130" t="s">
        <v>66</v>
      </c>
      <c r="C94" s="120" t="s">
        <v>39</v>
      </c>
      <c r="D94" s="22" t="s">
        <v>20</v>
      </c>
      <c r="E94" s="32">
        <f>E95+E96+E97+E98+E99+E100</f>
        <v>4492.9566999999997</v>
      </c>
      <c r="F94" s="32">
        <f t="shared" ref="F94:Q94" si="25">F95+F96+F97+F98+F99+F100</f>
        <v>0</v>
      </c>
      <c r="G94" s="32">
        <f t="shared" si="25"/>
        <v>0</v>
      </c>
      <c r="H94" s="32">
        <f t="shared" si="25"/>
        <v>0</v>
      </c>
      <c r="I94" s="32">
        <f t="shared" si="25"/>
        <v>0</v>
      </c>
      <c r="J94" s="32">
        <f t="shared" si="25"/>
        <v>0</v>
      </c>
      <c r="K94" s="32">
        <f t="shared" si="25"/>
        <v>0</v>
      </c>
      <c r="L94" s="32">
        <f t="shared" si="25"/>
        <v>0</v>
      </c>
      <c r="M94" s="32">
        <f t="shared" si="25"/>
        <v>0</v>
      </c>
      <c r="N94" s="32">
        <f t="shared" si="25"/>
        <v>0</v>
      </c>
      <c r="O94" s="32">
        <f t="shared" si="25"/>
        <v>0</v>
      </c>
      <c r="P94" s="32">
        <f t="shared" si="25"/>
        <v>0</v>
      </c>
      <c r="Q94" s="32">
        <f t="shared" si="25"/>
        <v>4492.9566999999997</v>
      </c>
    </row>
    <row r="95" spans="1:17" x14ac:dyDescent="0.25">
      <c r="A95" s="138"/>
      <c r="B95" s="131"/>
      <c r="C95" s="120"/>
      <c r="D95" s="23" t="s">
        <v>4</v>
      </c>
      <c r="E95" s="32">
        <f>F95+G95+H95+I95+J95+K95+L95+M95+N95+O95+P95+Q95</f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</row>
    <row r="96" spans="1:17" x14ac:dyDescent="0.25">
      <c r="A96" s="138"/>
      <c r="B96" s="131"/>
      <c r="C96" s="120"/>
      <c r="D96" s="23" t="s">
        <v>5</v>
      </c>
      <c r="E96" s="32">
        <f t="shared" ref="E96:E100" si="26">F96+G96+H96+I96+J96+K96+L96+M96+N96+O96+P96+Q96</f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</row>
    <row r="97" spans="1:17" x14ac:dyDescent="0.25">
      <c r="A97" s="138"/>
      <c r="B97" s="131"/>
      <c r="C97" s="120"/>
      <c r="D97" s="23" t="s">
        <v>6</v>
      </c>
      <c r="E97" s="32">
        <f t="shared" si="26"/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</row>
    <row r="98" spans="1:17" ht="60" x14ac:dyDescent="0.25">
      <c r="A98" s="138"/>
      <c r="B98" s="131"/>
      <c r="C98" s="120"/>
      <c r="D98" s="24" t="s">
        <v>27</v>
      </c>
      <c r="E98" s="32">
        <f t="shared" si="26"/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</row>
    <row r="99" spans="1:17" ht="30" x14ac:dyDescent="0.25">
      <c r="A99" s="138"/>
      <c r="B99" s="131"/>
      <c r="C99" s="120"/>
      <c r="D99" s="24" t="s">
        <v>70</v>
      </c>
      <c r="E99" s="32">
        <f t="shared" si="26"/>
        <v>0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</row>
    <row r="100" spans="1:17" ht="30" x14ac:dyDescent="0.25">
      <c r="A100" s="118"/>
      <c r="B100" s="132"/>
      <c r="C100" s="120"/>
      <c r="D100" s="24" t="s">
        <v>71</v>
      </c>
      <c r="E100" s="32">
        <f t="shared" si="26"/>
        <v>4492.9566999999997</v>
      </c>
      <c r="F100" s="30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4492.9566999999997</v>
      </c>
    </row>
    <row r="101" spans="1:17" x14ac:dyDescent="0.25">
      <c r="A101" s="129" t="s">
        <v>31</v>
      </c>
      <c r="B101" s="142" t="s">
        <v>75</v>
      </c>
      <c r="C101" s="112"/>
      <c r="D101" s="43" t="s">
        <v>20</v>
      </c>
      <c r="E101" s="40">
        <f>E102+E103+E104+E105+E106+E107</f>
        <v>61748.963520000005</v>
      </c>
      <c r="F101" s="40">
        <f t="shared" ref="F101:Q101" si="27">F102+F103+F104+F105+F106+F107</f>
        <v>73.392480000000006</v>
      </c>
      <c r="G101" s="40">
        <f t="shared" si="27"/>
        <v>2226.4011</v>
      </c>
      <c r="H101" s="40">
        <f t="shared" si="27"/>
        <v>2126.3362399999996</v>
      </c>
      <c r="I101" s="40">
        <f t="shared" si="27"/>
        <v>2434.6855399999999</v>
      </c>
      <c r="J101" s="40">
        <f t="shared" si="27"/>
        <v>2229.1193399999997</v>
      </c>
      <c r="K101" s="40">
        <f t="shared" si="27"/>
        <v>2331.9024399999998</v>
      </c>
      <c r="L101" s="40">
        <f t="shared" si="27"/>
        <v>5185.2622000000001</v>
      </c>
      <c r="M101" s="40">
        <f t="shared" si="27"/>
        <v>2229.7370999999998</v>
      </c>
      <c r="N101" s="40">
        <f t="shared" si="27"/>
        <v>2585.3033</v>
      </c>
      <c r="O101" s="40">
        <f t="shared" si="27"/>
        <v>2335.2622000000001</v>
      </c>
      <c r="P101" s="40">
        <f t="shared" si="27"/>
        <v>2226.9951000000001</v>
      </c>
      <c r="Q101" s="41">
        <f t="shared" si="27"/>
        <v>35764.566480000001</v>
      </c>
    </row>
    <row r="102" spans="1:17" x14ac:dyDescent="0.25">
      <c r="A102" s="116"/>
      <c r="B102" s="109"/>
      <c r="C102" s="112"/>
      <c r="D102" s="7" t="s">
        <v>4</v>
      </c>
      <c r="E102" s="40"/>
      <c r="F102" s="20">
        <f>F109+F116+F137+F144+F123+F130</f>
        <v>0</v>
      </c>
      <c r="G102" s="20">
        <f t="shared" ref="G102:Q102" si="28">G109+G116+G137+G144+G123+G130</f>
        <v>0</v>
      </c>
      <c r="H102" s="20">
        <f t="shared" si="28"/>
        <v>0</v>
      </c>
      <c r="I102" s="20">
        <f t="shared" si="28"/>
        <v>0</v>
      </c>
      <c r="J102" s="20">
        <f t="shared" si="28"/>
        <v>0</v>
      </c>
      <c r="K102" s="20">
        <f t="shared" si="28"/>
        <v>0</v>
      </c>
      <c r="L102" s="20">
        <f t="shared" si="28"/>
        <v>0</v>
      </c>
      <c r="M102" s="20">
        <f t="shared" si="28"/>
        <v>0</v>
      </c>
      <c r="N102" s="20">
        <f t="shared" si="28"/>
        <v>0</v>
      </c>
      <c r="O102" s="20">
        <f t="shared" si="28"/>
        <v>0</v>
      </c>
      <c r="P102" s="20">
        <f t="shared" si="28"/>
        <v>0</v>
      </c>
      <c r="Q102" s="20">
        <f t="shared" si="28"/>
        <v>0</v>
      </c>
    </row>
    <row r="103" spans="1:17" x14ac:dyDescent="0.25">
      <c r="A103" s="116"/>
      <c r="B103" s="109"/>
      <c r="C103" s="112"/>
      <c r="D103" s="7" t="s">
        <v>5</v>
      </c>
      <c r="E103" s="33">
        <f>F103+G103+H103+I103+J103+K103+L103+M103+N103+O103+P103+Q103</f>
        <v>0</v>
      </c>
      <c r="F103" s="20">
        <f t="shared" ref="F103:Q107" si="29">F110+F117+F138+F145+F124+F131</f>
        <v>0</v>
      </c>
      <c r="G103" s="20">
        <f t="shared" si="29"/>
        <v>0</v>
      </c>
      <c r="H103" s="20">
        <f t="shared" si="29"/>
        <v>0</v>
      </c>
      <c r="I103" s="20">
        <f t="shared" si="29"/>
        <v>0</v>
      </c>
      <c r="J103" s="20">
        <f t="shared" si="29"/>
        <v>0</v>
      </c>
      <c r="K103" s="20">
        <f t="shared" si="29"/>
        <v>0</v>
      </c>
      <c r="L103" s="20">
        <f t="shared" si="29"/>
        <v>0</v>
      </c>
      <c r="M103" s="20">
        <f t="shared" si="29"/>
        <v>0</v>
      </c>
      <c r="N103" s="20">
        <f t="shared" si="29"/>
        <v>0</v>
      </c>
      <c r="O103" s="20">
        <f t="shared" si="29"/>
        <v>0</v>
      </c>
      <c r="P103" s="20">
        <f t="shared" si="29"/>
        <v>0</v>
      </c>
      <c r="Q103" s="20">
        <f t="shared" si="29"/>
        <v>0</v>
      </c>
    </row>
    <row r="104" spans="1:17" x14ac:dyDescent="0.25">
      <c r="A104" s="116"/>
      <c r="B104" s="109"/>
      <c r="C104" s="112"/>
      <c r="D104" s="7" t="s">
        <v>6</v>
      </c>
      <c r="E104" s="33">
        <f>F104+G104+H104+I104+J104+K104+L104+M104+N104+O104+P104+Q104</f>
        <v>26121.963520000001</v>
      </c>
      <c r="F104" s="20">
        <f t="shared" si="29"/>
        <v>73.392480000000006</v>
      </c>
      <c r="G104" s="20">
        <f t="shared" si="29"/>
        <v>2226.4011</v>
      </c>
      <c r="H104" s="20">
        <f t="shared" si="29"/>
        <v>2126.3362399999996</v>
      </c>
      <c r="I104" s="20">
        <f t="shared" si="29"/>
        <v>2434.6855399999999</v>
      </c>
      <c r="J104" s="20">
        <f t="shared" si="29"/>
        <v>2229.1193399999997</v>
      </c>
      <c r="K104" s="20">
        <f t="shared" si="29"/>
        <v>2331.9024399999998</v>
      </c>
      <c r="L104" s="20">
        <f t="shared" si="29"/>
        <v>5185.2622000000001</v>
      </c>
      <c r="M104" s="20">
        <f t="shared" si="29"/>
        <v>2229.7370999999998</v>
      </c>
      <c r="N104" s="20">
        <f t="shared" si="29"/>
        <v>2585.3033</v>
      </c>
      <c r="O104" s="20">
        <f t="shared" si="29"/>
        <v>2335.2622000000001</v>
      </c>
      <c r="P104" s="20">
        <f t="shared" si="29"/>
        <v>2226.9951000000001</v>
      </c>
      <c r="Q104" s="20">
        <f t="shared" si="29"/>
        <v>137.56648000000001</v>
      </c>
    </row>
    <row r="105" spans="1:17" ht="60" x14ac:dyDescent="0.25">
      <c r="A105" s="116"/>
      <c r="B105" s="109"/>
      <c r="C105" s="112"/>
      <c r="D105" s="12" t="s">
        <v>27</v>
      </c>
      <c r="E105" s="33">
        <f t="shared" ref="E105:E107" si="30">F105+G105+H105+I105+J105+K105+L105+M105+N105+O105+P105+Q105</f>
        <v>0</v>
      </c>
      <c r="F105" s="20">
        <f t="shared" si="29"/>
        <v>0</v>
      </c>
      <c r="G105" s="20">
        <f t="shared" si="29"/>
        <v>0</v>
      </c>
      <c r="H105" s="20">
        <f t="shared" si="29"/>
        <v>0</v>
      </c>
      <c r="I105" s="20">
        <f t="shared" si="29"/>
        <v>0</v>
      </c>
      <c r="J105" s="20">
        <f t="shared" si="29"/>
        <v>0</v>
      </c>
      <c r="K105" s="20">
        <f t="shared" si="29"/>
        <v>0</v>
      </c>
      <c r="L105" s="20">
        <f t="shared" si="29"/>
        <v>0</v>
      </c>
      <c r="M105" s="20">
        <f t="shared" si="29"/>
        <v>0</v>
      </c>
      <c r="N105" s="20">
        <f t="shared" si="29"/>
        <v>0</v>
      </c>
      <c r="O105" s="20">
        <f t="shared" si="29"/>
        <v>0</v>
      </c>
      <c r="P105" s="20">
        <f t="shared" si="29"/>
        <v>0</v>
      </c>
      <c r="Q105" s="20">
        <f t="shared" si="29"/>
        <v>0</v>
      </c>
    </row>
    <row r="106" spans="1:17" ht="30" x14ac:dyDescent="0.25">
      <c r="A106" s="116"/>
      <c r="B106" s="109"/>
      <c r="C106" s="112"/>
      <c r="D106" s="12" t="s">
        <v>70</v>
      </c>
      <c r="E106" s="33">
        <f t="shared" si="30"/>
        <v>0</v>
      </c>
      <c r="F106" s="20">
        <f t="shared" si="29"/>
        <v>0</v>
      </c>
      <c r="G106" s="20">
        <f t="shared" si="29"/>
        <v>0</v>
      </c>
      <c r="H106" s="20">
        <f t="shared" si="29"/>
        <v>0</v>
      </c>
      <c r="I106" s="20">
        <f t="shared" si="29"/>
        <v>0</v>
      </c>
      <c r="J106" s="20">
        <f t="shared" si="29"/>
        <v>0</v>
      </c>
      <c r="K106" s="20">
        <f t="shared" si="29"/>
        <v>0</v>
      </c>
      <c r="L106" s="20">
        <f t="shared" si="29"/>
        <v>0</v>
      </c>
      <c r="M106" s="20">
        <f t="shared" si="29"/>
        <v>0</v>
      </c>
      <c r="N106" s="20">
        <f t="shared" si="29"/>
        <v>0</v>
      </c>
      <c r="O106" s="20">
        <f t="shared" si="29"/>
        <v>0</v>
      </c>
      <c r="P106" s="20">
        <f t="shared" si="29"/>
        <v>0</v>
      </c>
      <c r="Q106" s="20">
        <f t="shared" si="29"/>
        <v>0</v>
      </c>
    </row>
    <row r="107" spans="1:17" ht="30" x14ac:dyDescent="0.25">
      <c r="A107" s="116"/>
      <c r="B107" s="110"/>
      <c r="C107" s="113"/>
      <c r="D107" s="12" t="s">
        <v>71</v>
      </c>
      <c r="E107" s="33">
        <f t="shared" si="30"/>
        <v>35627</v>
      </c>
      <c r="F107" s="20">
        <f t="shared" si="29"/>
        <v>0</v>
      </c>
      <c r="G107" s="20">
        <f t="shared" si="29"/>
        <v>0</v>
      </c>
      <c r="H107" s="20">
        <f t="shared" si="29"/>
        <v>0</v>
      </c>
      <c r="I107" s="20">
        <f t="shared" si="29"/>
        <v>0</v>
      </c>
      <c r="J107" s="20">
        <f t="shared" si="29"/>
        <v>0</v>
      </c>
      <c r="K107" s="20">
        <f t="shared" si="29"/>
        <v>0</v>
      </c>
      <c r="L107" s="20">
        <f t="shared" si="29"/>
        <v>0</v>
      </c>
      <c r="M107" s="20">
        <f t="shared" si="29"/>
        <v>0</v>
      </c>
      <c r="N107" s="20">
        <f t="shared" si="29"/>
        <v>0</v>
      </c>
      <c r="O107" s="20">
        <f t="shared" si="29"/>
        <v>0</v>
      </c>
      <c r="P107" s="20">
        <f t="shared" si="29"/>
        <v>0</v>
      </c>
      <c r="Q107" s="20">
        <f t="shared" si="29"/>
        <v>35627</v>
      </c>
    </row>
    <row r="108" spans="1:17" x14ac:dyDescent="0.25">
      <c r="A108" s="143" t="s">
        <v>32</v>
      </c>
      <c r="B108" s="124" t="s">
        <v>47</v>
      </c>
      <c r="C108" s="111" t="s">
        <v>35</v>
      </c>
      <c r="D108" s="6" t="s">
        <v>20</v>
      </c>
      <c r="E108" s="26">
        <f>E109+E110+E111+E112+E113+E114</f>
        <v>819</v>
      </c>
      <c r="F108" s="26">
        <f t="shared" ref="F108:Q108" si="31">F109+F110+F111+F112+F113+F114</f>
        <v>73.392480000000006</v>
      </c>
      <c r="G108" s="26">
        <f t="shared" si="31"/>
        <v>67.956000000000003</v>
      </c>
      <c r="H108" s="26">
        <f t="shared" si="31"/>
        <v>70.674239999999998</v>
      </c>
      <c r="I108" s="26">
        <f t="shared" si="31"/>
        <v>70.674239999999998</v>
      </c>
      <c r="J108" s="26">
        <f t="shared" si="31"/>
        <v>70.674239999999998</v>
      </c>
      <c r="K108" s="26">
        <f t="shared" si="31"/>
        <v>70.674239999999998</v>
      </c>
      <c r="L108" s="26">
        <f t="shared" si="31"/>
        <v>74.034000000000006</v>
      </c>
      <c r="M108" s="26">
        <f t="shared" si="31"/>
        <v>71.292000000000002</v>
      </c>
      <c r="N108" s="26">
        <f t="shared" si="31"/>
        <v>71.292000000000002</v>
      </c>
      <c r="O108" s="26">
        <f t="shared" si="31"/>
        <v>74.034000000000006</v>
      </c>
      <c r="P108" s="26">
        <f t="shared" si="31"/>
        <v>68.55</v>
      </c>
      <c r="Q108" s="28">
        <f t="shared" si="31"/>
        <v>35.752560000000003</v>
      </c>
    </row>
    <row r="109" spans="1:17" x14ac:dyDescent="0.25">
      <c r="A109" s="116"/>
      <c r="B109" s="125"/>
      <c r="C109" s="112"/>
      <c r="D109" s="7" t="s">
        <v>4</v>
      </c>
      <c r="E109" s="33">
        <f>F109+G109+H109+I109+J109+K109+L109+M109+N109+O109+P109+Q109</f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30">
        <v>0</v>
      </c>
    </row>
    <row r="110" spans="1:17" x14ac:dyDescent="0.25">
      <c r="A110" s="116"/>
      <c r="B110" s="125"/>
      <c r="C110" s="112"/>
      <c r="D110" s="7" t="s">
        <v>5</v>
      </c>
      <c r="E110" s="33">
        <f>F110+G110+H110+I110+J110+K110+L110+M110+N110+O110+P110+Q110</f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30">
        <v>0</v>
      </c>
    </row>
    <row r="111" spans="1:17" x14ac:dyDescent="0.25">
      <c r="A111" s="116"/>
      <c r="B111" s="125"/>
      <c r="C111" s="112"/>
      <c r="D111" s="7" t="s">
        <v>6</v>
      </c>
      <c r="E111" s="33">
        <f>F111+G111+H111+I111+J111+K111+L111+M111+N111+O111+P111+Q111</f>
        <v>819</v>
      </c>
      <c r="F111" s="20">
        <v>73.392480000000006</v>
      </c>
      <c r="G111" s="20">
        <v>67.956000000000003</v>
      </c>
      <c r="H111" s="20">
        <v>70.674239999999998</v>
      </c>
      <c r="I111" s="20">
        <v>70.674239999999998</v>
      </c>
      <c r="J111" s="20">
        <v>70.674239999999998</v>
      </c>
      <c r="K111" s="20">
        <v>70.674239999999998</v>
      </c>
      <c r="L111" s="20">
        <v>74.034000000000006</v>
      </c>
      <c r="M111" s="20">
        <v>71.292000000000002</v>
      </c>
      <c r="N111" s="20">
        <v>71.292000000000002</v>
      </c>
      <c r="O111" s="20">
        <v>74.034000000000006</v>
      </c>
      <c r="P111" s="20">
        <v>68.55</v>
      </c>
      <c r="Q111" s="42">
        <v>35.752560000000003</v>
      </c>
    </row>
    <row r="112" spans="1:17" ht="60" x14ac:dyDescent="0.25">
      <c r="A112" s="116"/>
      <c r="B112" s="125"/>
      <c r="C112" s="112"/>
      <c r="D112" s="12" t="s">
        <v>27</v>
      </c>
      <c r="E112" s="33">
        <f>F112+G112+H112+I112+J112+K112+L112+M112+N112+O112+P112+Q112</f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30">
        <v>0</v>
      </c>
    </row>
    <row r="113" spans="1:17" ht="30" x14ac:dyDescent="0.25">
      <c r="A113" s="116"/>
      <c r="B113" s="125"/>
      <c r="C113" s="112"/>
      <c r="D113" s="12" t="s">
        <v>70</v>
      </c>
      <c r="E113" s="33">
        <f>F113+G113+H113+J113+K113+L113+M113+N113+O113+P113+Q113</f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30">
        <v>0</v>
      </c>
    </row>
    <row r="114" spans="1:17" ht="30" x14ac:dyDescent="0.25">
      <c r="A114" s="116"/>
      <c r="B114" s="126"/>
      <c r="C114" s="113"/>
      <c r="D114" s="12" t="s">
        <v>71</v>
      </c>
      <c r="E114" s="33">
        <f>F114+G114+H114+I114+J114+K114+L114+M114+N114+O114+P114+Q114</f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30">
        <v>0</v>
      </c>
    </row>
    <row r="115" spans="1:17" x14ac:dyDescent="0.25">
      <c r="A115" s="116" t="s">
        <v>33</v>
      </c>
      <c r="B115" s="130" t="s">
        <v>48</v>
      </c>
      <c r="C115" s="111" t="s">
        <v>55</v>
      </c>
      <c r="D115" s="6" t="s">
        <v>20</v>
      </c>
      <c r="E115" s="31">
        <f>E116+E117+E118+E119+E120+E121</f>
        <v>42302.963519999998</v>
      </c>
      <c r="F115" s="31">
        <f t="shared" ref="F115:Q115" si="32">F116+F117+F118+F119+F120+F121</f>
        <v>0</v>
      </c>
      <c r="G115" s="31">
        <f t="shared" si="32"/>
        <v>2158.4450999999999</v>
      </c>
      <c r="H115" s="31">
        <f t="shared" si="32"/>
        <v>2055.6619999999998</v>
      </c>
      <c r="I115" s="31">
        <f t="shared" si="32"/>
        <v>2364.0113000000001</v>
      </c>
      <c r="J115" s="31">
        <f t="shared" si="32"/>
        <v>2158.4450999999999</v>
      </c>
      <c r="K115" s="31">
        <f t="shared" si="32"/>
        <v>2261.2282</v>
      </c>
      <c r="L115" s="31">
        <f t="shared" si="32"/>
        <v>2261.2282</v>
      </c>
      <c r="M115" s="31">
        <f t="shared" si="32"/>
        <v>2158.4450999999999</v>
      </c>
      <c r="N115" s="31">
        <f t="shared" si="32"/>
        <v>2364.0113000000001</v>
      </c>
      <c r="O115" s="31">
        <f t="shared" si="32"/>
        <v>2261.2282</v>
      </c>
      <c r="P115" s="31">
        <f t="shared" si="32"/>
        <v>2158.4450999999999</v>
      </c>
      <c r="Q115" s="32">
        <f t="shared" si="32"/>
        <v>20101.813920000001</v>
      </c>
    </row>
    <row r="116" spans="1:17" x14ac:dyDescent="0.25">
      <c r="A116" s="116"/>
      <c r="B116" s="131"/>
      <c r="C116" s="112"/>
      <c r="D116" s="7" t="s">
        <v>4</v>
      </c>
      <c r="E116" s="29">
        <f t="shared" ref="E116:E121" si="33">F116+G116+H116+I116+J116+K116+L116+M116+N116+O116+P116+Q116</f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30">
        <v>0</v>
      </c>
    </row>
    <row r="117" spans="1:17" x14ac:dyDescent="0.25">
      <c r="A117" s="116"/>
      <c r="B117" s="131"/>
      <c r="C117" s="112"/>
      <c r="D117" s="7" t="s">
        <v>5</v>
      </c>
      <c r="E117" s="29">
        <f t="shared" si="33"/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30">
        <v>0</v>
      </c>
    </row>
    <row r="118" spans="1:17" x14ac:dyDescent="0.25">
      <c r="A118" s="116"/>
      <c r="B118" s="131"/>
      <c r="C118" s="112"/>
      <c r="D118" s="7" t="s">
        <v>6</v>
      </c>
      <c r="E118" s="29">
        <f>Q118+P118+O118+N118+M118+L118+K118+J118+I118+H118+G118</f>
        <v>22302.963519999998</v>
      </c>
      <c r="F118" s="20">
        <v>0</v>
      </c>
      <c r="G118" s="20">
        <v>2158.4450999999999</v>
      </c>
      <c r="H118" s="20">
        <v>2055.6619999999998</v>
      </c>
      <c r="I118" s="20">
        <v>2364.0113000000001</v>
      </c>
      <c r="J118" s="20">
        <v>2158.4450999999999</v>
      </c>
      <c r="K118" s="20">
        <v>2261.2282</v>
      </c>
      <c r="L118" s="20">
        <v>2261.2282</v>
      </c>
      <c r="M118" s="20">
        <v>2158.4450999999999</v>
      </c>
      <c r="N118" s="20">
        <v>2364.0113000000001</v>
      </c>
      <c r="O118" s="20">
        <v>2261.2282</v>
      </c>
      <c r="P118" s="20">
        <v>2158.4450999999999</v>
      </c>
      <c r="Q118" s="30">
        <v>101.81392</v>
      </c>
    </row>
    <row r="119" spans="1:17" ht="60" x14ac:dyDescent="0.25">
      <c r="A119" s="116"/>
      <c r="B119" s="131"/>
      <c r="C119" s="112"/>
      <c r="D119" s="12" t="s">
        <v>27</v>
      </c>
      <c r="E119" s="29">
        <f t="shared" si="33"/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30">
        <v>0</v>
      </c>
    </row>
    <row r="120" spans="1:17" ht="30" x14ac:dyDescent="0.25">
      <c r="A120" s="116"/>
      <c r="B120" s="131"/>
      <c r="C120" s="112"/>
      <c r="D120" s="12" t="s">
        <v>70</v>
      </c>
      <c r="E120" s="29">
        <f t="shared" si="33"/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30">
        <v>0</v>
      </c>
    </row>
    <row r="121" spans="1:17" ht="30" x14ac:dyDescent="0.25">
      <c r="A121" s="116"/>
      <c r="B121" s="132"/>
      <c r="C121" s="113"/>
      <c r="D121" s="12" t="s">
        <v>71</v>
      </c>
      <c r="E121" s="29">
        <f t="shared" si="33"/>
        <v>20000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f>12130.6392-7200+2091.34341-3636.5531-3385.42951</f>
        <v>0</v>
      </c>
      <c r="Q121" s="30">
        <v>20000</v>
      </c>
    </row>
    <row r="122" spans="1:17" x14ac:dyDescent="0.25">
      <c r="A122" s="111" t="s">
        <v>46</v>
      </c>
      <c r="B122" s="130" t="s">
        <v>81</v>
      </c>
      <c r="C122" s="111" t="s">
        <v>39</v>
      </c>
      <c r="D122" s="6" t="s">
        <v>20</v>
      </c>
      <c r="E122" s="31">
        <f>E123+E124+E125+E126+E127+E128</f>
        <v>2850</v>
      </c>
      <c r="F122" s="31">
        <f t="shared" ref="F122:Q122" si="34">F123+F124+F125+F126+F127+F128</f>
        <v>0</v>
      </c>
      <c r="G122" s="31">
        <f t="shared" si="34"/>
        <v>0</v>
      </c>
      <c r="H122" s="31">
        <f t="shared" si="34"/>
        <v>0</v>
      </c>
      <c r="I122" s="31">
        <f t="shared" si="34"/>
        <v>0</v>
      </c>
      <c r="J122" s="31">
        <f t="shared" si="34"/>
        <v>0</v>
      </c>
      <c r="K122" s="31">
        <f t="shared" si="34"/>
        <v>0</v>
      </c>
      <c r="L122" s="31">
        <f t="shared" si="34"/>
        <v>2850</v>
      </c>
      <c r="M122" s="31">
        <f t="shared" si="34"/>
        <v>0</v>
      </c>
      <c r="N122" s="31">
        <f t="shared" si="34"/>
        <v>0</v>
      </c>
      <c r="O122" s="31">
        <f t="shared" si="34"/>
        <v>0</v>
      </c>
      <c r="P122" s="31">
        <f t="shared" si="34"/>
        <v>0</v>
      </c>
      <c r="Q122" s="32">
        <f t="shared" si="34"/>
        <v>0</v>
      </c>
    </row>
    <row r="123" spans="1:17" x14ac:dyDescent="0.25">
      <c r="A123" s="112"/>
      <c r="B123" s="131"/>
      <c r="C123" s="112"/>
      <c r="D123" s="7" t="s">
        <v>4</v>
      </c>
      <c r="E123" s="29">
        <f t="shared" ref="E123:E124" si="35">F123+G123+H123+I123+J123+K123+L123+M123+N123+O123+P123+Q123</f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30">
        <v>0</v>
      </c>
    </row>
    <row r="124" spans="1:17" x14ac:dyDescent="0.25">
      <c r="A124" s="112"/>
      <c r="B124" s="131"/>
      <c r="C124" s="112"/>
      <c r="D124" s="7" t="s">
        <v>5</v>
      </c>
      <c r="E124" s="29">
        <f t="shared" si="35"/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30">
        <v>0</v>
      </c>
    </row>
    <row r="125" spans="1:17" x14ac:dyDescent="0.25">
      <c r="A125" s="112"/>
      <c r="B125" s="131"/>
      <c r="C125" s="112"/>
      <c r="D125" s="7" t="s">
        <v>6</v>
      </c>
      <c r="E125" s="29">
        <f>Q125+P125+O125+N125+M125+L125+K125+J125+I125+H125+G125</f>
        <v>2850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2850</v>
      </c>
      <c r="M125" s="20">
        <v>0</v>
      </c>
      <c r="N125" s="20">
        <v>0</v>
      </c>
      <c r="O125" s="20">
        <v>0</v>
      </c>
      <c r="P125" s="20">
        <v>0</v>
      </c>
      <c r="Q125" s="30">
        <v>0</v>
      </c>
    </row>
    <row r="126" spans="1:17" ht="60" x14ac:dyDescent="0.25">
      <c r="A126" s="112"/>
      <c r="B126" s="131"/>
      <c r="C126" s="112"/>
      <c r="D126" s="12" t="s">
        <v>27</v>
      </c>
      <c r="E126" s="29">
        <f t="shared" ref="E126:E128" si="36">F126+G126+H126+I126+J126+K126+L126+M126+N126+O126+P126+Q126</f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30">
        <v>0</v>
      </c>
    </row>
    <row r="127" spans="1:17" ht="30" x14ac:dyDescent="0.25">
      <c r="A127" s="112"/>
      <c r="B127" s="131"/>
      <c r="C127" s="112"/>
      <c r="D127" s="12" t="s">
        <v>70</v>
      </c>
      <c r="E127" s="29">
        <f t="shared" si="36"/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30">
        <v>0</v>
      </c>
    </row>
    <row r="128" spans="1:17" ht="30" x14ac:dyDescent="0.25">
      <c r="A128" s="113"/>
      <c r="B128" s="132"/>
      <c r="C128" s="113"/>
      <c r="D128" s="12" t="s">
        <v>71</v>
      </c>
      <c r="E128" s="29">
        <f t="shared" si="36"/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f>12130.6392-7200+2091.34341-3636.5531-3385.42951</f>
        <v>0</v>
      </c>
      <c r="Q128" s="30">
        <v>0</v>
      </c>
    </row>
    <row r="129" spans="1:17" x14ac:dyDescent="0.25">
      <c r="A129" s="111" t="s">
        <v>52</v>
      </c>
      <c r="B129" s="130" t="s">
        <v>82</v>
      </c>
      <c r="C129" s="111" t="s">
        <v>39</v>
      </c>
      <c r="D129" s="6" t="s">
        <v>20</v>
      </c>
      <c r="E129" s="31">
        <f>E130+E131+E132+E133+E134+E135</f>
        <v>150</v>
      </c>
      <c r="F129" s="31">
        <f t="shared" ref="F129:Q129" si="37">F130+F131+F132+F133+F134+F135</f>
        <v>0</v>
      </c>
      <c r="G129" s="31">
        <f t="shared" si="37"/>
        <v>0</v>
      </c>
      <c r="H129" s="31">
        <f t="shared" si="37"/>
        <v>0</v>
      </c>
      <c r="I129" s="31">
        <f t="shared" si="37"/>
        <v>0</v>
      </c>
      <c r="J129" s="31">
        <f t="shared" si="37"/>
        <v>0</v>
      </c>
      <c r="K129" s="31">
        <f t="shared" si="37"/>
        <v>0</v>
      </c>
      <c r="L129" s="31">
        <f t="shared" si="37"/>
        <v>0</v>
      </c>
      <c r="M129" s="31">
        <f t="shared" si="37"/>
        <v>0</v>
      </c>
      <c r="N129" s="31">
        <f t="shared" si="37"/>
        <v>150</v>
      </c>
      <c r="O129" s="31">
        <f t="shared" si="37"/>
        <v>0</v>
      </c>
      <c r="P129" s="31">
        <f t="shared" si="37"/>
        <v>0</v>
      </c>
      <c r="Q129" s="32">
        <f t="shared" si="37"/>
        <v>0</v>
      </c>
    </row>
    <row r="130" spans="1:17" x14ac:dyDescent="0.25">
      <c r="A130" s="112"/>
      <c r="B130" s="131"/>
      <c r="C130" s="112"/>
      <c r="D130" s="7" t="s">
        <v>4</v>
      </c>
      <c r="E130" s="29">
        <f t="shared" ref="E130:E131" si="38">F130+G130+H130+I130+J130+K130+L130+M130+N130+O130+P130+Q130</f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30">
        <v>0</v>
      </c>
    </row>
    <row r="131" spans="1:17" x14ac:dyDescent="0.25">
      <c r="A131" s="112"/>
      <c r="B131" s="131"/>
      <c r="C131" s="112"/>
      <c r="D131" s="7" t="s">
        <v>5</v>
      </c>
      <c r="E131" s="29">
        <f t="shared" si="38"/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30">
        <v>0</v>
      </c>
    </row>
    <row r="132" spans="1:17" x14ac:dyDescent="0.25">
      <c r="A132" s="112"/>
      <c r="B132" s="131"/>
      <c r="C132" s="112"/>
      <c r="D132" s="7" t="s">
        <v>6</v>
      </c>
      <c r="E132" s="29">
        <f>Q132+P132+O132+N132+M132+L132+K132+J132+I132+H132+G132</f>
        <v>150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150</v>
      </c>
      <c r="O132" s="20">
        <v>0</v>
      </c>
      <c r="P132" s="20">
        <v>0</v>
      </c>
      <c r="Q132" s="30">
        <v>0</v>
      </c>
    </row>
    <row r="133" spans="1:17" ht="60" x14ac:dyDescent="0.25">
      <c r="A133" s="112"/>
      <c r="B133" s="131"/>
      <c r="C133" s="112"/>
      <c r="D133" s="12" t="s">
        <v>27</v>
      </c>
      <c r="E133" s="29">
        <f t="shared" ref="E133:E135" si="39">F133+G133+H133+I133+J133+K133+L133+M133+N133+O133+P133+Q133</f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30">
        <v>0</v>
      </c>
    </row>
    <row r="134" spans="1:17" ht="30" x14ac:dyDescent="0.25">
      <c r="A134" s="112"/>
      <c r="B134" s="131"/>
      <c r="C134" s="112"/>
      <c r="D134" s="12" t="s">
        <v>70</v>
      </c>
      <c r="E134" s="29">
        <f t="shared" si="39"/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30">
        <v>0</v>
      </c>
    </row>
    <row r="135" spans="1:17" ht="30" x14ac:dyDescent="0.25">
      <c r="A135" s="113"/>
      <c r="B135" s="132"/>
      <c r="C135" s="113"/>
      <c r="D135" s="12" t="s">
        <v>71</v>
      </c>
      <c r="E135" s="29">
        <f t="shared" si="39"/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f>12130.6392-7200+2091.34341-3636.5531-3385.42951</f>
        <v>0</v>
      </c>
      <c r="Q135" s="30">
        <v>0</v>
      </c>
    </row>
    <row r="136" spans="1:17" x14ac:dyDescent="0.25">
      <c r="A136" s="116" t="s">
        <v>83</v>
      </c>
      <c r="B136" s="124" t="s">
        <v>69</v>
      </c>
      <c r="C136" s="111" t="s">
        <v>39</v>
      </c>
      <c r="D136" s="6" t="s">
        <v>20</v>
      </c>
      <c r="E136" s="31">
        <f>E137+E138+E139+E140+E141+E142</f>
        <v>11427</v>
      </c>
      <c r="F136" s="31">
        <f t="shared" ref="F136:Q136" si="40">F137+F138+F139+F140+F141+F142</f>
        <v>0</v>
      </c>
      <c r="G136" s="31">
        <f t="shared" si="40"/>
        <v>0</v>
      </c>
      <c r="H136" s="31">
        <f t="shared" si="40"/>
        <v>0</v>
      </c>
      <c r="I136" s="31">
        <f t="shared" si="40"/>
        <v>0</v>
      </c>
      <c r="J136" s="31">
        <f t="shared" si="40"/>
        <v>0</v>
      </c>
      <c r="K136" s="31">
        <f t="shared" si="40"/>
        <v>0</v>
      </c>
      <c r="L136" s="31">
        <f>L137+L138+L139+L140+L141+L142</f>
        <v>0</v>
      </c>
      <c r="M136" s="31">
        <f t="shared" si="40"/>
        <v>0</v>
      </c>
      <c r="N136" s="31">
        <f t="shared" si="40"/>
        <v>0</v>
      </c>
      <c r="O136" s="31">
        <f t="shared" si="40"/>
        <v>0</v>
      </c>
      <c r="P136" s="31">
        <f t="shared" si="40"/>
        <v>0</v>
      </c>
      <c r="Q136" s="32">
        <f t="shared" si="40"/>
        <v>11427</v>
      </c>
    </row>
    <row r="137" spans="1:17" x14ac:dyDescent="0.25">
      <c r="A137" s="116"/>
      <c r="B137" s="125"/>
      <c r="C137" s="112"/>
      <c r="D137" s="7" t="s">
        <v>4</v>
      </c>
      <c r="E137" s="31">
        <f t="shared" ref="E137:E142" si="41">F137+G137+H137+I137+J137+K137+L137+M137+N137+O137+P137+Q137</f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30">
        <v>0</v>
      </c>
    </row>
    <row r="138" spans="1:17" x14ac:dyDescent="0.25">
      <c r="A138" s="116"/>
      <c r="B138" s="125"/>
      <c r="C138" s="112"/>
      <c r="D138" s="7" t="s">
        <v>5</v>
      </c>
      <c r="E138" s="31">
        <f t="shared" si="41"/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30">
        <v>0</v>
      </c>
    </row>
    <row r="139" spans="1:17" x14ac:dyDescent="0.25">
      <c r="A139" s="116"/>
      <c r="B139" s="125"/>
      <c r="C139" s="112"/>
      <c r="D139" s="7" t="s">
        <v>6</v>
      </c>
      <c r="E139" s="31">
        <f t="shared" si="41"/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34">
        <v>0</v>
      </c>
      <c r="O139" s="30">
        <v>0</v>
      </c>
      <c r="P139" s="20">
        <v>0</v>
      </c>
      <c r="Q139" s="30">
        <v>0</v>
      </c>
    </row>
    <row r="140" spans="1:17" ht="60" x14ac:dyDescent="0.25">
      <c r="A140" s="116"/>
      <c r="B140" s="125"/>
      <c r="C140" s="112"/>
      <c r="D140" s="12" t="s">
        <v>27</v>
      </c>
      <c r="E140" s="31">
        <f t="shared" si="41"/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30">
        <v>0</v>
      </c>
    </row>
    <row r="141" spans="1:17" ht="30" x14ac:dyDescent="0.25">
      <c r="A141" s="116"/>
      <c r="B141" s="125"/>
      <c r="C141" s="112"/>
      <c r="D141" s="12" t="s">
        <v>70</v>
      </c>
      <c r="E141" s="31">
        <f t="shared" si="41"/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30">
        <v>0</v>
      </c>
    </row>
    <row r="142" spans="1:17" ht="30" x14ac:dyDescent="0.25">
      <c r="A142" s="116"/>
      <c r="B142" s="126"/>
      <c r="C142" s="113"/>
      <c r="D142" s="12" t="s">
        <v>71</v>
      </c>
      <c r="E142" s="25">
        <f t="shared" si="41"/>
        <v>11427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11427</v>
      </c>
    </row>
    <row r="143" spans="1:17" x14ac:dyDescent="0.25">
      <c r="A143" s="111" t="s">
        <v>84</v>
      </c>
      <c r="B143" s="124" t="s">
        <v>59</v>
      </c>
      <c r="C143" s="111" t="s">
        <v>39</v>
      </c>
      <c r="D143" s="6" t="s">
        <v>20</v>
      </c>
      <c r="E143" s="31">
        <f>E144+E145+E146+E147+E148+E149</f>
        <v>4200</v>
      </c>
      <c r="F143" s="31">
        <f t="shared" ref="F143:K143" si="42">F144+F145+F146+F147+F148+F149</f>
        <v>0</v>
      </c>
      <c r="G143" s="31">
        <f t="shared" si="42"/>
        <v>0</v>
      </c>
      <c r="H143" s="31">
        <f t="shared" si="42"/>
        <v>0</v>
      </c>
      <c r="I143" s="31">
        <f t="shared" si="42"/>
        <v>0</v>
      </c>
      <c r="J143" s="31">
        <f t="shared" si="42"/>
        <v>0</v>
      </c>
      <c r="K143" s="31">
        <f t="shared" si="42"/>
        <v>0</v>
      </c>
      <c r="L143" s="31">
        <f>L144+L145+L146+L147+L148+L149</f>
        <v>0</v>
      </c>
      <c r="M143" s="31">
        <f t="shared" ref="M143:Q143" si="43">M144+M145+M146+M147+M148+M149</f>
        <v>0</v>
      </c>
      <c r="N143" s="31">
        <f t="shared" si="43"/>
        <v>0</v>
      </c>
      <c r="O143" s="31">
        <f t="shared" si="43"/>
        <v>0</v>
      </c>
      <c r="P143" s="31">
        <f t="shared" si="43"/>
        <v>0</v>
      </c>
      <c r="Q143" s="32">
        <f t="shared" si="43"/>
        <v>4200</v>
      </c>
    </row>
    <row r="144" spans="1:17" x14ac:dyDescent="0.25">
      <c r="A144" s="112"/>
      <c r="B144" s="125"/>
      <c r="C144" s="112"/>
      <c r="D144" s="7" t="s">
        <v>4</v>
      </c>
      <c r="E144" s="31">
        <f t="shared" ref="E144:E149" si="44">F144+G144+H144+I144+J144+K144+L144+M144+N144+O144+P144+Q144</f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30">
        <v>0</v>
      </c>
    </row>
    <row r="145" spans="1:17" x14ac:dyDescent="0.25">
      <c r="A145" s="112"/>
      <c r="B145" s="125"/>
      <c r="C145" s="112"/>
      <c r="D145" s="7" t="s">
        <v>5</v>
      </c>
      <c r="E145" s="31">
        <f t="shared" si="44"/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30">
        <v>0</v>
      </c>
    </row>
    <row r="146" spans="1:17" x14ac:dyDescent="0.25">
      <c r="A146" s="112"/>
      <c r="B146" s="125"/>
      <c r="C146" s="112"/>
      <c r="D146" s="7" t="s">
        <v>6</v>
      </c>
      <c r="E146" s="31">
        <f t="shared" si="44"/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34">
        <v>0</v>
      </c>
      <c r="O146" s="30">
        <v>0</v>
      </c>
      <c r="P146" s="20">
        <v>0</v>
      </c>
      <c r="Q146" s="30">
        <v>0</v>
      </c>
    </row>
    <row r="147" spans="1:17" ht="60" x14ac:dyDescent="0.25">
      <c r="A147" s="112"/>
      <c r="B147" s="125"/>
      <c r="C147" s="112"/>
      <c r="D147" s="12" t="s">
        <v>27</v>
      </c>
      <c r="E147" s="31">
        <f t="shared" si="44"/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30">
        <v>0</v>
      </c>
    </row>
    <row r="148" spans="1:17" ht="30" x14ac:dyDescent="0.25">
      <c r="A148" s="112"/>
      <c r="B148" s="125"/>
      <c r="C148" s="112"/>
      <c r="D148" s="12" t="s">
        <v>70</v>
      </c>
      <c r="E148" s="31">
        <f t="shared" si="44"/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30">
        <v>0</v>
      </c>
    </row>
    <row r="149" spans="1:17" ht="30" x14ac:dyDescent="0.25">
      <c r="A149" s="113"/>
      <c r="B149" s="126"/>
      <c r="C149" s="113"/>
      <c r="D149" s="12" t="s">
        <v>71</v>
      </c>
      <c r="E149" s="25">
        <f t="shared" si="44"/>
        <v>4200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4200</v>
      </c>
    </row>
    <row r="150" spans="1:17" ht="30" customHeight="1" x14ac:dyDescent="0.25">
      <c r="A150" s="111" t="s">
        <v>85</v>
      </c>
      <c r="B150" s="108" t="s">
        <v>76</v>
      </c>
      <c r="C150" s="111"/>
      <c r="D150" s="6" t="s">
        <v>20</v>
      </c>
      <c r="E150" s="31">
        <f>E151+E152+E153+E154+E155+E156</f>
        <v>0</v>
      </c>
      <c r="F150" s="25">
        <f t="shared" ref="F150:Q150" si="45">F151+F152+F153+F154+F155+F156</f>
        <v>0</v>
      </c>
      <c r="G150" s="25">
        <f t="shared" si="45"/>
        <v>0</v>
      </c>
      <c r="H150" s="25">
        <f t="shared" si="45"/>
        <v>0</v>
      </c>
      <c r="I150" s="25">
        <f t="shared" si="45"/>
        <v>0</v>
      </c>
      <c r="J150" s="25">
        <f t="shared" si="45"/>
        <v>0</v>
      </c>
      <c r="K150" s="25">
        <f t="shared" si="45"/>
        <v>0</v>
      </c>
      <c r="L150" s="25">
        <f t="shared" si="45"/>
        <v>0</v>
      </c>
      <c r="M150" s="25">
        <f t="shared" si="45"/>
        <v>0</v>
      </c>
      <c r="N150" s="25">
        <f t="shared" si="45"/>
        <v>0</v>
      </c>
      <c r="O150" s="25">
        <f t="shared" si="45"/>
        <v>0</v>
      </c>
      <c r="P150" s="25">
        <f t="shared" si="45"/>
        <v>0</v>
      </c>
      <c r="Q150" s="25">
        <f t="shared" si="45"/>
        <v>0</v>
      </c>
    </row>
    <row r="151" spans="1:17" ht="30" customHeight="1" x14ac:dyDescent="0.25">
      <c r="A151" s="112"/>
      <c r="B151" s="125"/>
      <c r="C151" s="112"/>
      <c r="D151" s="7" t="s">
        <v>4</v>
      </c>
      <c r="E151" s="25">
        <f>F151+G151+H151+I151+J151+K151+L151+M151+N151+O151+P151+Q151</f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</row>
    <row r="152" spans="1:17" ht="30" customHeight="1" x14ac:dyDescent="0.25">
      <c r="A152" s="112"/>
      <c r="B152" s="125"/>
      <c r="C152" s="112"/>
      <c r="D152" s="7" t="s">
        <v>5</v>
      </c>
      <c r="E152" s="25">
        <f t="shared" ref="E152:E158" si="46">F152+G152+H152+I152+J152+K152+L152+M152+N152+O152+P152+Q152</f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</row>
    <row r="153" spans="1:17" ht="30" customHeight="1" x14ac:dyDescent="0.25">
      <c r="A153" s="112"/>
      <c r="B153" s="125"/>
      <c r="C153" s="112"/>
      <c r="D153" s="7" t="s">
        <v>6</v>
      </c>
      <c r="E153" s="25">
        <f t="shared" si="46"/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</row>
    <row r="154" spans="1:17" ht="63.75" customHeight="1" x14ac:dyDescent="0.25">
      <c r="A154" s="112"/>
      <c r="B154" s="125"/>
      <c r="C154" s="112"/>
      <c r="D154" s="12" t="s">
        <v>27</v>
      </c>
      <c r="E154" s="25">
        <f t="shared" si="46"/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</row>
    <row r="155" spans="1:17" ht="30" customHeight="1" x14ac:dyDescent="0.25">
      <c r="A155" s="112"/>
      <c r="B155" s="125"/>
      <c r="C155" s="112"/>
      <c r="D155" s="12" t="s">
        <v>70</v>
      </c>
      <c r="E155" s="25">
        <f t="shared" si="46"/>
        <v>0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0</v>
      </c>
    </row>
    <row r="156" spans="1:17" ht="30" customHeight="1" x14ac:dyDescent="0.25">
      <c r="A156" s="113"/>
      <c r="B156" s="126"/>
      <c r="C156" s="113"/>
      <c r="D156" s="12" t="s">
        <v>71</v>
      </c>
      <c r="E156" s="25">
        <f t="shared" si="46"/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</row>
    <row r="157" spans="1:17" x14ac:dyDescent="0.25">
      <c r="A157" s="150" t="s">
        <v>22</v>
      </c>
      <c r="B157" s="150"/>
      <c r="C157" s="147"/>
      <c r="D157" s="6" t="s">
        <v>20</v>
      </c>
      <c r="E157" s="26">
        <f t="shared" si="46"/>
        <v>388304.28221999994</v>
      </c>
      <c r="F157" s="26">
        <f>F158+F159+F160+F161+F162+F163</f>
        <v>73.392480000000006</v>
      </c>
      <c r="G157" s="26">
        <f t="shared" ref="G157:Q157" si="47">G158+G159+G160+G161+G162+G163</f>
        <v>2291.4011</v>
      </c>
      <c r="H157" s="26">
        <f t="shared" si="47"/>
        <v>2162.3362399999996</v>
      </c>
      <c r="I157" s="26">
        <f t="shared" si="47"/>
        <v>2823.9855400000001</v>
      </c>
      <c r="J157" s="26">
        <f t="shared" si="47"/>
        <v>2424.1193399999997</v>
      </c>
      <c r="K157" s="26">
        <f t="shared" si="47"/>
        <v>2952.8624399999999</v>
      </c>
      <c r="L157" s="26">
        <f t="shared" si="47"/>
        <v>5685.2622000000001</v>
      </c>
      <c r="M157" s="26">
        <f t="shared" si="47"/>
        <v>2752.7370999999998</v>
      </c>
      <c r="N157" s="26">
        <f t="shared" si="47"/>
        <v>3344.9933000000001</v>
      </c>
      <c r="O157" s="26">
        <f t="shared" si="47"/>
        <v>2771.6342</v>
      </c>
      <c r="P157" s="26">
        <f t="shared" si="47"/>
        <v>2226.9951000000001</v>
      </c>
      <c r="Q157" s="26">
        <f t="shared" si="47"/>
        <v>358794.56317999994</v>
      </c>
    </row>
    <row r="158" spans="1:17" x14ac:dyDescent="0.25">
      <c r="A158" s="150"/>
      <c r="B158" s="150"/>
      <c r="C158" s="148"/>
      <c r="D158" s="6" t="s">
        <v>4</v>
      </c>
      <c r="E158" s="26">
        <f t="shared" si="46"/>
        <v>0</v>
      </c>
      <c r="F158" s="26">
        <f t="shared" ref="F158:F163" si="48">F102+F60+F18+F151</f>
        <v>0</v>
      </c>
      <c r="G158" s="26">
        <f t="shared" ref="G158:Q158" si="49">G102+G60+G18+G151</f>
        <v>0</v>
      </c>
      <c r="H158" s="26">
        <f t="shared" si="49"/>
        <v>0</v>
      </c>
      <c r="I158" s="26">
        <f t="shared" si="49"/>
        <v>0</v>
      </c>
      <c r="J158" s="26">
        <f t="shared" si="49"/>
        <v>0</v>
      </c>
      <c r="K158" s="26">
        <f t="shared" si="49"/>
        <v>0</v>
      </c>
      <c r="L158" s="26">
        <f t="shared" si="49"/>
        <v>0</v>
      </c>
      <c r="M158" s="26">
        <f t="shared" si="49"/>
        <v>0</v>
      </c>
      <c r="N158" s="26">
        <f t="shared" si="49"/>
        <v>0</v>
      </c>
      <c r="O158" s="26">
        <f t="shared" si="49"/>
        <v>0</v>
      </c>
      <c r="P158" s="26">
        <f t="shared" si="49"/>
        <v>0</v>
      </c>
      <c r="Q158" s="26">
        <f t="shared" si="49"/>
        <v>0</v>
      </c>
    </row>
    <row r="159" spans="1:17" x14ac:dyDescent="0.25">
      <c r="A159" s="150"/>
      <c r="B159" s="150"/>
      <c r="C159" s="148"/>
      <c r="D159" s="6" t="s">
        <v>5</v>
      </c>
      <c r="E159" s="26">
        <f>F159+G159+H159+I159+J159+K159+L159+M159+N159+O159+P159+Q159</f>
        <v>95</v>
      </c>
      <c r="F159" s="26">
        <f t="shared" si="48"/>
        <v>0</v>
      </c>
      <c r="G159" s="26">
        <f t="shared" ref="G159:Q159" si="50">G103+G61+G19+G152</f>
        <v>0</v>
      </c>
      <c r="H159" s="26">
        <f t="shared" si="50"/>
        <v>36</v>
      </c>
      <c r="I159" s="26">
        <f t="shared" si="50"/>
        <v>0</v>
      </c>
      <c r="J159" s="26">
        <f t="shared" si="50"/>
        <v>36</v>
      </c>
      <c r="K159" s="26">
        <f t="shared" si="50"/>
        <v>0</v>
      </c>
      <c r="L159" s="26">
        <f t="shared" si="50"/>
        <v>0</v>
      </c>
      <c r="M159" s="26">
        <f t="shared" si="50"/>
        <v>23</v>
      </c>
      <c r="N159" s="26">
        <f t="shared" si="50"/>
        <v>0</v>
      </c>
      <c r="O159" s="26">
        <f t="shared" si="50"/>
        <v>0</v>
      </c>
      <c r="P159" s="26">
        <f t="shared" si="50"/>
        <v>0</v>
      </c>
      <c r="Q159" s="26">
        <f t="shared" si="50"/>
        <v>0</v>
      </c>
    </row>
    <row r="160" spans="1:17" x14ac:dyDescent="0.25">
      <c r="A160" s="150"/>
      <c r="B160" s="150"/>
      <c r="C160" s="148"/>
      <c r="D160" s="6" t="s">
        <v>6</v>
      </c>
      <c r="E160" s="26">
        <f>F160+G160+H160+I160+J160+K160+L160+M160+N160+O160+P160+Q160</f>
        <v>29552.285519999998</v>
      </c>
      <c r="F160" s="26">
        <f t="shared" si="48"/>
        <v>73.392480000000006</v>
      </c>
      <c r="G160" s="26">
        <f t="shared" ref="G160:Q160" si="51">G104+G62+G20+G153</f>
        <v>2291.4011</v>
      </c>
      <c r="H160" s="26">
        <f t="shared" si="51"/>
        <v>2126.3362399999996</v>
      </c>
      <c r="I160" s="26">
        <f t="shared" si="51"/>
        <v>2823.9855400000001</v>
      </c>
      <c r="J160" s="26">
        <f t="shared" si="51"/>
        <v>2388.1193399999997</v>
      </c>
      <c r="K160" s="26">
        <f t="shared" si="51"/>
        <v>2952.8624399999999</v>
      </c>
      <c r="L160" s="26">
        <f t="shared" si="51"/>
        <v>5685.2622000000001</v>
      </c>
      <c r="M160" s="26">
        <f t="shared" si="51"/>
        <v>2729.7370999999998</v>
      </c>
      <c r="N160" s="26">
        <f t="shared" si="51"/>
        <v>3344.9933000000001</v>
      </c>
      <c r="O160" s="26">
        <f t="shared" si="51"/>
        <v>2771.6342</v>
      </c>
      <c r="P160" s="26">
        <f t="shared" si="51"/>
        <v>2226.9951000000001</v>
      </c>
      <c r="Q160" s="26">
        <f t="shared" si="51"/>
        <v>137.56648000000001</v>
      </c>
    </row>
    <row r="161" spans="1:17" ht="57" x14ac:dyDescent="0.25">
      <c r="A161" s="150"/>
      <c r="B161" s="150"/>
      <c r="C161" s="148"/>
      <c r="D161" s="13" t="s">
        <v>27</v>
      </c>
      <c r="E161" s="26">
        <f t="shared" ref="E161:E162" si="52">F161+G161+H161+I161+J161+K161+L161+M161+N161+O161+P161+Q161</f>
        <v>0</v>
      </c>
      <c r="F161" s="26">
        <f t="shared" si="48"/>
        <v>0</v>
      </c>
      <c r="G161" s="26">
        <f t="shared" ref="G161:Q161" si="53">G105+G63+G21+G154</f>
        <v>0</v>
      </c>
      <c r="H161" s="26">
        <f t="shared" si="53"/>
        <v>0</v>
      </c>
      <c r="I161" s="26">
        <f t="shared" si="53"/>
        <v>0</v>
      </c>
      <c r="J161" s="26">
        <f t="shared" si="53"/>
        <v>0</v>
      </c>
      <c r="K161" s="26">
        <f t="shared" si="53"/>
        <v>0</v>
      </c>
      <c r="L161" s="26">
        <f t="shared" si="53"/>
        <v>0</v>
      </c>
      <c r="M161" s="26">
        <f t="shared" si="53"/>
        <v>0</v>
      </c>
      <c r="N161" s="26">
        <f t="shared" si="53"/>
        <v>0</v>
      </c>
      <c r="O161" s="26">
        <f t="shared" si="53"/>
        <v>0</v>
      </c>
      <c r="P161" s="26">
        <f t="shared" si="53"/>
        <v>0</v>
      </c>
      <c r="Q161" s="26">
        <f t="shared" si="53"/>
        <v>0</v>
      </c>
    </row>
    <row r="162" spans="1:17" ht="28.5" x14ac:dyDescent="0.25">
      <c r="A162" s="150"/>
      <c r="B162" s="150"/>
      <c r="C162" s="148"/>
      <c r="D162" s="13" t="s">
        <v>70</v>
      </c>
      <c r="E162" s="26">
        <f t="shared" si="52"/>
        <v>0</v>
      </c>
      <c r="F162" s="26">
        <f t="shared" si="48"/>
        <v>0</v>
      </c>
      <c r="G162" s="26">
        <f t="shared" ref="G162:Q162" si="54">G106+G64+G22+G155</f>
        <v>0</v>
      </c>
      <c r="H162" s="26">
        <f t="shared" si="54"/>
        <v>0</v>
      </c>
      <c r="I162" s="26">
        <f t="shared" si="54"/>
        <v>0</v>
      </c>
      <c r="J162" s="26">
        <f t="shared" si="54"/>
        <v>0</v>
      </c>
      <c r="K162" s="26">
        <f t="shared" si="54"/>
        <v>0</v>
      </c>
      <c r="L162" s="26">
        <f t="shared" si="54"/>
        <v>0</v>
      </c>
      <c r="M162" s="26">
        <f t="shared" si="54"/>
        <v>0</v>
      </c>
      <c r="N162" s="26">
        <f t="shared" si="54"/>
        <v>0</v>
      </c>
      <c r="O162" s="26">
        <f t="shared" si="54"/>
        <v>0</v>
      </c>
      <c r="P162" s="26">
        <f t="shared" si="54"/>
        <v>0</v>
      </c>
      <c r="Q162" s="26">
        <f t="shared" si="54"/>
        <v>0</v>
      </c>
    </row>
    <row r="163" spans="1:17" ht="42.75" x14ac:dyDescent="0.25">
      <c r="A163" s="150"/>
      <c r="B163" s="150"/>
      <c r="C163" s="149"/>
      <c r="D163" s="13" t="s">
        <v>71</v>
      </c>
      <c r="E163" s="26">
        <f>F163+G163+H163+I163+J163+K163+L163+M163+N163+O163+P163+Q163</f>
        <v>358656.99669999996</v>
      </c>
      <c r="F163" s="26">
        <f t="shared" si="48"/>
        <v>0</v>
      </c>
      <c r="G163" s="26">
        <f t="shared" ref="G163:Q163" si="55">G107+G65+G23+G156</f>
        <v>0</v>
      </c>
      <c r="H163" s="26">
        <f t="shared" si="55"/>
        <v>0</v>
      </c>
      <c r="I163" s="26">
        <f t="shared" si="55"/>
        <v>0</v>
      </c>
      <c r="J163" s="26">
        <f t="shared" si="55"/>
        <v>0</v>
      </c>
      <c r="K163" s="26">
        <f t="shared" si="55"/>
        <v>0</v>
      </c>
      <c r="L163" s="26">
        <f t="shared" si="55"/>
        <v>0</v>
      </c>
      <c r="M163" s="26">
        <f t="shared" si="55"/>
        <v>0</v>
      </c>
      <c r="N163" s="26">
        <f t="shared" si="55"/>
        <v>0</v>
      </c>
      <c r="O163" s="26">
        <f t="shared" si="55"/>
        <v>0</v>
      </c>
      <c r="P163" s="26">
        <f t="shared" si="55"/>
        <v>0</v>
      </c>
      <c r="Q163" s="26">
        <f t="shared" si="55"/>
        <v>358656.99669999996</v>
      </c>
    </row>
    <row r="164" spans="1:17" ht="28.5" customHeight="1" x14ac:dyDescent="0.25">
      <c r="A164" s="144" t="s">
        <v>72</v>
      </c>
      <c r="B164" s="145"/>
      <c r="C164" s="145"/>
      <c r="D164" s="145"/>
      <c r="E164" s="145"/>
      <c r="F164" s="145"/>
      <c r="G164" s="145"/>
      <c r="H164" s="145"/>
      <c r="I164" s="145"/>
      <c r="J164" s="145"/>
    </row>
    <row r="165" spans="1:17" ht="16.5" customHeight="1" x14ac:dyDescent="0.25">
      <c r="A165" s="146"/>
      <c r="B165" s="146"/>
      <c r="C165" s="146"/>
      <c r="D165" s="146"/>
      <c r="E165" s="146"/>
      <c r="F165" s="146"/>
      <c r="G165" s="146"/>
      <c r="H165" s="146"/>
      <c r="I165" s="146"/>
      <c r="J165" s="146"/>
      <c r="M165" s="17"/>
    </row>
    <row r="166" spans="1:17" ht="16.5" customHeight="1" x14ac:dyDescent="0.25">
      <c r="A166" s="146"/>
      <c r="B166" s="146"/>
      <c r="C166" s="146"/>
      <c r="D166" s="146"/>
      <c r="E166" s="146"/>
      <c r="F166" s="146"/>
      <c r="G166" s="146"/>
      <c r="H166" s="146"/>
      <c r="I166" s="146"/>
      <c r="J166" s="146"/>
    </row>
    <row r="167" spans="1:17" ht="16.5" customHeight="1" x14ac:dyDescent="0.25">
      <c r="A167" s="146"/>
      <c r="B167" s="146"/>
      <c r="C167" s="146"/>
      <c r="D167" s="146"/>
      <c r="E167" s="146"/>
      <c r="F167" s="146"/>
      <c r="G167" s="146"/>
      <c r="H167" s="146"/>
      <c r="I167" s="146"/>
      <c r="J167" s="146"/>
    </row>
    <row r="168" spans="1:17" ht="16.5" customHeight="1" x14ac:dyDescent="0.25">
      <c r="A168" s="146"/>
      <c r="B168" s="146"/>
      <c r="C168" s="146"/>
      <c r="D168" s="146"/>
      <c r="E168" s="146"/>
      <c r="F168" s="146"/>
      <c r="G168" s="146"/>
      <c r="H168" s="146"/>
      <c r="I168" s="146"/>
      <c r="J168" s="146"/>
    </row>
    <row r="169" spans="1:17" ht="16.5" customHeight="1" x14ac:dyDescent="0.25">
      <c r="A169" s="146"/>
      <c r="B169" s="146"/>
      <c r="C169" s="146"/>
      <c r="D169" s="146"/>
      <c r="E169" s="146"/>
      <c r="F169" s="146"/>
      <c r="G169" s="146"/>
      <c r="H169" s="146"/>
      <c r="I169" s="146"/>
      <c r="J169" s="146"/>
    </row>
    <row r="170" spans="1:17" ht="16.5" customHeight="1" x14ac:dyDescent="0.25">
      <c r="A170" s="146"/>
      <c r="B170" s="146"/>
      <c r="C170" s="146"/>
      <c r="D170" s="146"/>
      <c r="E170" s="146"/>
      <c r="F170" s="146"/>
      <c r="G170" s="146"/>
      <c r="H170" s="146"/>
      <c r="I170" s="146"/>
      <c r="J170" s="146"/>
    </row>
    <row r="171" spans="1:17" ht="16.5" customHeight="1" x14ac:dyDescent="0.25">
      <c r="A171" s="146"/>
      <c r="B171" s="146"/>
      <c r="C171" s="146"/>
      <c r="D171" s="146"/>
      <c r="E171" s="146"/>
      <c r="F171" s="146"/>
      <c r="G171" s="146"/>
      <c r="H171" s="146"/>
      <c r="I171" s="146"/>
      <c r="J171" s="146"/>
    </row>
    <row r="172" spans="1:17" ht="16.5" customHeight="1" x14ac:dyDescent="0.25">
      <c r="A172" s="146"/>
      <c r="B172" s="146"/>
      <c r="C172" s="146"/>
      <c r="D172" s="146"/>
      <c r="E172" s="146"/>
      <c r="F172" s="146"/>
      <c r="G172" s="146"/>
      <c r="H172" s="146"/>
      <c r="I172" s="146"/>
      <c r="J172" s="146"/>
    </row>
    <row r="173" spans="1:17" x14ac:dyDescent="0.25">
      <c r="A173" s="146"/>
      <c r="B173" s="146"/>
      <c r="C173" s="146"/>
      <c r="D173" s="146"/>
      <c r="E173" s="146"/>
      <c r="F173" s="146"/>
      <c r="G173" s="146"/>
      <c r="H173" s="146"/>
      <c r="I173" s="146"/>
      <c r="J173" s="146"/>
    </row>
    <row r="174" spans="1:17" ht="18" customHeight="1" x14ac:dyDescent="0.25">
      <c r="A174" s="146"/>
      <c r="B174" s="146"/>
      <c r="C174" s="146"/>
      <c r="D174" s="146"/>
      <c r="E174" s="146"/>
      <c r="F174" s="146"/>
      <c r="G174" s="146"/>
      <c r="H174" s="146"/>
      <c r="I174" s="146"/>
      <c r="J174" s="146"/>
    </row>
    <row r="175" spans="1:17" ht="16.5" customHeight="1" x14ac:dyDescent="0.25">
      <c r="A175" s="146"/>
      <c r="B175" s="146"/>
      <c r="C175" s="146"/>
      <c r="D175" s="146"/>
      <c r="E175" s="146"/>
      <c r="F175" s="146"/>
      <c r="G175" s="146"/>
      <c r="H175" s="146"/>
      <c r="I175" s="146"/>
      <c r="J175" s="146"/>
    </row>
    <row r="176" spans="1:17" ht="22.5" customHeight="1" x14ac:dyDescent="0.25"/>
    <row r="177" spans="2:9" ht="16.5" x14ac:dyDescent="0.25">
      <c r="B177" s="4" t="s">
        <v>87</v>
      </c>
      <c r="C177" s="4"/>
      <c r="D177" s="106"/>
      <c r="E177" s="106"/>
      <c r="F177" s="106"/>
      <c r="G177" s="105" t="s">
        <v>88</v>
      </c>
      <c r="H177" s="105"/>
      <c r="I177" s="105"/>
    </row>
    <row r="178" spans="2:9" ht="16.5" x14ac:dyDescent="0.25">
      <c r="B178" s="4"/>
      <c r="C178" s="4"/>
      <c r="D178" s="100"/>
      <c r="E178" s="100"/>
      <c r="F178" s="100"/>
    </row>
    <row r="179" spans="2:9" ht="16.5" x14ac:dyDescent="0.25">
      <c r="B179" s="4" t="s">
        <v>89</v>
      </c>
      <c r="C179" s="4"/>
      <c r="D179" s="106"/>
      <c r="E179" s="106"/>
      <c r="F179" s="106"/>
      <c r="G179" s="105" t="s">
        <v>90</v>
      </c>
      <c r="H179" s="105"/>
      <c r="I179" s="105"/>
    </row>
    <row r="180" spans="2:9" ht="16.5" x14ac:dyDescent="0.25">
      <c r="B180" s="4"/>
      <c r="C180" s="4"/>
      <c r="D180" s="48"/>
      <c r="E180" s="48"/>
      <c r="F180" s="48"/>
      <c r="G180" s="49"/>
      <c r="H180" s="49"/>
      <c r="I180" s="49"/>
    </row>
    <row r="181" spans="2:9" ht="16.5" x14ac:dyDescent="0.25">
      <c r="B181" s="4" t="s">
        <v>91</v>
      </c>
      <c r="C181" s="4"/>
      <c r="D181" s="101" t="s">
        <v>92</v>
      </c>
      <c r="E181" s="102"/>
      <c r="F181" s="102"/>
      <c r="G181" s="49"/>
      <c r="H181" s="49" t="s">
        <v>93</v>
      </c>
      <c r="I181" s="49"/>
    </row>
    <row r="182" spans="2:9" ht="16.5" x14ac:dyDescent="0.25">
      <c r="B182" s="4"/>
      <c r="C182" s="4"/>
      <c r="D182" s="48"/>
      <c r="E182" s="48"/>
      <c r="F182" s="48"/>
      <c r="G182" s="49"/>
      <c r="H182" s="49"/>
      <c r="I182" s="49"/>
    </row>
    <row r="183" spans="2:9" ht="16.5" x14ac:dyDescent="0.25">
      <c r="B183" s="4"/>
      <c r="C183" s="4"/>
      <c r="D183" s="101"/>
      <c r="E183" s="102"/>
      <c r="F183" s="102"/>
      <c r="G183" s="49"/>
      <c r="H183" s="49"/>
      <c r="I183" s="49"/>
    </row>
    <row r="184" spans="2:9" x14ac:dyDescent="0.25">
      <c r="D184" s="103"/>
      <c r="E184" s="103"/>
      <c r="F184" s="103"/>
    </row>
    <row r="185" spans="2:9" ht="16.5" x14ac:dyDescent="0.25">
      <c r="B185" s="4" t="s">
        <v>94</v>
      </c>
      <c r="C185" s="4"/>
      <c r="D185" s="104"/>
      <c r="E185" s="104"/>
      <c r="F185" s="104"/>
      <c r="G185" s="105" t="s">
        <v>95</v>
      </c>
      <c r="H185" s="105"/>
      <c r="I185" s="105"/>
    </row>
    <row r="186" spans="2:9" ht="16.5" x14ac:dyDescent="0.25">
      <c r="B186" s="50">
        <v>250239</v>
      </c>
      <c r="C186" s="4"/>
      <c r="D186" s="100"/>
      <c r="E186" s="100"/>
      <c r="F186" s="100"/>
    </row>
  </sheetData>
  <mergeCells count="93">
    <mergeCell ref="A12:Q12"/>
    <mergeCell ref="M1:Q1"/>
    <mergeCell ref="M2:Q2"/>
    <mergeCell ref="M3:Q3"/>
    <mergeCell ref="M4:Q4"/>
    <mergeCell ref="M5:Q5"/>
    <mergeCell ref="M6:Q6"/>
    <mergeCell ref="M7:Q7"/>
    <mergeCell ref="M8:Q8"/>
    <mergeCell ref="M9:Q9"/>
    <mergeCell ref="A10:Q10"/>
    <mergeCell ref="A11:Q11"/>
    <mergeCell ref="P13:Q13"/>
    <mergeCell ref="A14:A15"/>
    <mergeCell ref="B14:B15"/>
    <mergeCell ref="C14:C15"/>
    <mergeCell ref="D14:D15"/>
    <mergeCell ref="E14:E15"/>
    <mergeCell ref="F14:Q14"/>
    <mergeCell ref="A17:A23"/>
    <mergeCell ref="B17:B23"/>
    <mergeCell ref="C17:C23"/>
    <mergeCell ref="A24:A30"/>
    <mergeCell ref="B24:B30"/>
    <mergeCell ref="C24:C30"/>
    <mergeCell ref="A31:A37"/>
    <mergeCell ref="B31:B37"/>
    <mergeCell ref="C31:C37"/>
    <mergeCell ref="A38:A44"/>
    <mergeCell ref="B38:B44"/>
    <mergeCell ref="C38:C44"/>
    <mergeCell ref="A45:A51"/>
    <mergeCell ref="B45:B51"/>
    <mergeCell ref="C45:C51"/>
    <mergeCell ref="A52:A58"/>
    <mergeCell ref="B52:B58"/>
    <mergeCell ref="C52:C58"/>
    <mergeCell ref="A59:A65"/>
    <mergeCell ref="B59:B65"/>
    <mergeCell ref="C59:C65"/>
    <mergeCell ref="A66:A72"/>
    <mergeCell ref="B66:B72"/>
    <mergeCell ref="C66:C72"/>
    <mergeCell ref="A73:A79"/>
    <mergeCell ref="B73:B79"/>
    <mergeCell ref="C73:C79"/>
    <mergeCell ref="A80:A86"/>
    <mergeCell ref="B80:B86"/>
    <mergeCell ref="C80:C86"/>
    <mergeCell ref="A87:A93"/>
    <mergeCell ref="B87:B93"/>
    <mergeCell ref="C87:C93"/>
    <mergeCell ref="A94:A100"/>
    <mergeCell ref="B94:B100"/>
    <mergeCell ref="C94:C100"/>
    <mergeCell ref="A101:A107"/>
    <mergeCell ref="B101:B107"/>
    <mergeCell ref="C101:C107"/>
    <mergeCell ref="A108:A114"/>
    <mergeCell ref="B108:B114"/>
    <mergeCell ref="C108:C114"/>
    <mergeCell ref="A115:A121"/>
    <mergeCell ref="B115:B121"/>
    <mergeCell ref="C115:C121"/>
    <mergeCell ref="A136:A142"/>
    <mergeCell ref="B136:B142"/>
    <mergeCell ref="C136:C142"/>
    <mergeCell ref="D181:F181"/>
    <mergeCell ref="A157:B163"/>
    <mergeCell ref="C157:C163"/>
    <mergeCell ref="A164:J175"/>
    <mergeCell ref="A122:A128"/>
    <mergeCell ref="B122:B128"/>
    <mergeCell ref="C122:C128"/>
    <mergeCell ref="A129:A135"/>
    <mergeCell ref="C129:C135"/>
    <mergeCell ref="B129:B135"/>
    <mergeCell ref="A143:A149"/>
    <mergeCell ref="B143:B149"/>
    <mergeCell ref="C143:C149"/>
    <mergeCell ref="A150:A156"/>
    <mergeCell ref="B150:B156"/>
    <mergeCell ref="C150:C156"/>
    <mergeCell ref="D177:F177"/>
    <mergeCell ref="G177:I177"/>
    <mergeCell ref="D178:F178"/>
    <mergeCell ref="D179:F179"/>
    <mergeCell ref="G179:I179"/>
    <mergeCell ref="D183:F183"/>
    <mergeCell ref="D184:F184"/>
    <mergeCell ref="D185:F185"/>
    <mergeCell ref="G185:I185"/>
    <mergeCell ref="D186:F186"/>
  </mergeCells>
  <pageMargins left="0.11811023622047245" right="0" top="0.39370078740157483" bottom="0" header="0" footer="0"/>
  <pageSetup paperSize="9" scale="42" fitToHeight="0" orientation="landscape" r:id="rId1"/>
  <rowBreaks count="4" manualBreakCount="4">
    <brk id="44" max="16383" man="1"/>
    <brk id="79" max="16383" man="1"/>
    <brk id="121" max="16383" man="1"/>
    <brk id="156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5"/>
  <sheetViews>
    <sheetView view="pageBreakPreview" zoomScale="80" zoomScaleNormal="70" zoomScaleSheetLayoutView="80" workbookViewId="0">
      <pane xSplit="10" ySplit="15" topLeftCell="K145" activePane="bottomRight" state="frozen"/>
      <selection pane="topRight" activeCell="K1" sqref="K1"/>
      <selection pane="bottomLeft" activeCell="A16" sqref="A16"/>
      <selection pane="bottomRight" activeCell="C80" sqref="C80:C86"/>
    </sheetView>
  </sheetViews>
  <sheetFormatPr defaultRowHeight="15" x14ac:dyDescent="0.25"/>
  <cols>
    <col min="1" max="1" width="8" style="54" bestFit="1" customWidth="1"/>
    <col min="2" max="2" width="32.28515625" style="1" customWidth="1"/>
    <col min="3" max="3" width="31.85546875" style="1" customWidth="1"/>
    <col min="4" max="4" width="15.140625" style="1" customWidth="1"/>
    <col min="5" max="5" width="17.28515625" style="1" customWidth="1"/>
    <col min="6" max="6" width="15.28515625" style="1" customWidth="1"/>
    <col min="7" max="7" width="14.85546875" style="1" customWidth="1"/>
    <col min="8" max="8" width="15.42578125" style="1" customWidth="1"/>
    <col min="9" max="9" width="15.140625" style="1" customWidth="1"/>
    <col min="10" max="10" width="15.85546875" style="1" customWidth="1"/>
    <col min="11" max="11" width="17" style="1" customWidth="1"/>
    <col min="12" max="12" width="16.42578125" style="1" customWidth="1"/>
    <col min="13" max="13" width="16.7109375" style="1" customWidth="1"/>
    <col min="14" max="14" width="16.28515625" style="1" customWidth="1"/>
    <col min="15" max="16" width="16.42578125" style="1" customWidth="1"/>
    <col min="17" max="17" width="20.5703125" style="1" customWidth="1"/>
    <col min="18" max="18" width="13" style="1" bestFit="1" customWidth="1"/>
    <col min="19" max="16384" width="9.140625" style="1"/>
  </cols>
  <sheetData>
    <row r="1" spans="1:17" ht="16.5" x14ac:dyDescent="0.25">
      <c r="G1" s="4"/>
      <c r="M1" s="133" t="s">
        <v>26</v>
      </c>
      <c r="N1" s="133"/>
      <c r="O1" s="133"/>
      <c r="P1" s="133"/>
      <c r="Q1" s="133"/>
    </row>
    <row r="2" spans="1:17" ht="16.5" x14ac:dyDescent="0.25">
      <c r="G2" s="4"/>
      <c r="M2" s="134" t="s">
        <v>53</v>
      </c>
      <c r="N2" s="134"/>
      <c r="O2" s="134"/>
      <c r="P2" s="134"/>
      <c r="Q2" s="134"/>
    </row>
    <row r="3" spans="1:17" ht="16.5" x14ac:dyDescent="0.25">
      <c r="G3" s="4"/>
      <c r="M3" s="135" t="s">
        <v>36</v>
      </c>
      <c r="N3" s="135"/>
      <c r="O3" s="135"/>
      <c r="P3" s="135"/>
      <c r="Q3" s="135"/>
    </row>
    <row r="4" spans="1:17" ht="16.5" x14ac:dyDescent="0.25">
      <c r="G4" s="4"/>
      <c r="M4" s="136"/>
      <c r="N4" s="136"/>
      <c r="O4" s="136"/>
      <c r="P4" s="136"/>
      <c r="Q4" s="136"/>
    </row>
    <row r="5" spans="1:17" ht="16.5" x14ac:dyDescent="0.25">
      <c r="G5" s="4"/>
      <c r="M5" s="135" t="s">
        <v>37</v>
      </c>
      <c r="N5" s="135"/>
      <c r="O5" s="135"/>
      <c r="P5" s="135"/>
      <c r="Q5" s="135"/>
    </row>
    <row r="6" spans="1:17" ht="16.5" x14ac:dyDescent="0.25">
      <c r="G6" s="4"/>
      <c r="M6" s="136"/>
      <c r="N6" s="136"/>
      <c r="O6" s="136"/>
      <c r="P6" s="136"/>
      <c r="Q6" s="136"/>
    </row>
    <row r="7" spans="1:17" ht="16.5" x14ac:dyDescent="0.25">
      <c r="G7" s="4"/>
      <c r="M7" s="135" t="s">
        <v>37</v>
      </c>
      <c r="N7" s="135"/>
      <c r="O7" s="135"/>
      <c r="P7" s="135"/>
      <c r="Q7" s="135"/>
    </row>
    <row r="8" spans="1:17" ht="16.5" x14ac:dyDescent="0.25">
      <c r="G8" s="4"/>
      <c r="M8" s="134"/>
      <c r="N8" s="134"/>
      <c r="O8" s="134"/>
      <c r="P8" s="134"/>
      <c r="Q8" s="134"/>
    </row>
    <row r="9" spans="1:17" ht="17.25" customHeight="1" x14ac:dyDescent="0.25">
      <c r="G9" s="4"/>
      <c r="M9" s="137" t="s">
        <v>86</v>
      </c>
      <c r="N9" s="137"/>
      <c r="O9" s="137"/>
      <c r="P9" s="137"/>
      <c r="Q9" s="137"/>
    </row>
    <row r="10" spans="1:17" ht="21" customHeight="1" x14ac:dyDescent="0.25">
      <c r="A10" s="107" t="s">
        <v>23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</row>
    <row r="11" spans="1:17" ht="42" customHeight="1" x14ac:dyDescent="0.25">
      <c r="A11" s="114" t="s">
        <v>61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17" ht="23.25" customHeight="1" x14ac:dyDescent="0.25">
      <c r="A12" s="115" t="s">
        <v>28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7" hidden="1" x14ac:dyDescent="0.25">
      <c r="P13" s="121" t="s">
        <v>24</v>
      </c>
      <c r="Q13" s="121"/>
    </row>
    <row r="14" spans="1:17" ht="69" customHeight="1" x14ac:dyDescent="0.25">
      <c r="A14" s="116" t="s">
        <v>0</v>
      </c>
      <c r="B14" s="120" t="s">
        <v>62</v>
      </c>
      <c r="C14" s="117" t="s">
        <v>63</v>
      </c>
      <c r="D14" s="116" t="s">
        <v>19</v>
      </c>
      <c r="E14" s="116" t="s">
        <v>21</v>
      </c>
      <c r="F14" s="116" t="s">
        <v>25</v>
      </c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</row>
    <row r="15" spans="1:17" ht="68.25" customHeight="1" x14ac:dyDescent="0.25">
      <c r="A15" s="116"/>
      <c r="B15" s="120"/>
      <c r="C15" s="118"/>
      <c r="D15" s="116"/>
      <c r="E15" s="116"/>
      <c r="F15" s="55" t="s">
        <v>7</v>
      </c>
      <c r="G15" s="55" t="s">
        <v>8</v>
      </c>
      <c r="H15" s="55" t="s">
        <v>9</v>
      </c>
      <c r="I15" s="55" t="s">
        <v>10</v>
      </c>
      <c r="J15" s="55" t="s">
        <v>11</v>
      </c>
      <c r="K15" s="55" t="s">
        <v>12</v>
      </c>
      <c r="L15" s="55" t="s">
        <v>13</v>
      </c>
      <c r="M15" s="55" t="s">
        <v>14</v>
      </c>
      <c r="N15" s="55" t="s">
        <v>15</v>
      </c>
      <c r="O15" s="55" t="s">
        <v>16</v>
      </c>
      <c r="P15" s="55" t="s">
        <v>17</v>
      </c>
      <c r="Q15" s="56" t="s">
        <v>18</v>
      </c>
    </row>
    <row r="16" spans="1:17" s="3" customFormat="1" ht="15" customHeight="1" x14ac:dyDescent="0.2">
      <c r="A16" s="5">
        <v>1</v>
      </c>
      <c r="B16" s="5">
        <v>2</v>
      </c>
      <c r="C16" s="5">
        <v>3</v>
      </c>
      <c r="D16" s="5">
        <v>4</v>
      </c>
      <c r="E16" s="9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19">
        <v>17</v>
      </c>
    </row>
    <row r="17" spans="1:17" x14ac:dyDescent="0.25">
      <c r="A17" s="111" t="s">
        <v>1</v>
      </c>
      <c r="B17" s="108" t="s">
        <v>73</v>
      </c>
      <c r="C17" s="111"/>
      <c r="D17" s="6" t="s">
        <v>20</v>
      </c>
      <c r="E17" s="27">
        <f>E18+E19+E20+E21+E22+E23</f>
        <v>1400.3220000000001</v>
      </c>
      <c r="F17" s="26">
        <f>F18+F19+F20+F21+F22+F23</f>
        <v>0</v>
      </c>
      <c r="G17" s="26">
        <f t="shared" ref="G17:Q17" si="0">G18+G19+G20+G21+G22+G23</f>
        <v>65</v>
      </c>
      <c r="H17" s="26">
        <f t="shared" si="0"/>
        <v>0</v>
      </c>
      <c r="I17" s="26">
        <f t="shared" si="0"/>
        <v>389.3</v>
      </c>
      <c r="J17" s="26">
        <f t="shared" si="0"/>
        <v>159</v>
      </c>
      <c r="K17" s="26">
        <f t="shared" si="0"/>
        <v>420.96</v>
      </c>
      <c r="L17" s="26">
        <f t="shared" si="0"/>
        <v>0</v>
      </c>
      <c r="M17" s="26">
        <f t="shared" si="0"/>
        <v>0</v>
      </c>
      <c r="N17" s="26">
        <f t="shared" si="0"/>
        <v>229.69</v>
      </c>
      <c r="O17" s="26">
        <f t="shared" si="0"/>
        <v>136.37200000000001</v>
      </c>
      <c r="P17" s="26">
        <f t="shared" si="0"/>
        <v>0</v>
      </c>
      <c r="Q17" s="28">
        <f t="shared" si="0"/>
        <v>0</v>
      </c>
    </row>
    <row r="18" spans="1:17" x14ac:dyDescent="0.25">
      <c r="A18" s="112"/>
      <c r="B18" s="109"/>
      <c r="C18" s="112"/>
      <c r="D18" s="7" t="s">
        <v>4</v>
      </c>
      <c r="E18" s="27">
        <f>F18+G18+H18+I18+J18+K18+L18+M18+N18+O18+P18+Q18</f>
        <v>0</v>
      </c>
      <c r="F18" s="20">
        <f>F25+F46+F53+F32+F39</f>
        <v>0</v>
      </c>
      <c r="G18" s="20">
        <f t="shared" ref="G18:Q18" si="1">G25+G46+G53+G32+G39</f>
        <v>0</v>
      </c>
      <c r="H18" s="20">
        <f t="shared" si="1"/>
        <v>0</v>
      </c>
      <c r="I18" s="20">
        <f t="shared" si="1"/>
        <v>0</v>
      </c>
      <c r="J18" s="20">
        <f t="shared" si="1"/>
        <v>0</v>
      </c>
      <c r="K18" s="20">
        <f t="shared" si="1"/>
        <v>0</v>
      </c>
      <c r="L18" s="20">
        <f t="shared" si="1"/>
        <v>0</v>
      </c>
      <c r="M18" s="20">
        <f t="shared" si="1"/>
        <v>0</v>
      </c>
      <c r="N18" s="20">
        <f t="shared" si="1"/>
        <v>0</v>
      </c>
      <c r="O18" s="20">
        <f t="shared" si="1"/>
        <v>0</v>
      </c>
      <c r="P18" s="20">
        <f t="shared" si="1"/>
        <v>0</v>
      </c>
      <c r="Q18" s="20">
        <f t="shared" si="1"/>
        <v>0</v>
      </c>
    </row>
    <row r="19" spans="1:17" x14ac:dyDescent="0.25">
      <c r="A19" s="112"/>
      <c r="B19" s="109"/>
      <c r="C19" s="112"/>
      <c r="D19" s="7" t="s">
        <v>5</v>
      </c>
      <c r="E19" s="27">
        <f t="shared" ref="E19:E22" si="2">F19+G19+H19+I19+J19+K19+L19+M19+N19+O19+P19+Q19</f>
        <v>0</v>
      </c>
      <c r="F19" s="20">
        <f t="shared" ref="F19:Q23" si="3">F26+F47+F54+F33+F40</f>
        <v>0</v>
      </c>
      <c r="G19" s="20">
        <f t="shared" si="3"/>
        <v>0</v>
      </c>
      <c r="H19" s="20">
        <f t="shared" si="3"/>
        <v>0</v>
      </c>
      <c r="I19" s="20">
        <f t="shared" si="3"/>
        <v>0</v>
      </c>
      <c r="J19" s="20">
        <f t="shared" si="3"/>
        <v>0</v>
      </c>
      <c r="K19" s="20">
        <f t="shared" si="3"/>
        <v>0</v>
      </c>
      <c r="L19" s="20">
        <f t="shared" si="3"/>
        <v>0</v>
      </c>
      <c r="M19" s="20">
        <f t="shared" si="3"/>
        <v>0</v>
      </c>
      <c r="N19" s="20">
        <f t="shared" si="3"/>
        <v>0</v>
      </c>
      <c r="O19" s="20">
        <f t="shared" si="3"/>
        <v>0</v>
      </c>
      <c r="P19" s="20">
        <f t="shared" si="3"/>
        <v>0</v>
      </c>
      <c r="Q19" s="20">
        <f t="shared" si="3"/>
        <v>0</v>
      </c>
    </row>
    <row r="20" spans="1:17" x14ac:dyDescent="0.25">
      <c r="A20" s="112"/>
      <c r="B20" s="109"/>
      <c r="C20" s="112"/>
      <c r="D20" s="57" t="s">
        <v>6</v>
      </c>
      <c r="E20" s="27">
        <f t="shared" si="2"/>
        <v>1400.3220000000001</v>
      </c>
      <c r="F20" s="20">
        <f t="shared" si="3"/>
        <v>0</v>
      </c>
      <c r="G20" s="20">
        <f t="shared" si="3"/>
        <v>65</v>
      </c>
      <c r="H20" s="20">
        <f t="shared" si="3"/>
        <v>0</v>
      </c>
      <c r="I20" s="20">
        <f t="shared" si="3"/>
        <v>389.3</v>
      </c>
      <c r="J20" s="20">
        <f t="shared" si="3"/>
        <v>159</v>
      </c>
      <c r="K20" s="20">
        <f t="shared" si="3"/>
        <v>420.96</v>
      </c>
      <c r="L20" s="20">
        <f t="shared" si="3"/>
        <v>0</v>
      </c>
      <c r="M20" s="20">
        <f t="shared" si="3"/>
        <v>0</v>
      </c>
      <c r="N20" s="20">
        <f t="shared" si="3"/>
        <v>229.69</v>
      </c>
      <c r="O20" s="20">
        <f t="shared" si="3"/>
        <v>136.37200000000001</v>
      </c>
      <c r="P20" s="20">
        <f t="shared" si="3"/>
        <v>0</v>
      </c>
      <c r="Q20" s="20">
        <f t="shared" si="3"/>
        <v>0</v>
      </c>
    </row>
    <row r="21" spans="1:17" ht="60" x14ac:dyDescent="0.25">
      <c r="A21" s="112"/>
      <c r="B21" s="109"/>
      <c r="C21" s="112"/>
      <c r="D21" s="12" t="s">
        <v>27</v>
      </c>
      <c r="E21" s="27">
        <f t="shared" si="2"/>
        <v>0</v>
      </c>
      <c r="F21" s="20">
        <f t="shared" si="3"/>
        <v>0</v>
      </c>
      <c r="G21" s="20">
        <f t="shared" si="3"/>
        <v>0</v>
      </c>
      <c r="H21" s="20">
        <f t="shared" si="3"/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</row>
    <row r="22" spans="1:17" ht="30" x14ac:dyDescent="0.25">
      <c r="A22" s="112"/>
      <c r="B22" s="109"/>
      <c r="C22" s="112"/>
      <c r="D22" s="12" t="s">
        <v>70</v>
      </c>
      <c r="E22" s="27">
        <f t="shared" si="2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  <c r="I22" s="20">
        <f t="shared" si="3"/>
        <v>0</v>
      </c>
      <c r="J22" s="20">
        <f t="shared" si="3"/>
        <v>0</v>
      </c>
      <c r="K22" s="20">
        <f t="shared" si="3"/>
        <v>0</v>
      </c>
      <c r="L22" s="20">
        <f t="shared" si="3"/>
        <v>0</v>
      </c>
      <c r="M22" s="20">
        <f t="shared" si="3"/>
        <v>0</v>
      </c>
      <c r="N22" s="20">
        <f t="shared" si="3"/>
        <v>0</v>
      </c>
      <c r="O22" s="20">
        <f t="shared" si="3"/>
        <v>0</v>
      </c>
      <c r="P22" s="20">
        <f t="shared" si="3"/>
        <v>0</v>
      </c>
      <c r="Q22" s="20">
        <f t="shared" si="3"/>
        <v>0</v>
      </c>
    </row>
    <row r="23" spans="1:17" ht="30" x14ac:dyDescent="0.25">
      <c r="A23" s="113"/>
      <c r="B23" s="110"/>
      <c r="C23" s="113"/>
      <c r="D23" s="12" t="s">
        <v>71</v>
      </c>
      <c r="E23" s="27">
        <f>F23+G23+H23+I23+J23+K23+L23+M23+N23+O23+P23+Q23</f>
        <v>0</v>
      </c>
      <c r="F23" s="20">
        <f t="shared" si="3"/>
        <v>0</v>
      </c>
      <c r="G23" s="20">
        <f t="shared" si="3"/>
        <v>0</v>
      </c>
      <c r="H23" s="20">
        <f t="shared" si="3"/>
        <v>0</v>
      </c>
      <c r="I23" s="20">
        <f t="shared" si="3"/>
        <v>0</v>
      </c>
      <c r="J23" s="20">
        <f t="shared" si="3"/>
        <v>0</v>
      </c>
      <c r="K23" s="20">
        <f t="shared" si="3"/>
        <v>0</v>
      </c>
      <c r="L23" s="20">
        <f t="shared" si="3"/>
        <v>0</v>
      </c>
      <c r="M23" s="20">
        <f t="shared" si="3"/>
        <v>0</v>
      </c>
      <c r="N23" s="20">
        <f t="shared" si="3"/>
        <v>0</v>
      </c>
      <c r="O23" s="20">
        <f t="shared" si="3"/>
        <v>0</v>
      </c>
      <c r="P23" s="20">
        <f t="shared" si="3"/>
        <v>0</v>
      </c>
      <c r="Q23" s="20">
        <f t="shared" si="3"/>
        <v>0</v>
      </c>
    </row>
    <row r="24" spans="1:17" x14ac:dyDescent="0.25">
      <c r="A24" s="116" t="s">
        <v>2</v>
      </c>
      <c r="B24" s="124" t="s">
        <v>29</v>
      </c>
      <c r="C24" s="111" t="s">
        <v>77</v>
      </c>
      <c r="D24" s="53" t="s">
        <v>20</v>
      </c>
      <c r="E24" s="27">
        <f>E25+E26+E27+E28+E29+E30</f>
        <v>569.65</v>
      </c>
      <c r="F24" s="26">
        <f>F25+F26+F27+F28+F29+F30</f>
        <v>0</v>
      </c>
      <c r="G24" s="26">
        <f t="shared" ref="G24:Q24" si="4">G25+G26+G27+G28+G29+G30</f>
        <v>0</v>
      </c>
      <c r="H24" s="26">
        <f t="shared" si="4"/>
        <v>0</v>
      </c>
      <c r="I24" s="26">
        <f t="shared" si="4"/>
        <v>0</v>
      </c>
      <c r="J24" s="26">
        <f t="shared" si="4"/>
        <v>0</v>
      </c>
      <c r="K24" s="26">
        <f t="shared" si="4"/>
        <v>420.96</v>
      </c>
      <c r="L24" s="26">
        <f t="shared" si="4"/>
        <v>0</v>
      </c>
      <c r="M24" s="26">
        <f t="shared" si="4"/>
        <v>0</v>
      </c>
      <c r="N24" s="26">
        <f t="shared" si="4"/>
        <v>148.69</v>
      </c>
      <c r="O24" s="26">
        <f t="shared" si="4"/>
        <v>0</v>
      </c>
      <c r="P24" s="26">
        <f t="shared" si="4"/>
        <v>0</v>
      </c>
      <c r="Q24" s="28">
        <f t="shared" si="4"/>
        <v>0</v>
      </c>
    </row>
    <row r="25" spans="1:17" x14ac:dyDescent="0.25">
      <c r="A25" s="116"/>
      <c r="B25" s="125"/>
      <c r="C25" s="112"/>
      <c r="D25" s="7" t="s">
        <v>4</v>
      </c>
      <c r="E25" s="29">
        <f>F25+G25+H25+I25+J25+K25+L25+M25+N25+O25+P25+Q25</f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30">
        <v>0</v>
      </c>
    </row>
    <row r="26" spans="1:17" x14ac:dyDescent="0.25">
      <c r="A26" s="116"/>
      <c r="B26" s="125"/>
      <c r="C26" s="112"/>
      <c r="D26" s="7" t="s">
        <v>5</v>
      </c>
      <c r="E26" s="29">
        <f t="shared" ref="E26:E30" si="5">F26+G26+H26+I26+J26+K26+L26+M26+N26+O26+P26+Q26</f>
        <v>0</v>
      </c>
      <c r="F26" s="20"/>
      <c r="G26" s="20"/>
      <c r="H26" s="20"/>
      <c r="I26" s="20"/>
      <c r="J26" s="20"/>
      <c r="K26" s="20"/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30">
        <v>0</v>
      </c>
    </row>
    <row r="27" spans="1:17" x14ac:dyDescent="0.25">
      <c r="A27" s="116"/>
      <c r="B27" s="125"/>
      <c r="C27" s="112"/>
      <c r="D27" s="7" t="s">
        <v>6</v>
      </c>
      <c r="E27" s="29">
        <f t="shared" si="5"/>
        <v>569.65</v>
      </c>
      <c r="F27" s="20">
        <v>0</v>
      </c>
      <c r="G27" s="20">
        <v>0</v>
      </c>
      <c r="H27" s="30">
        <v>0</v>
      </c>
      <c r="I27" s="20">
        <v>0</v>
      </c>
      <c r="J27" s="20">
        <v>0</v>
      </c>
      <c r="K27" s="30">
        <v>420.96</v>
      </c>
      <c r="L27" s="20">
        <v>0</v>
      </c>
      <c r="M27" s="30">
        <v>0</v>
      </c>
      <c r="N27" s="20">
        <v>148.69</v>
      </c>
      <c r="O27" s="20">
        <v>0</v>
      </c>
      <c r="P27" s="20">
        <v>0</v>
      </c>
      <c r="Q27" s="30">
        <v>0</v>
      </c>
    </row>
    <row r="28" spans="1:17" ht="60" x14ac:dyDescent="0.25">
      <c r="A28" s="116"/>
      <c r="B28" s="125"/>
      <c r="C28" s="112"/>
      <c r="D28" s="12" t="s">
        <v>27</v>
      </c>
      <c r="E28" s="29">
        <f t="shared" si="5"/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30">
        <v>0</v>
      </c>
    </row>
    <row r="29" spans="1:17" ht="30" x14ac:dyDescent="0.25">
      <c r="A29" s="116"/>
      <c r="B29" s="125"/>
      <c r="C29" s="112"/>
      <c r="D29" s="12" t="s">
        <v>70</v>
      </c>
      <c r="E29" s="29">
        <f t="shared" si="5"/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30">
        <v>0</v>
      </c>
    </row>
    <row r="30" spans="1:17" ht="55.5" customHeight="1" x14ac:dyDescent="0.25">
      <c r="A30" s="116"/>
      <c r="B30" s="126"/>
      <c r="C30" s="113"/>
      <c r="D30" s="12" t="s">
        <v>71</v>
      </c>
      <c r="E30" s="29">
        <f t="shared" si="5"/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30">
        <v>0</v>
      </c>
    </row>
    <row r="31" spans="1:17" ht="27" customHeight="1" x14ac:dyDescent="0.25">
      <c r="A31" s="111" t="s">
        <v>56</v>
      </c>
      <c r="B31" s="111" t="s">
        <v>64</v>
      </c>
      <c r="C31" s="111" t="s">
        <v>57</v>
      </c>
      <c r="D31" s="53" t="s">
        <v>20</v>
      </c>
      <c r="E31" s="27">
        <f>E32+E33+E34+E35+E36+E37</f>
        <v>201.37200000000001</v>
      </c>
      <c r="F31" s="26">
        <f>F32+F33+F34+F35+F36+F37</f>
        <v>0</v>
      </c>
      <c r="G31" s="26">
        <f t="shared" ref="G31:Q31" si="6">G32+G33+G34+G35+G36+G37</f>
        <v>0</v>
      </c>
      <c r="H31" s="26">
        <f t="shared" si="6"/>
        <v>0</v>
      </c>
      <c r="I31" s="26">
        <f t="shared" si="6"/>
        <v>0</v>
      </c>
      <c r="J31" s="26">
        <f t="shared" si="6"/>
        <v>80</v>
      </c>
      <c r="K31" s="26">
        <f t="shared" si="6"/>
        <v>0</v>
      </c>
      <c r="L31" s="26">
        <f t="shared" si="6"/>
        <v>0</v>
      </c>
      <c r="M31" s="26">
        <f t="shared" si="6"/>
        <v>0</v>
      </c>
      <c r="N31" s="26">
        <f t="shared" si="6"/>
        <v>0</v>
      </c>
      <c r="O31" s="26">
        <f t="shared" si="6"/>
        <v>121.372</v>
      </c>
      <c r="P31" s="26">
        <f t="shared" si="6"/>
        <v>0</v>
      </c>
      <c r="Q31" s="28">
        <f t="shared" si="6"/>
        <v>0</v>
      </c>
    </row>
    <row r="32" spans="1:17" ht="22.5" customHeight="1" x14ac:dyDescent="0.25">
      <c r="A32" s="112"/>
      <c r="B32" s="112"/>
      <c r="C32" s="112"/>
      <c r="D32" s="7" t="s">
        <v>4</v>
      </c>
      <c r="E32" s="29">
        <f>F32+G32+H32+I32+J32+K32+L32+M32+N32+O32+P32+Q32</f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30">
        <v>0</v>
      </c>
    </row>
    <row r="33" spans="1:17" ht="21" customHeight="1" x14ac:dyDescent="0.25">
      <c r="A33" s="112"/>
      <c r="B33" s="112"/>
      <c r="C33" s="112"/>
      <c r="D33" s="7" t="s">
        <v>5</v>
      </c>
      <c r="E33" s="29">
        <f t="shared" ref="E33:E37" si="7">F33+G33+H33+I33+J33+K33+L33+M33+N33+O33+P33+Q33</f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30">
        <v>0</v>
      </c>
    </row>
    <row r="34" spans="1:17" ht="21.75" customHeight="1" x14ac:dyDescent="0.25">
      <c r="A34" s="112"/>
      <c r="B34" s="112"/>
      <c r="C34" s="112"/>
      <c r="D34" s="7" t="s">
        <v>6</v>
      </c>
      <c r="E34" s="29">
        <f t="shared" si="7"/>
        <v>201.37200000000001</v>
      </c>
      <c r="F34" s="20">
        <v>0</v>
      </c>
      <c r="G34" s="20">
        <v>0</v>
      </c>
      <c r="H34" s="30">
        <v>0</v>
      </c>
      <c r="I34" s="20">
        <v>0</v>
      </c>
      <c r="J34" s="20">
        <v>80</v>
      </c>
      <c r="K34" s="30">
        <v>0</v>
      </c>
      <c r="L34" s="20">
        <v>0</v>
      </c>
      <c r="M34" s="30">
        <v>0</v>
      </c>
      <c r="N34" s="20">
        <v>0</v>
      </c>
      <c r="O34" s="20">
        <v>121.372</v>
      </c>
      <c r="P34" s="20">
        <v>0</v>
      </c>
      <c r="Q34" s="30">
        <v>0</v>
      </c>
    </row>
    <row r="35" spans="1:17" ht="65.25" customHeight="1" x14ac:dyDescent="0.25">
      <c r="A35" s="112"/>
      <c r="B35" s="112"/>
      <c r="C35" s="112"/>
      <c r="D35" s="12" t="s">
        <v>27</v>
      </c>
      <c r="E35" s="29">
        <f t="shared" si="7"/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30">
        <v>0</v>
      </c>
    </row>
    <row r="36" spans="1:17" ht="39.75" customHeight="1" x14ac:dyDescent="0.25">
      <c r="A36" s="112"/>
      <c r="B36" s="112"/>
      <c r="C36" s="112"/>
      <c r="D36" s="12" t="s">
        <v>70</v>
      </c>
      <c r="E36" s="29">
        <f t="shared" si="7"/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30">
        <v>0</v>
      </c>
    </row>
    <row r="37" spans="1:17" ht="36" customHeight="1" x14ac:dyDescent="0.25">
      <c r="A37" s="113"/>
      <c r="B37" s="113"/>
      <c r="C37" s="113"/>
      <c r="D37" s="12" t="s">
        <v>71</v>
      </c>
      <c r="E37" s="29">
        <f t="shared" si="7"/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30">
        <v>0</v>
      </c>
    </row>
    <row r="38" spans="1:17" ht="36" customHeight="1" x14ac:dyDescent="0.25">
      <c r="A38" s="111" t="s">
        <v>43</v>
      </c>
      <c r="B38" s="111" t="s">
        <v>58</v>
      </c>
      <c r="C38" s="111" t="s">
        <v>57</v>
      </c>
      <c r="D38" s="53" t="s">
        <v>20</v>
      </c>
      <c r="E38" s="27">
        <f>E39+E40+E41+E42+E43+E44</f>
        <v>29.3</v>
      </c>
      <c r="F38" s="26">
        <f>F39+F40+F41+F42+F43+F44</f>
        <v>0</v>
      </c>
      <c r="G38" s="26">
        <f t="shared" ref="G38:Q38" si="8">G39+G40+G41+G42+G43+G44</f>
        <v>0</v>
      </c>
      <c r="H38" s="26">
        <f t="shared" si="8"/>
        <v>0</v>
      </c>
      <c r="I38" s="26">
        <f t="shared" si="8"/>
        <v>29.3</v>
      </c>
      <c r="J38" s="26">
        <f t="shared" si="8"/>
        <v>0</v>
      </c>
      <c r="K38" s="26">
        <f t="shared" si="8"/>
        <v>0</v>
      </c>
      <c r="L38" s="26">
        <f t="shared" si="8"/>
        <v>0</v>
      </c>
      <c r="M38" s="26">
        <f t="shared" si="8"/>
        <v>0</v>
      </c>
      <c r="N38" s="26">
        <f t="shared" si="8"/>
        <v>0</v>
      </c>
      <c r="O38" s="26">
        <f t="shared" si="8"/>
        <v>0</v>
      </c>
      <c r="P38" s="26">
        <f t="shared" si="8"/>
        <v>0</v>
      </c>
      <c r="Q38" s="28">
        <f t="shared" si="8"/>
        <v>0</v>
      </c>
    </row>
    <row r="39" spans="1:17" ht="22.5" customHeight="1" x14ac:dyDescent="0.25">
      <c r="A39" s="112"/>
      <c r="B39" s="112"/>
      <c r="C39" s="112"/>
      <c r="D39" s="7" t="s">
        <v>4</v>
      </c>
      <c r="E39" s="29">
        <f>F39+G39+H39+I39+J39+K39+L39+M39+N39+O39+P39+Q39</f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30">
        <v>0</v>
      </c>
    </row>
    <row r="40" spans="1:17" ht="25.5" customHeight="1" x14ac:dyDescent="0.25">
      <c r="A40" s="112"/>
      <c r="B40" s="112"/>
      <c r="C40" s="112"/>
      <c r="D40" s="7" t="s">
        <v>5</v>
      </c>
      <c r="E40" s="29">
        <f t="shared" ref="E40:E44" si="9">F40+G40+H40+I40+J40+K40+L40+M40+N40+O40+P40+Q40</f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30">
        <v>0</v>
      </c>
    </row>
    <row r="41" spans="1:17" ht="25.5" customHeight="1" x14ac:dyDescent="0.25">
      <c r="A41" s="112"/>
      <c r="B41" s="112"/>
      <c r="C41" s="112"/>
      <c r="D41" s="7" t="s">
        <v>6</v>
      </c>
      <c r="E41" s="29">
        <f t="shared" si="9"/>
        <v>29.3</v>
      </c>
      <c r="F41" s="20">
        <v>0</v>
      </c>
      <c r="G41" s="20">
        <v>0</v>
      </c>
      <c r="H41" s="30">
        <v>0</v>
      </c>
      <c r="I41" s="20">
        <v>29.3</v>
      </c>
      <c r="J41" s="20">
        <v>0</v>
      </c>
      <c r="K41" s="30">
        <v>0</v>
      </c>
      <c r="L41" s="20">
        <v>0</v>
      </c>
      <c r="M41" s="30">
        <v>0</v>
      </c>
      <c r="N41" s="20">
        <v>0</v>
      </c>
      <c r="O41" s="20">
        <v>0</v>
      </c>
      <c r="P41" s="20">
        <v>0</v>
      </c>
      <c r="Q41" s="30">
        <v>0</v>
      </c>
    </row>
    <row r="42" spans="1:17" ht="63" customHeight="1" x14ac:dyDescent="0.25">
      <c r="A42" s="112"/>
      <c r="B42" s="112"/>
      <c r="C42" s="112"/>
      <c r="D42" s="12" t="s">
        <v>27</v>
      </c>
      <c r="E42" s="29">
        <f t="shared" si="9"/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30">
        <v>0</v>
      </c>
    </row>
    <row r="43" spans="1:17" ht="36" customHeight="1" x14ac:dyDescent="0.25">
      <c r="A43" s="112"/>
      <c r="B43" s="112"/>
      <c r="C43" s="112"/>
      <c r="D43" s="12" t="s">
        <v>70</v>
      </c>
      <c r="E43" s="29">
        <f t="shared" si="9"/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30">
        <v>0</v>
      </c>
    </row>
    <row r="44" spans="1:17" ht="36" customHeight="1" x14ac:dyDescent="0.25">
      <c r="A44" s="113"/>
      <c r="B44" s="113"/>
      <c r="C44" s="113"/>
      <c r="D44" s="12" t="s">
        <v>71</v>
      </c>
      <c r="E44" s="29">
        <f t="shared" si="9"/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30">
        <v>0</v>
      </c>
    </row>
    <row r="45" spans="1:17" x14ac:dyDescent="0.25">
      <c r="A45" s="116" t="s">
        <v>49</v>
      </c>
      <c r="B45" s="124" t="s">
        <v>30</v>
      </c>
      <c r="C45" s="111" t="s">
        <v>38</v>
      </c>
      <c r="D45" s="6" t="s">
        <v>20</v>
      </c>
      <c r="E45" s="31">
        <f>E46+E47+E48+E49+E50+E51</f>
        <v>400</v>
      </c>
      <c r="F45" s="31">
        <f t="shared" ref="F45:Q45" si="10">F46+F47+F48+F49+F50+F51</f>
        <v>0</v>
      </c>
      <c r="G45" s="31">
        <f t="shared" si="10"/>
        <v>50</v>
      </c>
      <c r="H45" s="31">
        <f t="shared" si="10"/>
        <v>0</v>
      </c>
      <c r="I45" s="31">
        <f t="shared" si="10"/>
        <v>335</v>
      </c>
      <c r="J45" s="31">
        <f t="shared" si="10"/>
        <v>0</v>
      </c>
      <c r="K45" s="31">
        <f t="shared" si="10"/>
        <v>0</v>
      </c>
      <c r="L45" s="31">
        <f t="shared" si="10"/>
        <v>0</v>
      </c>
      <c r="M45" s="31">
        <f t="shared" si="10"/>
        <v>0</v>
      </c>
      <c r="N45" s="31">
        <f t="shared" si="10"/>
        <v>0</v>
      </c>
      <c r="O45" s="31">
        <f t="shared" si="10"/>
        <v>15</v>
      </c>
      <c r="P45" s="31">
        <f t="shared" si="10"/>
        <v>0</v>
      </c>
      <c r="Q45" s="32">
        <f t="shared" si="10"/>
        <v>0</v>
      </c>
    </row>
    <row r="46" spans="1:17" x14ac:dyDescent="0.25">
      <c r="A46" s="116"/>
      <c r="B46" s="125"/>
      <c r="C46" s="112"/>
      <c r="D46" s="7" t="s">
        <v>4</v>
      </c>
      <c r="E46" s="29">
        <f t="shared" ref="E46:E51" si="11">F46+G46+H46+I46+J46+K46+L46+M46+N46+O46+P46+Q46</f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30">
        <v>0</v>
      </c>
    </row>
    <row r="47" spans="1:17" x14ac:dyDescent="0.25">
      <c r="A47" s="116"/>
      <c r="B47" s="125"/>
      <c r="C47" s="112"/>
      <c r="D47" s="7" t="s">
        <v>5</v>
      </c>
      <c r="E47" s="29">
        <f t="shared" si="11"/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30">
        <v>0</v>
      </c>
    </row>
    <row r="48" spans="1:17" x14ac:dyDescent="0.25">
      <c r="A48" s="116"/>
      <c r="B48" s="125"/>
      <c r="C48" s="112"/>
      <c r="D48" s="7" t="s">
        <v>6</v>
      </c>
      <c r="E48" s="29">
        <f t="shared" si="11"/>
        <v>400</v>
      </c>
      <c r="F48" s="30">
        <v>0</v>
      </c>
      <c r="G48" s="30">
        <v>50</v>
      </c>
      <c r="H48" s="33">
        <v>0</v>
      </c>
      <c r="I48" s="33">
        <v>335</v>
      </c>
      <c r="J48" s="33">
        <v>0</v>
      </c>
      <c r="K48" s="33">
        <v>0</v>
      </c>
      <c r="L48" s="30">
        <v>0</v>
      </c>
      <c r="M48" s="30">
        <v>0</v>
      </c>
      <c r="N48" s="30">
        <v>0</v>
      </c>
      <c r="O48" s="30">
        <v>15</v>
      </c>
      <c r="P48" s="30">
        <v>0</v>
      </c>
      <c r="Q48" s="30">
        <v>0</v>
      </c>
    </row>
    <row r="49" spans="1:17" ht="60" x14ac:dyDescent="0.25">
      <c r="A49" s="116"/>
      <c r="B49" s="125"/>
      <c r="C49" s="112"/>
      <c r="D49" s="12" t="s">
        <v>27</v>
      </c>
      <c r="E49" s="29">
        <f t="shared" si="11"/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30">
        <v>0</v>
      </c>
    </row>
    <row r="50" spans="1:17" ht="30" x14ac:dyDescent="0.25">
      <c r="A50" s="116"/>
      <c r="B50" s="125"/>
      <c r="C50" s="112"/>
      <c r="D50" s="12" t="s">
        <v>70</v>
      </c>
      <c r="E50" s="29">
        <f t="shared" si="11"/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30">
        <v>0</v>
      </c>
    </row>
    <row r="51" spans="1:17" ht="30" x14ac:dyDescent="0.25">
      <c r="A51" s="116"/>
      <c r="B51" s="126"/>
      <c r="C51" s="113"/>
      <c r="D51" s="12" t="s">
        <v>71</v>
      </c>
      <c r="E51" s="29">
        <f t="shared" si="11"/>
        <v>0</v>
      </c>
      <c r="F51" s="20">
        <v>0</v>
      </c>
      <c r="G51" s="20">
        <v>0</v>
      </c>
      <c r="H51" s="20">
        <v>0</v>
      </c>
      <c r="I51" s="34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30">
        <v>0</v>
      </c>
    </row>
    <row r="52" spans="1:17" x14ac:dyDescent="0.25">
      <c r="A52" s="111" t="s">
        <v>54</v>
      </c>
      <c r="B52" s="124" t="s">
        <v>44</v>
      </c>
      <c r="C52" s="111" t="s">
        <v>38</v>
      </c>
      <c r="D52" s="6" t="s">
        <v>20</v>
      </c>
      <c r="E52" s="29">
        <f>E53+E54+E55+E56+E57+E58</f>
        <v>200</v>
      </c>
      <c r="F52" s="29">
        <f t="shared" ref="F52:Q52" si="12">F53+F54+F55+F56+F57+F58</f>
        <v>0</v>
      </c>
      <c r="G52" s="29">
        <f t="shared" si="12"/>
        <v>15</v>
      </c>
      <c r="H52" s="29">
        <f t="shared" si="12"/>
        <v>0</v>
      </c>
      <c r="I52" s="29">
        <f t="shared" si="12"/>
        <v>25</v>
      </c>
      <c r="J52" s="29">
        <f t="shared" si="12"/>
        <v>79</v>
      </c>
      <c r="K52" s="29">
        <f t="shared" si="12"/>
        <v>0</v>
      </c>
      <c r="L52" s="29">
        <f t="shared" si="12"/>
        <v>0</v>
      </c>
      <c r="M52" s="29">
        <f t="shared" si="12"/>
        <v>0</v>
      </c>
      <c r="N52" s="29">
        <f t="shared" si="12"/>
        <v>81</v>
      </c>
      <c r="O52" s="29">
        <f t="shared" si="12"/>
        <v>0</v>
      </c>
      <c r="P52" s="29">
        <f t="shared" si="12"/>
        <v>0</v>
      </c>
      <c r="Q52" s="35">
        <f t="shared" si="12"/>
        <v>0</v>
      </c>
    </row>
    <row r="53" spans="1:17" x14ac:dyDescent="0.25">
      <c r="A53" s="122"/>
      <c r="B53" s="127"/>
      <c r="C53" s="112"/>
      <c r="D53" s="7" t="s">
        <v>4</v>
      </c>
      <c r="E53" s="29">
        <f>F53+G53+H53+I53+J53+K53+L53+M53+N53+O53+P53+Q53</f>
        <v>0</v>
      </c>
      <c r="F53" s="20">
        <v>0</v>
      </c>
      <c r="G53" s="20">
        <v>0</v>
      </c>
      <c r="H53" s="20">
        <v>0</v>
      </c>
      <c r="I53" s="34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30">
        <v>0</v>
      </c>
    </row>
    <row r="54" spans="1:17" x14ac:dyDescent="0.25">
      <c r="A54" s="122"/>
      <c r="B54" s="127"/>
      <c r="C54" s="112"/>
      <c r="D54" s="7" t="s">
        <v>5</v>
      </c>
      <c r="E54" s="29">
        <f t="shared" ref="E54:E58" si="13">F54+G54+H54+I54+J54+K54+L54+M54+N54+O54+P54+Q54</f>
        <v>0</v>
      </c>
      <c r="F54" s="20">
        <v>0</v>
      </c>
      <c r="G54" s="20">
        <v>0</v>
      </c>
      <c r="H54" s="20">
        <v>0</v>
      </c>
      <c r="I54" s="34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30">
        <v>0</v>
      </c>
    </row>
    <row r="55" spans="1:17" x14ac:dyDescent="0.25">
      <c r="A55" s="122"/>
      <c r="B55" s="127"/>
      <c r="C55" s="112"/>
      <c r="D55" s="7" t="s">
        <v>6</v>
      </c>
      <c r="E55" s="29">
        <f t="shared" si="13"/>
        <v>200</v>
      </c>
      <c r="F55" s="20">
        <v>0</v>
      </c>
      <c r="G55" s="20">
        <v>15</v>
      </c>
      <c r="H55" s="20">
        <v>0</v>
      </c>
      <c r="I55" s="34">
        <v>25</v>
      </c>
      <c r="J55" s="20">
        <v>79</v>
      </c>
      <c r="K55" s="20">
        <v>0</v>
      </c>
      <c r="L55" s="20">
        <v>0</v>
      </c>
      <c r="M55" s="20">
        <v>0</v>
      </c>
      <c r="N55" s="20">
        <v>81</v>
      </c>
      <c r="O55" s="20">
        <v>0</v>
      </c>
      <c r="P55" s="20">
        <v>0</v>
      </c>
      <c r="Q55" s="30">
        <v>0</v>
      </c>
    </row>
    <row r="56" spans="1:17" ht="60" x14ac:dyDescent="0.25">
      <c r="A56" s="122"/>
      <c r="B56" s="127"/>
      <c r="C56" s="112"/>
      <c r="D56" s="12" t="s">
        <v>27</v>
      </c>
      <c r="E56" s="29">
        <f t="shared" si="13"/>
        <v>0</v>
      </c>
      <c r="F56" s="20">
        <v>0</v>
      </c>
      <c r="G56" s="20">
        <v>0</v>
      </c>
      <c r="H56" s="20">
        <v>0</v>
      </c>
      <c r="I56" s="34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30">
        <v>0</v>
      </c>
    </row>
    <row r="57" spans="1:17" ht="30" x14ac:dyDescent="0.25">
      <c r="A57" s="122"/>
      <c r="B57" s="127"/>
      <c r="C57" s="112"/>
      <c r="D57" s="12" t="s">
        <v>70</v>
      </c>
      <c r="E57" s="29">
        <f t="shared" si="13"/>
        <v>0</v>
      </c>
      <c r="F57" s="20">
        <v>0</v>
      </c>
      <c r="G57" s="20">
        <v>0</v>
      </c>
      <c r="H57" s="20">
        <v>0</v>
      </c>
      <c r="I57" s="34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30">
        <v>0</v>
      </c>
    </row>
    <row r="58" spans="1:17" ht="30" x14ac:dyDescent="0.25">
      <c r="A58" s="123"/>
      <c r="B58" s="128"/>
      <c r="C58" s="113"/>
      <c r="D58" s="12" t="s">
        <v>71</v>
      </c>
      <c r="E58" s="29">
        <f t="shared" si="13"/>
        <v>0</v>
      </c>
      <c r="F58" s="20">
        <v>0</v>
      </c>
      <c r="G58" s="20">
        <v>0</v>
      </c>
      <c r="H58" s="20">
        <v>0</v>
      </c>
      <c r="I58" s="34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30">
        <v>0</v>
      </c>
    </row>
    <row r="59" spans="1:17" x14ac:dyDescent="0.25">
      <c r="A59" s="116" t="s">
        <v>3</v>
      </c>
      <c r="B59" s="108" t="s">
        <v>74</v>
      </c>
      <c r="C59" s="111"/>
      <c r="D59" s="6" t="s">
        <v>20</v>
      </c>
      <c r="E59" s="31">
        <f>E60+E61+E62+E63+E64+E65</f>
        <v>325654.99669999996</v>
      </c>
      <c r="F59" s="31">
        <f t="shared" ref="F59:O59" si="14">F60+F61+F62+F63+F64+F65</f>
        <v>0</v>
      </c>
      <c r="G59" s="31">
        <f t="shared" si="14"/>
        <v>0</v>
      </c>
      <c r="H59" s="31">
        <f t="shared" si="14"/>
        <v>36</v>
      </c>
      <c r="I59" s="31">
        <f t="shared" si="14"/>
        <v>0</v>
      </c>
      <c r="J59" s="31">
        <f t="shared" si="14"/>
        <v>36</v>
      </c>
      <c r="K59" s="31">
        <f t="shared" si="14"/>
        <v>200</v>
      </c>
      <c r="L59" s="31">
        <f t="shared" si="14"/>
        <v>500</v>
      </c>
      <c r="M59" s="31">
        <f t="shared" si="14"/>
        <v>523</v>
      </c>
      <c r="N59" s="31">
        <f t="shared" si="14"/>
        <v>530</v>
      </c>
      <c r="O59" s="31">
        <f t="shared" si="14"/>
        <v>300</v>
      </c>
      <c r="P59" s="31">
        <f>P60+P61+P62+P63+P64+P65</f>
        <v>500</v>
      </c>
      <c r="Q59" s="32">
        <f>Q60+Q61+Q62+Q63+Q64+Q65</f>
        <v>323029.99669999996</v>
      </c>
    </row>
    <row r="60" spans="1:17" x14ac:dyDescent="0.25">
      <c r="A60" s="116"/>
      <c r="B60" s="109"/>
      <c r="C60" s="112"/>
      <c r="D60" s="7" t="s">
        <v>4</v>
      </c>
      <c r="E60" s="29">
        <f t="shared" ref="E60:E65" si="15">F60+G60+H60+I60+J60+K60+L60+M60+N60+O60+P60+Q60</f>
        <v>0</v>
      </c>
      <c r="F60" s="20">
        <f>F67+F81+F74+F88+F95</f>
        <v>0</v>
      </c>
      <c r="G60" s="20">
        <f t="shared" ref="G60:Q60" si="16">G67+G81+G74+G88+G95</f>
        <v>0</v>
      </c>
      <c r="H60" s="20">
        <f t="shared" si="16"/>
        <v>0</v>
      </c>
      <c r="I60" s="20">
        <f t="shared" si="16"/>
        <v>0</v>
      </c>
      <c r="J60" s="20">
        <f t="shared" si="16"/>
        <v>0</v>
      </c>
      <c r="K60" s="20">
        <f t="shared" si="16"/>
        <v>0</v>
      </c>
      <c r="L60" s="20">
        <f t="shared" si="16"/>
        <v>0</v>
      </c>
      <c r="M60" s="20">
        <f t="shared" si="16"/>
        <v>0</v>
      </c>
      <c r="N60" s="20">
        <f t="shared" si="16"/>
        <v>0</v>
      </c>
      <c r="O60" s="20">
        <f t="shared" si="16"/>
        <v>0</v>
      </c>
      <c r="P60" s="20">
        <f t="shared" si="16"/>
        <v>0</v>
      </c>
      <c r="Q60" s="20">
        <f t="shared" si="16"/>
        <v>0</v>
      </c>
    </row>
    <row r="61" spans="1:17" x14ac:dyDescent="0.25">
      <c r="A61" s="116"/>
      <c r="B61" s="109"/>
      <c r="C61" s="112"/>
      <c r="D61" s="7" t="s">
        <v>5</v>
      </c>
      <c r="E61" s="29">
        <f>F61+G61+H61+I61+J61+K61+L61+M61+N61+O61+P61+Q61</f>
        <v>95</v>
      </c>
      <c r="F61" s="20">
        <f t="shared" ref="F61:Q65" si="17">F68+F82+F75+F89+F96</f>
        <v>0</v>
      </c>
      <c r="G61" s="20">
        <f t="shared" si="17"/>
        <v>0</v>
      </c>
      <c r="H61" s="20">
        <f t="shared" si="17"/>
        <v>36</v>
      </c>
      <c r="I61" s="20">
        <f t="shared" si="17"/>
        <v>0</v>
      </c>
      <c r="J61" s="20">
        <f t="shared" si="17"/>
        <v>36</v>
      </c>
      <c r="K61" s="20">
        <f t="shared" si="17"/>
        <v>0</v>
      </c>
      <c r="L61" s="20">
        <f t="shared" si="17"/>
        <v>0</v>
      </c>
      <c r="M61" s="20">
        <f t="shared" si="17"/>
        <v>23</v>
      </c>
      <c r="N61" s="20">
        <f t="shared" si="17"/>
        <v>0</v>
      </c>
      <c r="O61" s="20">
        <f t="shared" si="17"/>
        <v>0</v>
      </c>
      <c r="P61" s="20">
        <f t="shared" si="17"/>
        <v>0</v>
      </c>
      <c r="Q61" s="20">
        <f t="shared" si="17"/>
        <v>0</v>
      </c>
    </row>
    <row r="62" spans="1:17" x14ac:dyDescent="0.25">
      <c r="A62" s="116"/>
      <c r="B62" s="109"/>
      <c r="C62" s="112"/>
      <c r="D62" s="7" t="s">
        <v>6</v>
      </c>
      <c r="E62" s="29">
        <f t="shared" si="15"/>
        <v>2530</v>
      </c>
      <c r="F62" s="20">
        <f t="shared" si="17"/>
        <v>0</v>
      </c>
      <c r="G62" s="20">
        <f t="shared" si="17"/>
        <v>0</v>
      </c>
      <c r="H62" s="20">
        <f t="shared" si="17"/>
        <v>0</v>
      </c>
      <c r="I62" s="20">
        <f t="shared" si="17"/>
        <v>0</v>
      </c>
      <c r="J62" s="20">
        <f t="shared" si="17"/>
        <v>0</v>
      </c>
      <c r="K62" s="20">
        <f t="shared" si="17"/>
        <v>200</v>
      </c>
      <c r="L62" s="20">
        <f t="shared" si="17"/>
        <v>500</v>
      </c>
      <c r="M62" s="20">
        <f t="shared" si="17"/>
        <v>500</v>
      </c>
      <c r="N62" s="20">
        <f t="shared" si="17"/>
        <v>530</v>
      </c>
      <c r="O62" s="20">
        <f t="shared" si="17"/>
        <v>300</v>
      </c>
      <c r="P62" s="20">
        <f t="shared" si="17"/>
        <v>500</v>
      </c>
      <c r="Q62" s="20">
        <f t="shared" si="17"/>
        <v>0</v>
      </c>
    </row>
    <row r="63" spans="1:17" ht="60" x14ac:dyDescent="0.25">
      <c r="A63" s="116"/>
      <c r="B63" s="109"/>
      <c r="C63" s="112"/>
      <c r="D63" s="12" t="s">
        <v>27</v>
      </c>
      <c r="E63" s="29">
        <f t="shared" si="15"/>
        <v>0</v>
      </c>
      <c r="F63" s="20">
        <f t="shared" si="17"/>
        <v>0</v>
      </c>
      <c r="G63" s="20">
        <f t="shared" si="17"/>
        <v>0</v>
      </c>
      <c r="H63" s="20">
        <f t="shared" si="17"/>
        <v>0</v>
      </c>
      <c r="I63" s="20">
        <f t="shared" si="17"/>
        <v>0</v>
      </c>
      <c r="J63" s="20">
        <f t="shared" si="17"/>
        <v>0</v>
      </c>
      <c r="K63" s="20">
        <f t="shared" si="17"/>
        <v>0</v>
      </c>
      <c r="L63" s="20">
        <f t="shared" si="17"/>
        <v>0</v>
      </c>
      <c r="M63" s="20">
        <f t="shared" si="17"/>
        <v>0</v>
      </c>
      <c r="N63" s="20">
        <f t="shared" si="17"/>
        <v>0</v>
      </c>
      <c r="O63" s="20">
        <f t="shared" si="17"/>
        <v>0</v>
      </c>
      <c r="P63" s="20">
        <f t="shared" si="17"/>
        <v>0</v>
      </c>
      <c r="Q63" s="20">
        <f t="shared" si="17"/>
        <v>0</v>
      </c>
    </row>
    <row r="64" spans="1:17" ht="30" x14ac:dyDescent="0.25">
      <c r="A64" s="116"/>
      <c r="B64" s="109"/>
      <c r="C64" s="112"/>
      <c r="D64" s="12" t="s">
        <v>70</v>
      </c>
      <c r="E64" s="29">
        <f t="shared" si="15"/>
        <v>0</v>
      </c>
      <c r="F64" s="20">
        <f t="shared" si="17"/>
        <v>0</v>
      </c>
      <c r="G64" s="20">
        <f t="shared" si="17"/>
        <v>0</v>
      </c>
      <c r="H64" s="20">
        <f t="shared" si="17"/>
        <v>0</v>
      </c>
      <c r="I64" s="20">
        <f t="shared" si="17"/>
        <v>0</v>
      </c>
      <c r="J64" s="20">
        <f t="shared" si="17"/>
        <v>0</v>
      </c>
      <c r="K64" s="20">
        <f t="shared" si="17"/>
        <v>0</v>
      </c>
      <c r="L64" s="20">
        <f t="shared" si="17"/>
        <v>0</v>
      </c>
      <c r="M64" s="20">
        <f t="shared" si="17"/>
        <v>0</v>
      </c>
      <c r="N64" s="20">
        <f t="shared" si="17"/>
        <v>0</v>
      </c>
      <c r="O64" s="20">
        <f t="shared" si="17"/>
        <v>0</v>
      </c>
      <c r="P64" s="20">
        <f t="shared" si="17"/>
        <v>0</v>
      </c>
      <c r="Q64" s="20">
        <f t="shared" si="17"/>
        <v>0</v>
      </c>
    </row>
    <row r="65" spans="1:18" ht="30" x14ac:dyDescent="0.25">
      <c r="A65" s="116"/>
      <c r="B65" s="110"/>
      <c r="C65" s="113"/>
      <c r="D65" s="12" t="s">
        <v>71</v>
      </c>
      <c r="E65" s="29">
        <f t="shared" si="15"/>
        <v>323029.99669999996</v>
      </c>
      <c r="F65" s="20">
        <f t="shared" si="17"/>
        <v>0</v>
      </c>
      <c r="G65" s="20">
        <f t="shared" si="17"/>
        <v>0</v>
      </c>
      <c r="H65" s="20">
        <f t="shared" si="17"/>
        <v>0</v>
      </c>
      <c r="I65" s="20">
        <f t="shared" si="17"/>
        <v>0</v>
      </c>
      <c r="J65" s="20">
        <f t="shared" si="17"/>
        <v>0</v>
      </c>
      <c r="K65" s="20">
        <f t="shared" si="17"/>
        <v>0</v>
      </c>
      <c r="L65" s="20">
        <f t="shared" si="17"/>
        <v>0</v>
      </c>
      <c r="M65" s="20">
        <f t="shared" si="17"/>
        <v>0</v>
      </c>
      <c r="N65" s="20">
        <f t="shared" si="17"/>
        <v>0</v>
      </c>
      <c r="O65" s="20">
        <f t="shared" si="17"/>
        <v>0</v>
      </c>
      <c r="P65" s="20">
        <f t="shared" si="17"/>
        <v>0</v>
      </c>
      <c r="Q65" s="20">
        <f t="shared" si="17"/>
        <v>323029.99669999996</v>
      </c>
    </row>
    <row r="66" spans="1:18" ht="15" customHeight="1" x14ac:dyDescent="0.25">
      <c r="A66" s="139" t="s">
        <v>40</v>
      </c>
      <c r="B66" s="117" t="s">
        <v>45</v>
      </c>
      <c r="C66" s="111" t="s">
        <v>50</v>
      </c>
      <c r="D66" s="6" t="s">
        <v>20</v>
      </c>
      <c r="E66" s="31">
        <f>F66+G66+H66+I66+J66+K66+L66+M66+N66+O66+P66+Q66</f>
        <v>95</v>
      </c>
      <c r="F66" s="26">
        <f>F67+F68+F69+F70+F71+F72</f>
        <v>0</v>
      </c>
      <c r="G66" s="26">
        <f t="shared" ref="G66:Q66" si="18">G67+G68+G69+G70+G71+G72</f>
        <v>0</v>
      </c>
      <c r="H66" s="26">
        <f t="shared" si="18"/>
        <v>36</v>
      </c>
      <c r="I66" s="26">
        <f t="shared" si="18"/>
        <v>0</v>
      </c>
      <c r="J66" s="26">
        <f t="shared" si="18"/>
        <v>36</v>
      </c>
      <c r="K66" s="26">
        <f t="shared" si="18"/>
        <v>0</v>
      </c>
      <c r="L66" s="26">
        <f t="shared" si="18"/>
        <v>0</v>
      </c>
      <c r="M66" s="26">
        <f t="shared" si="18"/>
        <v>23</v>
      </c>
      <c r="N66" s="26">
        <f t="shared" si="18"/>
        <v>0</v>
      </c>
      <c r="O66" s="26">
        <f t="shared" si="18"/>
        <v>0</v>
      </c>
      <c r="P66" s="26">
        <f t="shared" si="18"/>
        <v>0</v>
      </c>
      <c r="Q66" s="28">
        <f t="shared" si="18"/>
        <v>0</v>
      </c>
    </row>
    <row r="67" spans="1:18" x14ac:dyDescent="0.25">
      <c r="A67" s="140"/>
      <c r="B67" s="138"/>
      <c r="C67" s="112"/>
      <c r="D67" s="7" t="s">
        <v>4</v>
      </c>
      <c r="E67" s="31">
        <f t="shared" ref="E67:E72" si="19">F67+G67+H67+I67+J67+K67+L67+M67+N67+O67+P67+Q67</f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30">
        <v>0</v>
      </c>
    </row>
    <row r="68" spans="1:18" x14ac:dyDescent="0.25">
      <c r="A68" s="140"/>
      <c r="B68" s="138"/>
      <c r="C68" s="112"/>
      <c r="D68" s="7" t="s">
        <v>5</v>
      </c>
      <c r="E68" s="25">
        <f t="shared" si="19"/>
        <v>95</v>
      </c>
      <c r="F68" s="25">
        <v>0</v>
      </c>
      <c r="G68" s="25">
        <v>0</v>
      </c>
      <c r="H68" s="25">
        <v>36</v>
      </c>
      <c r="I68" s="25">
        <v>0</v>
      </c>
      <c r="J68" s="25">
        <v>36</v>
      </c>
      <c r="K68" s="25">
        <v>0</v>
      </c>
      <c r="L68" s="25">
        <v>0</v>
      </c>
      <c r="M68" s="25">
        <v>23</v>
      </c>
      <c r="N68" s="36">
        <v>0</v>
      </c>
      <c r="O68" s="36">
        <v>0</v>
      </c>
      <c r="P68" s="31">
        <v>0</v>
      </c>
      <c r="Q68" s="37">
        <v>0</v>
      </c>
    </row>
    <row r="69" spans="1:18" x14ac:dyDescent="0.25">
      <c r="A69" s="140"/>
      <c r="B69" s="138"/>
      <c r="C69" s="112"/>
      <c r="D69" s="7" t="s">
        <v>6</v>
      </c>
      <c r="E69" s="31">
        <f t="shared" si="19"/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9">
        <v>0</v>
      </c>
      <c r="R69" s="15"/>
    </row>
    <row r="70" spans="1:18" ht="60" x14ac:dyDescent="0.25">
      <c r="A70" s="140"/>
      <c r="B70" s="138"/>
      <c r="C70" s="112"/>
      <c r="D70" s="12" t="s">
        <v>27</v>
      </c>
      <c r="E70" s="31">
        <f t="shared" si="19"/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30">
        <v>0</v>
      </c>
    </row>
    <row r="71" spans="1:18" ht="30" x14ac:dyDescent="0.25">
      <c r="A71" s="140"/>
      <c r="B71" s="138"/>
      <c r="C71" s="112"/>
      <c r="D71" s="12" t="s">
        <v>70</v>
      </c>
      <c r="E71" s="31">
        <f t="shared" si="19"/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30">
        <v>0</v>
      </c>
    </row>
    <row r="72" spans="1:18" ht="30" x14ac:dyDescent="0.25">
      <c r="A72" s="141"/>
      <c r="B72" s="118"/>
      <c r="C72" s="113"/>
      <c r="D72" s="12" t="s">
        <v>71</v>
      </c>
      <c r="E72" s="31">
        <f t="shared" si="19"/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0">
        <v>0</v>
      </c>
    </row>
    <row r="73" spans="1:18" x14ac:dyDescent="0.25">
      <c r="A73" s="116" t="s">
        <v>41</v>
      </c>
      <c r="B73" s="124" t="s">
        <v>51</v>
      </c>
      <c r="C73" s="111" t="s">
        <v>79</v>
      </c>
      <c r="D73" s="6" t="s">
        <v>20</v>
      </c>
      <c r="E73" s="31">
        <f>F73+G73+H73+I73+J73+K73+L73+M73+N73+O73+P73+Q73</f>
        <v>161055.93</v>
      </c>
      <c r="F73" s="26">
        <f>F74+F75+F76+F77+F78+F79</f>
        <v>0</v>
      </c>
      <c r="G73" s="26">
        <f t="shared" ref="G73:Q73" si="20">G74+G75+G76+G77+G78+G79</f>
        <v>0</v>
      </c>
      <c r="H73" s="26">
        <f t="shared" si="20"/>
        <v>0</v>
      </c>
      <c r="I73" s="26">
        <f t="shared" si="20"/>
        <v>0</v>
      </c>
      <c r="J73" s="26">
        <f t="shared" si="20"/>
        <v>0</v>
      </c>
      <c r="K73" s="26">
        <f t="shared" si="20"/>
        <v>0</v>
      </c>
      <c r="L73" s="26">
        <f t="shared" si="20"/>
        <v>0</v>
      </c>
      <c r="M73" s="26">
        <f t="shared" si="20"/>
        <v>0</v>
      </c>
      <c r="N73" s="26">
        <f t="shared" si="20"/>
        <v>0</v>
      </c>
      <c r="O73" s="26">
        <f t="shared" si="20"/>
        <v>0</v>
      </c>
      <c r="P73" s="26">
        <f t="shared" si="20"/>
        <v>0</v>
      </c>
      <c r="Q73" s="28">
        <f t="shared" si="20"/>
        <v>161055.93</v>
      </c>
    </row>
    <row r="74" spans="1:18" x14ac:dyDescent="0.25">
      <c r="A74" s="116"/>
      <c r="B74" s="125"/>
      <c r="C74" s="112"/>
      <c r="D74" s="7" t="s">
        <v>4</v>
      </c>
      <c r="E74" s="31">
        <f t="shared" ref="E74:E86" si="21">F74+G74+H74+I74+J74+K74+L74+M74+N74+O74+P74+Q74</f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30">
        <v>0</v>
      </c>
    </row>
    <row r="75" spans="1:18" x14ac:dyDescent="0.25">
      <c r="A75" s="116"/>
      <c r="B75" s="125"/>
      <c r="C75" s="112"/>
      <c r="D75" s="7" t="s">
        <v>5</v>
      </c>
      <c r="E75" s="25">
        <f t="shared" si="21"/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31">
        <v>0</v>
      </c>
      <c r="P75" s="31">
        <v>0</v>
      </c>
      <c r="Q75" s="37">
        <v>0</v>
      </c>
    </row>
    <row r="76" spans="1:18" x14ac:dyDescent="0.25">
      <c r="A76" s="116"/>
      <c r="B76" s="125"/>
      <c r="C76" s="112"/>
      <c r="D76" s="7" t="s">
        <v>6</v>
      </c>
      <c r="E76" s="31">
        <f t="shared" si="21"/>
        <v>0</v>
      </c>
      <c r="F76" s="38">
        <v>0</v>
      </c>
      <c r="G76" s="38">
        <v>0</v>
      </c>
      <c r="H76" s="38"/>
      <c r="I76" s="38"/>
      <c r="J76" s="38"/>
      <c r="K76" s="38"/>
      <c r="L76" s="38"/>
      <c r="M76" s="39"/>
      <c r="N76" s="38"/>
      <c r="O76" s="38"/>
      <c r="P76" s="38">
        <v>0</v>
      </c>
      <c r="Q76" s="39">
        <v>0</v>
      </c>
    </row>
    <row r="77" spans="1:18" ht="60" x14ac:dyDescent="0.25">
      <c r="A77" s="116"/>
      <c r="B77" s="125"/>
      <c r="C77" s="112"/>
      <c r="D77" s="12" t="s">
        <v>27</v>
      </c>
      <c r="E77" s="31">
        <f t="shared" si="21"/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30">
        <v>0</v>
      </c>
    </row>
    <row r="78" spans="1:18" ht="30" x14ac:dyDescent="0.25">
      <c r="A78" s="116"/>
      <c r="B78" s="125"/>
      <c r="C78" s="112"/>
      <c r="D78" s="12" t="s">
        <v>70</v>
      </c>
      <c r="E78" s="31">
        <f t="shared" si="21"/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30">
        <v>0</v>
      </c>
    </row>
    <row r="79" spans="1:18" ht="30" x14ac:dyDescent="0.25">
      <c r="A79" s="116"/>
      <c r="B79" s="126"/>
      <c r="C79" s="113"/>
      <c r="D79" s="12" t="s">
        <v>71</v>
      </c>
      <c r="E79" s="31">
        <f t="shared" si="21"/>
        <v>161055.93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19600-19600</f>
        <v>0</v>
      </c>
      <c r="Q79" s="30">
        <v>161055.93</v>
      </c>
    </row>
    <row r="80" spans="1:18" ht="15" customHeight="1" x14ac:dyDescent="0.25">
      <c r="A80" s="120" t="s">
        <v>42</v>
      </c>
      <c r="B80" s="130" t="s">
        <v>34</v>
      </c>
      <c r="C80" s="117" t="s">
        <v>96</v>
      </c>
      <c r="D80" s="22" t="s">
        <v>20</v>
      </c>
      <c r="E80" s="32">
        <f t="shared" si="21"/>
        <v>2530</v>
      </c>
      <c r="F80" s="28">
        <f t="shared" ref="F80:Q80" si="22">F81+F82+F83+F86</f>
        <v>0</v>
      </c>
      <c r="G80" s="28">
        <f t="shared" si="22"/>
        <v>0</v>
      </c>
      <c r="H80" s="28">
        <f t="shared" si="22"/>
        <v>0</v>
      </c>
      <c r="I80" s="28">
        <f t="shared" si="22"/>
        <v>0</v>
      </c>
      <c r="J80" s="28">
        <f t="shared" si="22"/>
        <v>0</v>
      </c>
      <c r="K80" s="28">
        <f t="shared" si="22"/>
        <v>200</v>
      </c>
      <c r="L80" s="28">
        <f t="shared" si="22"/>
        <v>500</v>
      </c>
      <c r="M80" s="28">
        <f t="shared" si="22"/>
        <v>500</v>
      </c>
      <c r="N80" s="28">
        <f t="shared" si="22"/>
        <v>530</v>
      </c>
      <c r="O80" s="28">
        <f t="shared" si="22"/>
        <v>300</v>
      </c>
      <c r="P80" s="28">
        <f t="shared" si="22"/>
        <v>500</v>
      </c>
      <c r="Q80" s="28">
        <f t="shared" si="22"/>
        <v>0</v>
      </c>
    </row>
    <row r="81" spans="1:17" x14ac:dyDescent="0.25">
      <c r="A81" s="120"/>
      <c r="B81" s="131"/>
      <c r="C81" s="138"/>
      <c r="D81" s="23" t="s">
        <v>4</v>
      </c>
      <c r="E81" s="32">
        <f t="shared" si="21"/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</row>
    <row r="82" spans="1:17" x14ac:dyDescent="0.25">
      <c r="A82" s="120"/>
      <c r="B82" s="131"/>
      <c r="C82" s="138"/>
      <c r="D82" s="23" t="s">
        <v>5</v>
      </c>
      <c r="E82" s="32">
        <f t="shared" si="21"/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</row>
    <row r="83" spans="1:17" x14ac:dyDescent="0.25">
      <c r="A83" s="120"/>
      <c r="B83" s="131"/>
      <c r="C83" s="138"/>
      <c r="D83" s="23" t="s">
        <v>6</v>
      </c>
      <c r="E83" s="32">
        <f t="shared" si="21"/>
        <v>2530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200</v>
      </c>
      <c r="L83" s="30">
        <v>500</v>
      </c>
      <c r="M83" s="30">
        <v>500</v>
      </c>
      <c r="N83" s="30">
        <v>530</v>
      </c>
      <c r="O83" s="30">
        <v>300</v>
      </c>
      <c r="P83" s="30">
        <v>500</v>
      </c>
      <c r="Q83" s="30"/>
    </row>
    <row r="84" spans="1:17" ht="60" x14ac:dyDescent="0.25">
      <c r="A84" s="120"/>
      <c r="B84" s="131"/>
      <c r="C84" s="138"/>
      <c r="D84" s="24" t="s">
        <v>27</v>
      </c>
      <c r="E84" s="32">
        <f t="shared" si="21"/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</row>
    <row r="85" spans="1:17" ht="30" x14ac:dyDescent="0.25">
      <c r="A85" s="120"/>
      <c r="B85" s="131"/>
      <c r="C85" s="138"/>
      <c r="D85" s="24" t="s">
        <v>70</v>
      </c>
      <c r="E85" s="32">
        <f t="shared" si="21"/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</row>
    <row r="86" spans="1:17" ht="30" x14ac:dyDescent="0.25">
      <c r="A86" s="120"/>
      <c r="B86" s="132"/>
      <c r="C86" s="118"/>
      <c r="D86" s="24" t="s">
        <v>71</v>
      </c>
      <c r="E86" s="32">
        <f t="shared" si="21"/>
        <v>0</v>
      </c>
      <c r="F86" s="30">
        <v>0</v>
      </c>
      <c r="G86" s="30">
        <v>0</v>
      </c>
      <c r="H86" s="30">
        <v>0</v>
      </c>
      <c r="I86" s="30">
        <v>0</v>
      </c>
      <c r="J86" s="30">
        <f>500-500</f>
        <v>0</v>
      </c>
      <c r="K86" s="30">
        <f>500-500</f>
        <v>0</v>
      </c>
      <c r="L86" s="30"/>
      <c r="M86" s="30"/>
      <c r="N86" s="30"/>
      <c r="O86" s="30"/>
      <c r="P86" s="30"/>
      <c r="Q86" s="30"/>
    </row>
    <row r="87" spans="1:17" x14ac:dyDescent="0.25">
      <c r="A87" s="117" t="s">
        <v>67</v>
      </c>
      <c r="B87" s="130" t="s">
        <v>65</v>
      </c>
      <c r="C87" s="120" t="s">
        <v>80</v>
      </c>
      <c r="D87" s="22" t="s">
        <v>20</v>
      </c>
      <c r="E87" s="32">
        <f>E88+E89+E90+E91+E92+E93</f>
        <v>157481.10999999999</v>
      </c>
      <c r="F87" s="32">
        <f t="shared" ref="F87:Q87" si="23">F88+F89+F90+F91+F92+F93</f>
        <v>0</v>
      </c>
      <c r="G87" s="32">
        <f t="shared" si="23"/>
        <v>0</v>
      </c>
      <c r="H87" s="32">
        <f t="shared" si="23"/>
        <v>0</v>
      </c>
      <c r="I87" s="32">
        <f t="shared" si="23"/>
        <v>0</v>
      </c>
      <c r="J87" s="32">
        <f t="shared" si="23"/>
        <v>0</v>
      </c>
      <c r="K87" s="32">
        <f t="shared" si="23"/>
        <v>0</v>
      </c>
      <c r="L87" s="32">
        <f t="shared" si="23"/>
        <v>0</v>
      </c>
      <c r="M87" s="32">
        <f t="shared" si="23"/>
        <v>0</v>
      </c>
      <c r="N87" s="32">
        <f t="shared" si="23"/>
        <v>0</v>
      </c>
      <c r="O87" s="32">
        <f t="shared" si="23"/>
        <v>0</v>
      </c>
      <c r="P87" s="32">
        <f t="shared" si="23"/>
        <v>0</v>
      </c>
      <c r="Q87" s="32">
        <f t="shared" si="23"/>
        <v>157481.10999999999</v>
      </c>
    </row>
    <row r="88" spans="1:17" x14ac:dyDescent="0.25">
      <c r="A88" s="138"/>
      <c r="B88" s="131"/>
      <c r="C88" s="120"/>
      <c r="D88" s="23" t="s">
        <v>4</v>
      </c>
      <c r="E88" s="32">
        <f>F88+G88+H88+I88+J88+K88+L88+M88+N88+O88+P88+Q88</f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</row>
    <row r="89" spans="1:17" x14ac:dyDescent="0.25">
      <c r="A89" s="138"/>
      <c r="B89" s="131"/>
      <c r="C89" s="120"/>
      <c r="D89" s="23" t="s">
        <v>5</v>
      </c>
      <c r="E89" s="32">
        <f t="shared" ref="E89:E93" si="24">F89+G89+H89+I89+J89+K89+L89+M89+N89+O89+P89+Q89</f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</row>
    <row r="90" spans="1:17" x14ac:dyDescent="0.25">
      <c r="A90" s="138"/>
      <c r="B90" s="131"/>
      <c r="C90" s="120"/>
      <c r="D90" s="23" t="s">
        <v>6</v>
      </c>
      <c r="E90" s="32">
        <f t="shared" si="24"/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</row>
    <row r="91" spans="1:17" ht="60" x14ac:dyDescent="0.25">
      <c r="A91" s="138"/>
      <c r="B91" s="131"/>
      <c r="C91" s="120"/>
      <c r="D91" s="24" t="s">
        <v>27</v>
      </c>
      <c r="E91" s="32">
        <f t="shared" si="24"/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</row>
    <row r="92" spans="1:17" ht="30" x14ac:dyDescent="0.25">
      <c r="A92" s="138"/>
      <c r="B92" s="131"/>
      <c r="C92" s="120"/>
      <c r="D92" s="24" t="s">
        <v>70</v>
      </c>
      <c r="E92" s="32">
        <f t="shared" si="24"/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</row>
    <row r="93" spans="1:17" ht="30" x14ac:dyDescent="0.25">
      <c r="A93" s="118"/>
      <c r="B93" s="132"/>
      <c r="C93" s="120"/>
      <c r="D93" s="24" t="s">
        <v>71</v>
      </c>
      <c r="E93" s="32">
        <f t="shared" si="24"/>
        <v>157481.10999999999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157481.10999999999</v>
      </c>
    </row>
    <row r="94" spans="1:17" x14ac:dyDescent="0.25">
      <c r="A94" s="117" t="s">
        <v>68</v>
      </c>
      <c r="B94" s="130" t="s">
        <v>66</v>
      </c>
      <c r="C94" s="120" t="s">
        <v>39</v>
      </c>
      <c r="D94" s="22" t="s">
        <v>20</v>
      </c>
      <c r="E94" s="32">
        <f>E95+E96+E97+E98+E99+E100</f>
        <v>4492.9566999999997</v>
      </c>
      <c r="F94" s="32">
        <f t="shared" ref="F94:Q94" si="25">F95+F96+F97+F98+F99+F100</f>
        <v>0</v>
      </c>
      <c r="G94" s="32">
        <f t="shared" si="25"/>
        <v>0</v>
      </c>
      <c r="H94" s="32">
        <f t="shared" si="25"/>
        <v>0</v>
      </c>
      <c r="I94" s="32">
        <f t="shared" si="25"/>
        <v>0</v>
      </c>
      <c r="J94" s="32">
        <f t="shared" si="25"/>
        <v>0</v>
      </c>
      <c r="K94" s="32">
        <f t="shared" si="25"/>
        <v>0</v>
      </c>
      <c r="L94" s="32">
        <f t="shared" si="25"/>
        <v>0</v>
      </c>
      <c r="M94" s="32">
        <f t="shared" si="25"/>
        <v>0</v>
      </c>
      <c r="N94" s="32">
        <f t="shared" si="25"/>
        <v>0</v>
      </c>
      <c r="O94" s="32">
        <f t="shared" si="25"/>
        <v>0</v>
      </c>
      <c r="P94" s="32">
        <f t="shared" si="25"/>
        <v>0</v>
      </c>
      <c r="Q94" s="32">
        <f t="shared" si="25"/>
        <v>4492.9566999999997</v>
      </c>
    </row>
    <row r="95" spans="1:17" x14ac:dyDescent="0.25">
      <c r="A95" s="138"/>
      <c r="B95" s="131"/>
      <c r="C95" s="120"/>
      <c r="D95" s="23" t="s">
        <v>4</v>
      </c>
      <c r="E95" s="32">
        <f>F95+G95+H95+I95+J95+K95+L95+M95+N95+O95+P95+Q95</f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</row>
    <row r="96" spans="1:17" x14ac:dyDescent="0.25">
      <c r="A96" s="138"/>
      <c r="B96" s="131"/>
      <c r="C96" s="120"/>
      <c r="D96" s="23" t="s">
        <v>5</v>
      </c>
      <c r="E96" s="32">
        <f t="shared" ref="E96:E100" si="26">F96+G96+H96+I96+J96+K96+L96+M96+N96+O96+P96+Q96</f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</row>
    <row r="97" spans="1:17" x14ac:dyDescent="0.25">
      <c r="A97" s="138"/>
      <c r="B97" s="131"/>
      <c r="C97" s="120"/>
      <c r="D97" s="23" t="s">
        <v>6</v>
      </c>
      <c r="E97" s="32">
        <f t="shared" si="26"/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</row>
    <row r="98" spans="1:17" ht="60" x14ac:dyDescent="0.25">
      <c r="A98" s="138"/>
      <c r="B98" s="131"/>
      <c r="C98" s="120"/>
      <c r="D98" s="24" t="s">
        <v>27</v>
      </c>
      <c r="E98" s="32">
        <f t="shared" si="26"/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</row>
    <row r="99" spans="1:17" ht="30" x14ac:dyDescent="0.25">
      <c r="A99" s="138"/>
      <c r="B99" s="131"/>
      <c r="C99" s="120"/>
      <c r="D99" s="24" t="s">
        <v>70</v>
      </c>
      <c r="E99" s="32">
        <f t="shared" si="26"/>
        <v>0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</row>
    <row r="100" spans="1:17" ht="30" x14ac:dyDescent="0.25">
      <c r="A100" s="118"/>
      <c r="B100" s="132"/>
      <c r="C100" s="120"/>
      <c r="D100" s="24" t="s">
        <v>71</v>
      </c>
      <c r="E100" s="32">
        <f t="shared" si="26"/>
        <v>4492.9566999999997</v>
      </c>
      <c r="F100" s="30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4492.9566999999997</v>
      </c>
    </row>
    <row r="101" spans="1:17" x14ac:dyDescent="0.25">
      <c r="A101" s="129" t="s">
        <v>31</v>
      </c>
      <c r="B101" s="142" t="s">
        <v>75</v>
      </c>
      <c r="C101" s="112"/>
      <c r="D101" s="53" t="s">
        <v>20</v>
      </c>
      <c r="E101" s="40">
        <f>E102+E103+E104+E105+E106+E107</f>
        <v>30450.7</v>
      </c>
      <c r="F101" s="40">
        <f t="shared" ref="F101:Q101" si="27">F102+F103+F104+F105+F106+F107</f>
        <v>73.392480000000006</v>
      </c>
      <c r="G101" s="40">
        <f t="shared" si="27"/>
        <v>2226.4011</v>
      </c>
      <c r="H101" s="40">
        <f t="shared" si="27"/>
        <v>2126.3362399999996</v>
      </c>
      <c r="I101" s="40">
        <f t="shared" si="27"/>
        <v>2434.6855399999999</v>
      </c>
      <c r="J101" s="40">
        <f t="shared" si="27"/>
        <v>2229.1193399999997</v>
      </c>
      <c r="K101" s="40">
        <f t="shared" si="27"/>
        <v>2331.9024399999998</v>
      </c>
      <c r="L101" s="40">
        <f t="shared" si="27"/>
        <v>5185.2622000000001</v>
      </c>
      <c r="M101" s="40">
        <f t="shared" si="27"/>
        <v>2229.7370999999998</v>
      </c>
      <c r="N101" s="40">
        <f t="shared" si="27"/>
        <v>2435.3033</v>
      </c>
      <c r="O101" s="40">
        <f t="shared" si="27"/>
        <v>2335.2622000000001</v>
      </c>
      <c r="P101" s="40">
        <f t="shared" si="27"/>
        <v>2226.9951000000001</v>
      </c>
      <c r="Q101" s="41">
        <f t="shared" si="27"/>
        <v>4616.30296</v>
      </c>
    </row>
    <row r="102" spans="1:17" x14ac:dyDescent="0.25">
      <c r="A102" s="116"/>
      <c r="B102" s="109"/>
      <c r="C102" s="112"/>
      <c r="D102" s="7" t="s">
        <v>4</v>
      </c>
      <c r="E102" s="40"/>
      <c r="F102" s="20">
        <f>F109+F116+F123</f>
        <v>0</v>
      </c>
      <c r="G102" s="20">
        <f t="shared" ref="G102:Q102" si="28">G109+G116+G123</f>
        <v>0</v>
      </c>
      <c r="H102" s="20">
        <f t="shared" si="28"/>
        <v>0</v>
      </c>
      <c r="I102" s="20">
        <f t="shared" si="28"/>
        <v>0</v>
      </c>
      <c r="J102" s="20">
        <f t="shared" si="28"/>
        <v>0</v>
      </c>
      <c r="K102" s="20">
        <f t="shared" si="28"/>
        <v>0</v>
      </c>
      <c r="L102" s="20">
        <f t="shared" si="28"/>
        <v>0</v>
      </c>
      <c r="M102" s="20">
        <f t="shared" si="28"/>
        <v>0</v>
      </c>
      <c r="N102" s="20">
        <f t="shared" si="28"/>
        <v>0</v>
      </c>
      <c r="O102" s="20">
        <f t="shared" si="28"/>
        <v>0</v>
      </c>
      <c r="P102" s="20">
        <f t="shared" si="28"/>
        <v>0</v>
      </c>
      <c r="Q102" s="20">
        <f t="shared" si="28"/>
        <v>0</v>
      </c>
    </row>
    <row r="103" spans="1:17" x14ac:dyDescent="0.25">
      <c r="A103" s="116"/>
      <c r="B103" s="109"/>
      <c r="C103" s="112"/>
      <c r="D103" s="7" t="s">
        <v>5</v>
      </c>
      <c r="E103" s="33">
        <f>F103+G103+H103+I103+J103+K103+L103+M103+N103+O103+P103+Q103</f>
        <v>0</v>
      </c>
      <c r="F103" s="20">
        <f t="shared" ref="F103:Q107" si="29">F110+F117+F124</f>
        <v>0</v>
      </c>
      <c r="G103" s="20">
        <f t="shared" si="29"/>
        <v>0</v>
      </c>
      <c r="H103" s="20">
        <f t="shared" si="29"/>
        <v>0</v>
      </c>
      <c r="I103" s="20">
        <f t="shared" si="29"/>
        <v>0</v>
      </c>
      <c r="J103" s="20">
        <f t="shared" si="29"/>
        <v>0</v>
      </c>
      <c r="K103" s="20">
        <f t="shared" si="29"/>
        <v>0</v>
      </c>
      <c r="L103" s="20">
        <f t="shared" si="29"/>
        <v>0</v>
      </c>
      <c r="M103" s="20">
        <f t="shared" si="29"/>
        <v>0</v>
      </c>
      <c r="N103" s="20">
        <f t="shared" si="29"/>
        <v>0</v>
      </c>
      <c r="O103" s="20">
        <f t="shared" si="29"/>
        <v>0</v>
      </c>
      <c r="P103" s="20">
        <f t="shared" si="29"/>
        <v>0</v>
      </c>
      <c r="Q103" s="20">
        <f t="shared" si="29"/>
        <v>0</v>
      </c>
    </row>
    <row r="104" spans="1:17" x14ac:dyDescent="0.25">
      <c r="A104" s="116"/>
      <c r="B104" s="109"/>
      <c r="C104" s="112"/>
      <c r="D104" s="7" t="s">
        <v>6</v>
      </c>
      <c r="E104" s="33">
        <f>F104+G104+H104+I104+J104+K104+L104+M104+N104+O104+P104+Q104</f>
        <v>25971.963520000001</v>
      </c>
      <c r="F104" s="20">
        <f t="shared" si="29"/>
        <v>73.392480000000006</v>
      </c>
      <c r="G104" s="20">
        <f t="shared" si="29"/>
        <v>2226.4011</v>
      </c>
      <c r="H104" s="20">
        <f t="shared" si="29"/>
        <v>2126.3362399999996</v>
      </c>
      <c r="I104" s="20">
        <f t="shared" si="29"/>
        <v>2434.6855399999999</v>
      </c>
      <c r="J104" s="20">
        <f t="shared" si="29"/>
        <v>2229.1193399999997</v>
      </c>
      <c r="K104" s="20">
        <f t="shared" si="29"/>
        <v>2331.9024399999998</v>
      </c>
      <c r="L104" s="20">
        <f t="shared" si="29"/>
        <v>5185.2622000000001</v>
      </c>
      <c r="M104" s="20">
        <f t="shared" si="29"/>
        <v>2229.7370999999998</v>
      </c>
      <c r="N104" s="20">
        <f t="shared" si="29"/>
        <v>2435.3033</v>
      </c>
      <c r="O104" s="20">
        <f t="shared" si="29"/>
        <v>2335.2622000000001</v>
      </c>
      <c r="P104" s="20">
        <f t="shared" si="29"/>
        <v>2226.9951000000001</v>
      </c>
      <c r="Q104" s="20">
        <f t="shared" si="29"/>
        <v>137.56648000000001</v>
      </c>
    </row>
    <row r="105" spans="1:17" ht="60" x14ac:dyDescent="0.25">
      <c r="A105" s="116"/>
      <c r="B105" s="109"/>
      <c r="C105" s="112"/>
      <c r="D105" s="12" t="s">
        <v>27</v>
      </c>
      <c r="E105" s="33">
        <f t="shared" ref="E105:E107" si="30">F105+G105+H105+I105+J105+K105+L105+M105+N105+O105+P105+Q105</f>
        <v>0</v>
      </c>
      <c r="F105" s="20">
        <f t="shared" si="29"/>
        <v>0</v>
      </c>
      <c r="G105" s="20">
        <f t="shared" si="29"/>
        <v>0</v>
      </c>
      <c r="H105" s="20">
        <f t="shared" si="29"/>
        <v>0</v>
      </c>
      <c r="I105" s="20">
        <f t="shared" si="29"/>
        <v>0</v>
      </c>
      <c r="J105" s="20">
        <f t="shared" si="29"/>
        <v>0</v>
      </c>
      <c r="K105" s="20">
        <f t="shared" si="29"/>
        <v>0</v>
      </c>
      <c r="L105" s="20">
        <f t="shared" si="29"/>
        <v>0</v>
      </c>
      <c r="M105" s="20">
        <f t="shared" si="29"/>
        <v>0</v>
      </c>
      <c r="N105" s="20">
        <f t="shared" si="29"/>
        <v>0</v>
      </c>
      <c r="O105" s="20">
        <f t="shared" si="29"/>
        <v>0</v>
      </c>
      <c r="P105" s="20">
        <f t="shared" si="29"/>
        <v>0</v>
      </c>
      <c r="Q105" s="20">
        <f t="shared" si="29"/>
        <v>0</v>
      </c>
    </row>
    <row r="106" spans="1:17" ht="30" x14ac:dyDescent="0.25">
      <c r="A106" s="116"/>
      <c r="B106" s="109"/>
      <c r="C106" s="112"/>
      <c r="D106" s="12" t="s">
        <v>70</v>
      </c>
      <c r="E106" s="33">
        <f t="shared" si="30"/>
        <v>0</v>
      </c>
      <c r="F106" s="20">
        <f t="shared" si="29"/>
        <v>0</v>
      </c>
      <c r="G106" s="20">
        <f t="shared" si="29"/>
        <v>0</v>
      </c>
      <c r="H106" s="20">
        <f t="shared" si="29"/>
        <v>0</v>
      </c>
      <c r="I106" s="20">
        <f t="shared" si="29"/>
        <v>0</v>
      </c>
      <c r="J106" s="20">
        <f t="shared" si="29"/>
        <v>0</v>
      </c>
      <c r="K106" s="20">
        <f t="shared" si="29"/>
        <v>0</v>
      </c>
      <c r="L106" s="20">
        <f t="shared" si="29"/>
        <v>0</v>
      </c>
      <c r="M106" s="20">
        <f t="shared" si="29"/>
        <v>0</v>
      </c>
      <c r="N106" s="20">
        <f t="shared" si="29"/>
        <v>0</v>
      </c>
      <c r="O106" s="20">
        <f t="shared" si="29"/>
        <v>0</v>
      </c>
      <c r="P106" s="20">
        <f t="shared" si="29"/>
        <v>0</v>
      </c>
      <c r="Q106" s="20">
        <f t="shared" si="29"/>
        <v>0</v>
      </c>
    </row>
    <row r="107" spans="1:17" ht="30" x14ac:dyDescent="0.25">
      <c r="A107" s="116"/>
      <c r="B107" s="110"/>
      <c r="C107" s="113"/>
      <c r="D107" s="12" t="s">
        <v>71</v>
      </c>
      <c r="E107" s="33">
        <f t="shared" si="30"/>
        <v>4478.7364799999996</v>
      </c>
      <c r="F107" s="20">
        <f t="shared" si="29"/>
        <v>0</v>
      </c>
      <c r="G107" s="20">
        <f t="shared" si="29"/>
        <v>0</v>
      </c>
      <c r="H107" s="20">
        <f t="shared" si="29"/>
        <v>0</v>
      </c>
      <c r="I107" s="20">
        <f t="shared" si="29"/>
        <v>0</v>
      </c>
      <c r="J107" s="20">
        <f t="shared" si="29"/>
        <v>0</v>
      </c>
      <c r="K107" s="20">
        <f t="shared" si="29"/>
        <v>0</v>
      </c>
      <c r="L107" s="20">
        <f t="shared" si="29"/>
        <v>0</v>
      </c>
      <c r="M107" s="20">
        <f t="shared" si="29"/>
        <v>0</v>
      </c>
      <c r="N107" s="20">
        <f t="shared" si="29"/>
        <v>0</v>
      </c>
      <c r="O107" s="20">
        <f t="shared" si="29"/>
        <v>0</v>
      </c>
      <c r="P107" s="20">
        <f t="shared" si="29"/>
        <v>0</v>
      </c>
      <c r="Q107" s="20">
        <f t="shared" si="29"/>
        <v>4478.7364799999996</v>
      </c>
    </row>
    <row r="108" spans="1:17" x14ac:dyDescent="0.25">
      <c r="A108" s="143" t="s">
        <v>32</v>
      </c>
      <c r="B108" s="124" t="s">
        <v>47</v>
      </c>
      <c r="C108" s="111" t="s">
        <v>35</v>
      </c>
      <c r="D108" s="6" t="s">
        <v>20</v>
      </c>
      <c r="E108" s="26">
        <f>E109+E110+E111+E112+E113+E114</f>
        <v>819</v>
      </c>
      <c r="F108" s="26">
        <f t="shared" ref="F108:Q108" si="31">F109+F110+F111+F112+F113+F114</f>
        <v>73.392480000000006</v>
      </c>
      <c r="G108" s="26">
        <f t="shared" si="31"/>
        <v>67.956000000000003</v>
      </c>
      <c r="H108" s="26">
        <f t="shared" si="31"/>
        <v>70.674239999999998</v>
      </c>
      <c r="I108" s="26">
        <f t="shared" si="31"/>
        <v>70.674239999999998</v>
      </c>
      <c r="J108" s="26">
        <f t="shared" si="31"/>
        <v>70.674239999999998</v>
      </c>
      <c r="K108" s="26">
        <f t="shared" si="31"/>
        <v>70.674239999999998</v>
      </c>
      <c r="L108" s="26">
        <f t="shared" si="31"/>
        <v>74.034000000000006</v>
      </c>
      <c r="M108" s="26">
        <f t="shared" si="31"/>
        <v>71.292000000000002</v>
      </c>
      <c r="N108" s="26">
        <f t="shared" si="31"/>
        <v>71.292000000000002</v>
      </c>
      <c r="O108" s="26">
        <f t="shared" si="31"/>
        <v>74.034000000000006</v>
      </c>
      <c r="P108" s="26">
        <f t="shared" si="31"/>
        <v>68.55</v>
      </c>
      <c r="Q108" s="28">
        <f t="shared" si="31"/>
        <v>35.752560000000003</v>
      </c>
    </row>
    <row r="109" spans="1:17" x14ac:dyDescent="0.25">
      <c r="A109" s="116"/>
      <c r="B109" s="125"/>
      <c r="C109" s="112"/>
      <c r="D109" s="7" t="s">
        <v>4</v>
      </c>
      <c r="E109" s="33">
        <f>F109+G109+H109+I109+J109+K109+L109+M109+N109+O109+P109+Q109</f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30">
        <v>0</v>
      </c>
    </row>
    <row r="110" spans="1:17" x14ac:dyDescent="0.25">
      <c r="A110" s="116"/>
      <c r="B110" s="125"/>
      <c r="C110" s="112"/>
      <c r="D110" s="7" t="s">
        <v>5</v>
      </c>
      <c r="E110" s="33">
        <f>F110+G110+H110+I110+J110+K110+L110+M110+N110+O110+P110+Q110</f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30">
        <v>0</v>
      </c>
    </row>
    <row r="111" spans="1:17" x14ac:dyDescent="0.25">
      <c r="A111" s="116"/>
      <c r="B111" s="125"/>
      <c r="C111" s="112"/>
      <c r="D111" s="7" t="s">
        <v>6</v>
      </c>
      <c r="E111" s="33">
        <f>F111+G111+H111+I111+J111+K111+L111+M111+N111+O111+P111+Q111</f>
        <v>819</v>
      </c>
      <c r="F111" s="20">
        <v>73.392480000000006</v>
      </c>
      <c r="G111" s="20">
        <v>67.956000000000003</v>
      </c>
      <c r="H111" s="20">
        <v>70.674239999999998</v>
      </c>
      <c r="I111" s="20">
        <v>70.674239999999998</v>
      </c>
      <c r="J111" s="20">
        <v>70.674239999999998</v>
      </c>
      <c r="K111" s="20">
        <v>70.674239999999998</v>
      </c>
      <c r="L111" s="20">
        <v>74.034000000000006</v>
      </c>
      <c r="M111" s="20">
        <v>71.292000000000002</v>
      </c>
      <c r="N111" s="20">
        <v>71.292000000000002</v>
      </c>
      <c r="O111" s="20">
        <v>74.034000000000006</v>
      </c>
      <c r="P111" s="20">
        <v>68.55</v>
      </c>
      <c r="Q111" s="42">
        <v>35.752560000000003</v>
      </c>
    </row>
    <row r="112" spans="1:17" ht="60" x14ac:dyDescent="0.25">
      <c r="A112" s="116"/>
      <c r="B112" s="125"/>
      <c r="C112" s="112"/>
      <c r="D112" s="12" t="s">
        <v>27</v>
      </c>
      <c r="E112" s="33">
        <f>F112+G112+H112+I112+J112+K112+L112+M112+N112+O112+P112+Q112</f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30">
        <v>0</v>
      </c>
    </row>
    <row r="113" spans="1:17" ht="30" x14ac:dyDescent="0.25">
      <c r="A113" s="116"/>
      <c r="B113" s="125"/>
      <c r="C113" s="112"/>
      <c r="D113" s="12" t="s">
        <v>70</v>
      </c>
      <c r="E113" s="33">
        <f>F113+G113+H113+J113+K113+L113+M113+N113+O113+P113+Q113</f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30">
        <v>0</v>
      </c>
    </row>
    <row r="114" spans="1:17" ht="30" x14ac:dyDescent="0.25">
      <c r="A114" s="116"/>
      <c r="B114" s="126"/>
      <c r="C114" s="113"/>
      <c r="D114" s="12" t="s">
        <v>71</v>
      </c>
      <c r="E114" s="33">
        <f>F114+G114+H114+I114+J114+K114+L114+M114+N114+O114+P114+Q114</f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30">
        <v>0</v>
      </c>
    </row>
    <row r="115" spans="1:17" x14ac:dyDescent="0.25">
      <c r="A115" s="116" t="s">
        <v>33</v>
      </c>
      <c r="B115" s="130" t="s">
        <v>48</v>
      </c>
      <c r="C115" s="111" t="s">
        <v>55</v>
      </c>
      <c r="D115" s="6" t="s">
        <v>20</v>
      </c>
      <c r="E115" s="31">
        <f>E116+E117+E118+E119+E120+E121</f>
        <v>26781.699999999997</v>
      </c>
      <c r="F115" s="31">
        <f t="shared" ref="F115:Q115" si="32">F116+F117+F118+F119+F120+F121</f>
        <v>0</v>
      </c>
      <c r="G115" s="31">
        <f t="shared" si="32"/>
        <v>2158.4450999999999</v>
      </c>
      <c r="H115" s="31">
        <f t="shared" si="32"/>
        <v>2055.6619999999998</v>
      </c>
      <c r="I115" s="31">
        <f t="shared" si="32"/>
        <v>2364.0113000000001</v>
      </c>
      <c r="J115" s="31">
        <f t="shared" si="32"/>
        <v>2158.4450999999999</v>
      </c>
      <c r="K115" s="31">
        <f t="shared" si="32"/>
        <v>2261.2282</v>
      </c>
      <c r="L115" s="31">
        <f t="shared" si="32"/>
        <v>2261.2282</v>
      </c>
      <c r="M115" s="31">
        <f t="shared" si="32"/>
        <v>2158.4450999999999</v>
      </c>
      <c r="N115" s="31">
        <f t="shared" si="32"/>
        <v>2364.0113000000001</v>
      </c>
      <c r="O115" s="31">
        <f t="shared" si="32"/>
        <v>2261.2282</v>
      </c>
      <c r="P115" s="31">
        <f t="shared" si="32"/>
        <v>2158.4450999999999</v>
      </c>
      <c r="Q115" s="32">
        <f t="shared" si="32"/>
        <v>4580.5503999999992</v>
      </c>
    </row>
    <row r="116" spans="1:17" x14ac:dyDescent="0.25">
      <c r="A116" s="116"/>
      <c r="B116" s="131"/>
      <c r="C116" s="112"/>
      <c r="D116" s="7" t="s">
        <v>4</v>
      </c>
      <c r="E116" s="29">
        <f t="shared" ref="E116:E121" si="33">F116+G116+H116+I116+J116+K116+L116+M116+N116+O116+P116+Q116</f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30">
        <v>0</v>
      </c>
    </row>
    <row r="117" spans="1:17" x14ac:dyDescent="0.25">
      <c r="A117" s="116"/>
      <c r="B117" s="131"/>
      <c r="C117" s="112"/>
      <c r="D117" s="7" t="s">
        <v>5</v>
      </c>
      <c r="E117" s="29">
        <f t="shared" si="33"/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30">
        <v>0</v>
      </c>
    </row>
    <row r="118" spans="1:17" x14ac:dyDescent="0.25">
      <c r="A118" s="116"/>
      <c r="B118" s="131"/>
      <c r="C118" s="112"/>
      <c r="D118" s="7" t="s">
        <v>6</v>
      </c>
      <c r="E118" s="29">
        <f>Q118+P118+O118+N118+M118+L118+K118+J118+I118+H118+G118</f>
        <v>22302.963519999998</v>
      </c>
      <c r="F118" s="20">
        <v>0</v>
      </c>
      <c r="G118" s="20">
        <v>2158.4450999999999</v>
      </c>
      <c r="H118" s="20">
        <v>2055.6619999999998</v>
      </c>
      <c r="I118" s="20">
        <v>2364.0113000000001</v>
      </c>
      <c r="J118" s="20">
        <v>2158.4450999999999</v>
      </c>
      <c r="K118" s="20">
        <v>2261.2282</v>
      </c>
      <c r="L118" s="20">
        <v>2261.2282</v>
      </c>
      <c r="M118" s="20">
        <v>2158.4450999999999</v>
      </c>
      <c r="N118" s="20">
        <v>2364.0113000000001</v>
      </c>
      <c r="O118" s="20">
        <v>2261.2282</v>
      </c>
      <c r="P118" s="20">
        <v>2158.4450999999999</v>
      </c>
      <c r="Q118" s="30">
        <v>101.81392</v>
      </c>
    </row>
    <row r="119" spans="1:17" ht="60" x14ac:dyDescent="0.25">
      <c r="A119" s="116"/>
      <c r="B119" s="131"/>
      <c r="C119" s="112"/>
      <c r="D119" s="12" t="s">
        <v>27</v>
      </c>
      <c r="E119" s="29">
        <f t="shared" si="33"/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30">
        <v>0</v>
      </c>
    </row>
    <row r="120" spans="1:17" ht="30" x14ac:dyDescent="0.25">
      <c r="A120" s="116"/>
      <c r="B120" s="131"/>
      <c r="C120" s="112"/>
      <c r="D120" s="12" t="s">
        <v>70</v>
      </c>
      <c r="E120" s="29">
        <f t="shared" si="33"/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30">
        <v>0</v>
      </c>
    </row>
    <row r="121" spans="1:17" ht="30" x14ac:dyDescent="0.25">
      <c r="A121" s="116"/>
      <c r="B121" s="132"/>
      <c r="C121" s="113"/>
      <c r="D121" s="12" t="s">
        <v>71</v>
      </c>
      <c r="E121" s="29">
        <f t="shared" si="33"/>
        <v>4478.7364799999996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f>12130.6392-7200+2091.34341-3636.5531-3385.42951</f>
        <v>0</v>
      </c>
      <c r="Q121" s="30">
        <v>4478.7364799999996</v>
      </c>
    </row>
    <row r="122" spans="1:17" x14ac:dyDescent="0.25">
      <c r="A122" s="111" t="s">
        <v>46</v>
      </c>
      <c r="B122" s="130" t="s">
        <v>81</v>
      </c>
      <c r="C122" s="111" t="s">
        <v>39</v>
      </c>
      <c r="D122" s="6" t="s">
        <v>20</v>
      </c>
      <c r="E122" s="31">
        <f>E123+E124+E125+E126+E127+E128</f>
        <v>2850</v>
      </c>
      <c r="F122" s="31">
        <f t="shared" ref="F122:Q122" si="34">F123+F124+F125+F126+F127+F128</f>
        <v>0</v>
      </c>
      <c r="G122" s="31">
        <f t="shared" si="34"/>
        <v>0</v>
      </c>
      <c r="H122" s="31">
        <f t="shared" si="34"/>
        <v>0</v>
      </c>
      <c r="I122" s="31">
        <f t="shared" si="34"/>
        <v>0</v>
      </c>
      <c r="J122" s="31">
        <f t="shared" si="34"/>
        <v>0</v>
      </c>
      <c r="K122" s="31">
        <f t="shared" si="34"/>
        <v>0</v>
      </c>
      <c r="L122" s="31">
        <f t="shared" si="34"/>
        <v>2850</v>
      </c>
      <c r="M122" s="31">
        <f t="shared" si="34"/>
        <v>0</v>
      </c>
      <c r="N122" s="31">
        <f t="shared" si="34"/>
        <v>0</v>
      </c>
      <c r="O122" s="31">
        <f t="shared" si="34"/>
        <v>0</v>
      </c>
      <c r="P122" s="31">
        <f t="shared" si="34"/>
        <v>0</v>
      </c>
      <c r="Q122" s="32">
        <f t="shared" si="34"/>
        <v>0</v>
      </c>
    </row>
    <row r="123" spans="1:17" x14ac:dyDescent="0.25">
      <c r="A123" s="112"/>
      <c r="B123" s="131"/>
      <c r="C123" s="112"/>
      <c r="D123" s="7" t="s">
        <v>4</v>
      </c>
      <c r="E123" s="29">
        <f t="shared" ref="E123:E124" si="35">F123+G123+H123+I123+J123+K123+L123+M123+N123+O123+P123+Q123</f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30">
        <v>0</v>
      </c>
    </row>
    <row r="124" spans="1:17" x14ac:dyDescent="0.25">
      <c r="A124" s="112"/>
      <c r="B124" s="131"/>
      <c r="C124" s="112"/>
      <c r="D124" s="7" t="s">
        <v>5</v>
      </c>
      <c r="E124" s="29">
        <f t="shared" si="35"/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30">
        <v>0</v>
      </c>
    </row>
    <row r="125" spans="1:17" x14ac:dyDescent="0.25">
      <c r="A125" s="112"/>
      <c r="B125" s="131"/>
      <c r="C125" s="112"/>
      <c r="D125" s="7" t="s">
        <v>6</v>
      </c>
      <c r="E125" s="29">
        <f>Q125+P125+O125+N125+M125+L125+K125+J125+I125+H125+G125</f>
        <v>2850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2850</v>
      </c>
      <c r="M125" s="20">
        <v>0</v>
      </c>
      <c r="N125" s="20">
        <v>0</v>
      </c>
      <c r="O125" s="20">
        <v>0</v>
      </c>
      <c r="P125" s="20">
        <v>0</v>
      </c>
      <c r="Q125" s="30">
        <v>0</v>
      </c>
    </row>
    <row r="126" spans="1:17" ht="60" x14ac:dyDescent="0.25">
      <c r="A126" s="112"/>
      <c r="B126" s="131"/>
      <c r="C126" s="112"/>
      <c r="D126" s="12" t="s">
        <v>27</v>
      </c>
      <c r="E126" s="29">
        <f t="shared" ref="E126:E128" si="36">F126+G126+H126+I126+J126+K126+L126+M126+N126+O126+P126+Q126</f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30">
        <v>0</v>
      </c>
    </row>
    <row r="127" spans="1:17" ht="30" x14ac:dyDescent="0.25">
      <c r="A127" s="112"/>
      <c r="B127" s="131"/>
      <c r="C127" s="112"/>
      <c r="D127" s="12" t="s">
        <v>70</v>
      </c>
      <c r="E127" s="29">
        <f t="shared" si="36"/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30">
        <v>0</v>
      </c>
    </row>
    <row r="128" spans="1:17" ht="30" x14ac:dyDescent="0.25">
      <c r="A128" s="113"/>
      <c r="B128" s="132"/>
      <c r="C128" s="113"/>
      <c r="D128" s="12" t="s">
        <v>71</v>
      </c>
      <c r="E128" s="29">
        <f t="shared" si="36"/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f>12130.6392-7200+2091.34341-3636.5531-3385.42951</f>
        <v>0</v>
      </c>
      <c r="Q128" s="30">
        <v>0</v>
      </c>
    </row>
    <row r="129" spans="1:17" ht="30" customHeight="1" x14ac:dyDescent="0.25">
      <c r="A129" s="111" t="s">
        <v>85</v>
      </c>
      <c r="B129" s="108" t="s">
        <v>76</v>
      </c>
      <c r="C129" s="111"/>
      <c r="D129" s="6" t="s">
        <v>20</v>
      </c>
      <c r="E129" s="31">
        <f>E130+E131+E132+E133+E134+E135</f>
        <v>0</v>
      </c>
      <c r="F129" s="25">
        <f t="shared" ref="F129:Q129" si="37">F130+F131+F132+F133+F134+F135</f>
        <v>0</v>
      </c>
      <c r="G129" s="25">
        <f t="shared" si="37"/>
        <v>0</v>
      </c>
      <c r="H129" s="25">
        <f t="shared" si="37"/>
        <v>0</v>
      </c>
      <c r="I129" s="25">
        <f t="shared" si="37"/>
        <v>0</v>
      </c>
      <c r="J129" s="25">
        <f t="shared" si="37"/>
        <v>0</v>
      </c>
      <c r="K129" s="25">
        <f t="shared" si="37"/>
        <v>0</v>
      </c>
      <c r="L129" s="25">
        <f t="shared" si="37"/>
        <v>0</v>
      </c>
      <c r="M129" s="25">
        <f t="shared" si="37"/>
        <v>0</v>
      </c>
      <c r="N129" s="25">
        <f t="shared" si="37"/>
        <v>0</v>
      </c>
      <c r="O129" s="25">
        <f t="shared" si="37"/>
        <v>0</v>
      </c>
      <c r="P129" s="25">
        <f t="shared" si="37"/>
        <v>0</v>
      </c>
      <c r="Q129" s="25">
        <f t="shared" si="37"/>
        <v>0</v>
      </c>
    </row>
    <row r="130" spans="1:17" ht="30" customHeight="1" x14ac:dyDescent="0.25">
      <c r="A130" s="112"/>
      <c r="B130" s="125"/>
      <c r="C130" s="112"/>
      <c r="D130" s="7" t="s">
        <v>4</v>
      </c>
      <c r="E130" s="25">
        <f>F130+G130+H130+I130+J130+K130+L130+M130+N130+O130+P130+Q130</f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</row>
    <row r="131" spans="1:17" ht="30" customHeight="1" x14ac:dyDescent="0.25">
      <c r="A131" s="112"/>
      <c r="B131" s="125"/>
      <c r="C131" s="112"/>
      <c r="D131" s="7" t="s">
        <v>5</v>
      </c>
      <c r="E131" s="25">
        <f t="shared" ref="E131:E137" si="38">F131+G131+H131+I131+J131+K131+L131+M131+N131+O131+P131+Q131</f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</row>
    <row r="132" spans="1:17" ht="30" customHeight="1" x14ac:dyDescent="0.25">
      <c r="A132" s="112"/>
      <c r="B132" s="125"/>
      <c r="C132" s="112"/>
      <c r="D132" s="7" t="s">
        <v>6</v>
      </c>
      <c r="E132" s="25">
        <f t="shared" si="38"/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</row>
    <row r="133" spans="1:17" ht="63.75" customHeight="1" x14ac:dyDescent="0.25">
      <c r="A133" s="112"/>
      <c r="B133" s="125"/>
      <c r="C133" s="112"/>
      <c r="D133" s="12" t="s">
        <v>27</v>
      </c>
      <c r="E133" s="25">
        <f t="shared" si="38"/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</row>
    <row r="134" spans="1:17" ht="30" customHeight="1" x14ac:dyDescent="0.25">
      <c r="A134" s="112"/>
      <c r="B134" s="125"/>
      <c r="C134" s="112"/>
      <c r="D134" s="12" t="s">
        <v>70</v>
      </c>
      <c r="E134" s="25">
        <f t="shared" si="38"/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</row>
    <row r="135" spans="1:17" ht="30" customHeight="1" x14ac:dyDescent="0.25">
      <c r="A135" s="113"/>
      <c r="B135" s="126"/>
      <c r="C135" s="113"/>
      <c r="D135" s="12" t="s">
        <v>71</v>
      </c>
      <c r="E135" s="25">
        <f t="shared" si="38"/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</row>
    <row r="136" spans="1:17" x14ac:dyDescent="0.25">
      <c r="A136" s="150" t="s">
        <v>22</v>
      </c>
      <c r="B136" s="150"/>
      <c r="C136" s="147"/>
      <c r="D136" s="6" t="s">
        <v>20</v>
      </c>
      <c r="E136" s="26">
        <f t="shared" si="38"/>
        <v>357506.01869999996</v>
      </c>
      <c r="F136" s="26">
        <f>F137+F138+F139+F140+F141+F142</f>
        <v>73.392480000000006</v>
      </c>
      <c r="G136" s="26">
        <f t="shared" ref="G136:Q136" si="39">G137+G138+G139+G140+G141+G142</f>
        <v>2291.4011</v>
      </c>
      <c r="H136" s="26">
        <f t="shared" si="39"/>
        <v>2162.3362399999996</v>
      </c>
      <c r="I136" s="26">
        <f t="shared" si="39"/>
        <v>2823.9855400000001</v>
      </c>
      <c r="J136" s="26">
        <f t="shared" si="39"/>
        <v>2424.1193399999997</v>
      </c>
      <c r="K136" s="26">
        <f t="shared" si="39"/>
        <v>2952.8624399999999</v>
      </c>
      <c r="L136" s="26">
        <f t="shared" si="39"/>
        <v>5685.2622000000001</v>
      </c>
      <c r="M136" s="26">
        <f t="shared" si="39"/>
        <v>2752.7370999999998</v>
      </c>
      <c r="N136" s="26">
        <f t="shared" si="39"/>
        <v>3194.9933000000001</v>
      </c>
      <c r="O136" s="26">
        <f t="shared" si="39"/>
        <v>2771.6342</v>
      </c>
      <c r="P136" s="26">
        <f t="shared" si="39"/>
        <v>2726.9951000000001</v>
      </c>
      <c r="Q136" s="26">
        <f t="shared" si="39"/>
        <v>327646.29965999996</v>
      </c>
    </row>
    <row r="137" spans="1:17" x14ac:dyDescent="0.25">
      <c r="A137" s="150"/>
      <c r="B137" s="150"/>
      <c r="C137" s="148"/>
      <c r="D137" s="6" t="s">
        <v>4</v>
      </c>
      <c r="E137" s="26">
        <f t="shared" si="38"/>
        <v>0</v>
      </c>
      <c r="F137" s="26">
        <f t="shared" ref="F137:Q137" si="40">F102+F60+F18+F130</f>
        <v>0</v>
      </c>
      <c r="G137" s="26">
        <f t="shared" si="40"/>
        <v>0</v>
      </c>
      <c r="H137" s="26">
        <f t="shared" si="40"/>
        <v>0</v>
      </c>
      <c r="I137" s="26">
        <f t="shared" si="40"/>
        <v>0</v>
      </c>
      <c r="J137" s="26">
        <f t="shared" si="40"/>
        <v>0</v>
      </c>
      <c r="K137" s="26">
        <f t="shared" si="40"/>
        <v>0</v>
      </c>
      <c r="L137" s="26">
        <f t="shared" si="40"/>
        <v>0</v>
      </c>
      <c r="M137" s="26">
        <f t="shared" si="40"/>
        <v>0</v>
      </c>
      <c r="N137" s="26">
        <f t="shared" si="40"/>
        <v>0</v>
      </c>
      <c r="O137" s="26">
        <f t="shared" si="40"/>
        <v>0</v>
      </c>
      <c r="P137" s="26">
        <f t="shared" si="40"/>
        <v>0</v>
      </c>
      <c r="Q137" s="26">
        <f t="shared" si="40"/>
        <v>0</v>
      </c>
    </row>
    <row r="138" spans="1:17" x14ac:dyDescent="0.25">
      <c r="A138" s="150"/>
      <c r="B138" s="150"/>
      <c r="C138" s="148"/>
      <c r="D138" s="6" t="s">
        <v>5</v>
      </c>
      <c r="E138" s="26">
        <f>F138+G138+H138+I138+J138+K138+L138+M138+N138+O138+P138+Q138</f>
        <v>95</v>
      </c>
      <c r="F138" s="26">
        <f t="shared" ref="F138:Q138" si="41">F103+F61+F19+F131</f>
        <v>0</v>
      </c>
      <c r="G138" s="26">
        <f t="shared" si="41"/>
        <v>0</v>
      </c>
      <c r="H138" s="26">
        <f t="shared" si="41"/>
        <v>36</v>
      </c>
      <c r="I138" s="26">
        <f t="shared" si="41"/>
        <v>0</v>
      </c>
      <c r="J138" s="26">
        <f t="shared" si="41"/>
        <v>36</v>
      </c>
      <c r="K138" s="26">
        <f t="shared" si="41"/>
        <v>0</v>
      </c>
      <c r="L138" s="26">
        <f t="shared" si="41"/>
        <v>0</v>
      </c>
      <c r="M138" s="26">
        <f t="shared" si="41"/>
        <v>23</v>
      </c>
      <c r="N138" s="26">
        <f t="shared" si="41"/>
        <v>0</v>
      </c>
      <c r="O138" s="26">
        <f t="shared" si="41"/>
        <v>0</v>
      </c>
      <c r="P138" s="26">
        <f t="shared" si="41"/>
        <v>0</v>
      </c>
      <c r="Q138" s="26">
        <f t="shared" si="41"/>
        <v>0</v>
      </c>
    </row>
    <row r="139" spans="1:17" x14ac:dyDescent="0.25">
      <c r="A139" s="150"/>
      <c r="B139" s="150"/>
      <c r="C139" s="148"/>
      <c r="D139" s="6" t="s">
        <v>6</v>
      </c>
      <c r="E139" s="26">
        <f>F139+G139+H139+I139+J139+K139+L139+M139+N139+O139+P139+Q139</f>
        <v>29902.285519999998</v>
      </c>
      <c r="F139" s="26">
        <f t="shared" ref="F139:Q139" si="42">F104+F62+F20+F132</f>
        <v>73.392480000000006</v>
      </c>
      <c r="G139" s="26">
        <f t="shared" si="42"/>
        <v>2291.4011</v>
      </c>
      <c r="H139" s="26">
        <f t="shared" si="42"/>
        <v>2126.3362399999996</v>
      </c>
      <c r="I139" s="26">
        <f t="shared" si="42"/>
        <v>2823.9855400000001</v>
      </c>
      <c r="J139" s="26">
        <f t="shared" si="42"/>
        <v>2388.1193399999997</v>
      </c>
      <c r="K139" s="26">
        <f t="shared" si="42"/>
        <v>2952.8624399999999</v>
      </c>
      <c r="L139" s="26">
        <f t="shared" si="42"/>
        <v>5685.2622000000001</v>
      </c>
      <c r="M139" s="26">
        <f t="shared" si="42"/>
        <v>2729.7370999999998</v>
      </c>
      <c r="N139" s="26">
        <f t="shared" si="42"/>
        <v>3194.9933000000001</v>
      </c>
      <c r="O139" s="26">
        <f t="shared" si="42"/>
        <v>2771.6342</v>
      </c>
      <c r="P139" s="26">
        <f t="shared" si="42"/>
        <v>2726.9951000000001</v>
      </c>
      <c r="Q139" s="26">
        <f t="shared" si="42"/>
        <v>137.56648000000001</v>
      </c>
    </row>
    <row r="140" spans="1:17" ht="57" x14ac:dyDescent="0.25">
      <c r="A140" s="150"/>
      <c r="B140" s="150"/>
      <c r="C140" s="148"/>
      <c r="D140" s="13" t="s">
        <v>27</v>
      </c>
      <c r="E140" s="26">
        <f t="shared" ref="E140:E141" si="43">F140+G140+H140+I140+J140+K140+L140+M140+N140+O140+P140+Q140</f>
        <v>0</v>
      </c>
      <c r="F140" s="26">
        <f t="shared" ref="F140:Q140" si="44">F105+F63+F21+F133</f>
        <v>0</v>
      </c>
      <c r="G140" s="26">
        <f t="shared" si="44"/>
        <v>0</v>
      </c>
      <c r="H140" s="26">
        <f t="shared" si="44"/>
        <v>0</v>
      </c>
      <c r="I140" s="26">
        <f t="shared" si="44"/>
        <v>0</v>
      </c>
      <c r="J140" s="26">
        <f t="shared" si="44"/>
        <v>0</v>
      </c>
      <c r="K140" s="26">
        <f t="shared" si="44"/>
        <v>0</v>
      </c>
      <c r="L140" s="26">
        <f t="shared" si="44"/>
        <v>0</v>
      </c>
      <c r="M140" s="26">
        <f t="shared" si="44"/>
        <v>0</v>
      </c>
      <c r="N140" s="26">
        <f t="shared" si="44"/>
        <v>0</v>
      </c>
      <c r="O140" s="26">
        <f t="shared" si="44"/>
        <v>0</v>
      </c>
      <c r="P140" s="26">
        <f t="shared" si="44"/>
        <v>0</v>
      </c>
      <c r="Q140" s="26">
        <f t="shared" si="44"/>
        <v>0</v>
      </c>
    </row>
    <row r="141" spans="1:17" ht="28.5" x14ac:dyDescent="0.25">
      <c r="A141" s="150"/>
      <c r="B141" s="150"/>
      <c r="C141" s="148"/>
      <c r="D141" s="13" t="s">
        <v>70</v>
      </c>
      <c r="E141" s="26">
        <f t="shared" si="43"/>
        <v>0</v>
      </c>
      <c r="F141" s="26">
        <f t="shared" ref="F141:Q141" si="45">F106+F64+F22+F134</f>
        <v>0</v>
      </c>
      <c r="G141" s="26">
        <f t="shared" si="45"/>
        <v>0</v>
      </c>
      <c r="H141" s="26">
        <f t="shared" si="45"/>
        <v>0</v>
      </c>
      <c r="I141" s="26">
        <f t="shared" si="45"/>
        <v>0</v>
      </c>
      <c r="J141" s="26">
        <f t="shared" si="45"/>
        <v>0</v>
      </c>
      <c r="K141" s="26">
        <f t="shared" si="45"/>
        <v>0</v>
      </c>
      <c r="L141" s="26">
        <f t="shared" si="45"/>
        <v>0</v>
      </c>
      <c r="M141" s="26">
        <f t="shared" si="45"/>
        <v>0</v>
      </c>
      <c r="N141" s="26">
        <f t="shared" si="45"/>
        <v>0</v>
      </c>
      <c r="O141" s="26">
        <f t="shared" si="45"/>
        <v>0</v>
      </c>
      <c r="P141" s="26">
        <f t="shared" si="45"/>
        <v>0</v>
      </c>
      <c r="Q141" s="26">
        <f t="shared" si="45"/>
        <v>0</v>
      </c>
    </row>
    <row r="142" spans="1:17" ht="42.75" x14ac:dyDescent="0.25">
      <c r="A142" s="150"/>
      <c r="B142" s="150"/>
      <c r="C142" s="149"/>
      <c r="D142" s="13" t="s">
        <v>71</v>
      </c>
      <c r="E142" s="26">
        <f>F142+G142+H142+I142+J142+K142+L142+M142+N142+O142+P142+Q142</f>
        <v>327508.73317999998</v>
      </c>
      <c r="F142" s="26">
        <f t="shared" ref="F142:Q142" si="46">F107+F65+F23+F135</f>
        <v>0</v>
      </c>
      <c r="G142" s="26">
        <f t="shared" si="46"/>
        <v>0</v>
      </c>
      <c r="H142" s="26">
        <f t="shared" si="46"/>
        <v>0</v>
      </c>
      <c r="I142" s="26">
        <f t="shared" si="46"/>
        <v>0</v>
      </c>
      <c r="J142" s="26">
        <f t="shared" si="46"/>
        <v>0</v>
      </c>
      <c r="K142" s="26">
        <f t="shared" si="46"/>
        <v>0</v>
      </c>
      <c r="L142" s="26">
        <f t="shared" si="46"/>
        <v>0</v>
      </c>
      <c r="M142" s="26">
        <f t="shared" si="46"/>
        <v>0</v>
      </c>
      <c r="N142" s="26">
        <f t="shared" si="46"/>
        <v>0</v>
      </c>
      <c r="O142" s="26">
        <f t="shared" si="46"/>
        <v>0</v>
      </c>
      <c r="P142" s="26">
        <f t="shared" si="46"/>
        <v>0</v>
      </c>
      <c r="Q142" s="26">
        <f t="shared" si="46"/>
        <v>327508.73317999998</v>
      </c>
    </row>
    <row r="143" spans="1:17" ht="28.5" customHeight="1" x14ac:dyDescent="0.25">
      <c r="A143" s="144" t="s">
        <v>72</v>
      </c>
      <c r="B143" s="145"/>
      <c r="C143" s="145"/>
      <c r="D143" s="145"/>
      <c r="E143" s="145"/>
      <c r="F143" s="145"/>
      <c r="G143" s="145"/>
      <c r="H143" s="145"/>
      <c r="I143" s="145"/>
      <c r="J143" s="145"/>
    </row>
    <row r="144" spans="1:17" ht="16.5" customHeight="1" x14ac:dyDescent="0.25">
      <c r="A144" s="146"/>
      <c r="B144" s="146"/>
      <c r="C144" s="146"/>
      <c r="D144" s="146"/>
      <c r="E144" s="146"/>
      <c r="F144" s="146"/>
      <c r="G144" s="146"/>
      <c r="H144" s="146"/>
      <c r="I144" s="146"/>
      <c r="J144" s="146"/>
      <c r="M144" s="17"/>
    </row>
    <row r="145" spans="1:10" ht="16.5" customHeight="1" x14ac:dyDescent="0.25">
      <c r="A145" s="146"/>
      <c r="B145" s="146"/>
      <c r="C145" s="146"/>
      <c r="D145" s="146"/>
      <c r="E145" s="146"/>
      <c r="F145" s="146"/>
      <c r="G145" s="146"/>
      <c r="H145" s="146"/>
      <c r="I145" s="146"/>
      <c r="J145" s="146"/>
    </row>
    <row r="146" spans="1:10" ht="16.5" customHeight="1" x14ac:dyDescent="0.25">
      <c r="A146" s="146"/>
      <c r="B146" s="146"/>
      <c r="C146" s="146"/>
      <c r="D146" s="146"/>
      <c r="E146" s="146"/>
      <c r="F146" s="146"/>
      <c r="G146" s="146"/>
      <c r="H146" s="146"/>
      <c r="I146" s="146"/>
      <c r="J146" s="146"/>
    </row>
    <row r="147" spans="1:10" ht="16.5" customHeight="1" x14ac:dyDescent="0.25">
      <c r="A147" s="146"/>
      <c r="B147" s="146"/>
      <c r="C147" s="146"/>
      <c r="D147" s="146"/>
      <c r="E147" s="146"/>
      <c r="F147" s="146"/>
      <c r="G147" s="146"/>
      <c r="H147" s="146"/>
      <c r="I147" s="146"/>
      <c r="J147" s="146"/>
    </row>
    <row r="148" spans="1:10" ht="16.5" customHeight="1" x14ac:dyDescent="0.25">
      <c r="A148" s="146"/>
      <c r="B148" s="146"/>
      <c r="C148" s="146"/>
      <c r="D148" s="146"/>
      <c r="E148" s="146"/>
      <c r="F148" s="146"/>
      <c r="G148" s="146"/>
      <c r="H148" s="146"/>
      <c r="I148" s="146"/>
      <c r="J148" s="146"/>
    </row>
    <row r="149" spans="1:10" ht="16.5" customHeight="1" x14ac:dyDescent="0.25">
      <c r="A149" s="146"/>
      <c r="B149" s="146"/>
      <c r="C149" s="146"/>
      <c r="D149" s="146"/>
      <c r="E149" s="146"/>
      <c r="F149" s="146"/>
      <c r="G149" s="146"/>
      <c r="H149" s="146"/>
      <c r="I149" s="146"/>
      <c r="J149" s="146"/>
    </row>
    <row r="150" spans="1:10" ht="16.5" customHeight="1" x14ac:dyDescent="0.25">
      <c r="A150" s="146"/>
      <c r="B150" s="146"/>
      <c r="C150" s="146"/>
      <c r="D150" s="146"/>
      <c r="E150" s="146"/>
      <c r="F150" s="146"/>
      <c r="G150" s="146"/>
      <c r="H150" s="146"/>
      <c r="I150" s="146"/>
      <c r="J150" s="146"/>
    </row>
    <row r="151" spans="1:10" ht="16.5" customHeight="1" x14ac:dyDescent="0.25">
      <c r="A151" s="146"/>
      <c r="B151" s="146"/>
      <c r="C151" s="146"/>
      <c r="D151" s="146"/>
      <c r="E151" s="146"/>
      <c r="F151" s="146"/>
      <c r="G151" s="146"/>
      <c r="H151" s="146"/>
      <c r="I151" s="146"/>
      <c r="J151" s="146"/>
    </row>
    <row r="152" spans="1:10" x14ac:dyDescent="0.25">
      <c r="A152" s="146"/>
      <c r="B152" s="146"/>
      <c r="C152" s="146"/>
      <c r="D152" s="146"/>
      <c r="E152" s="146"/>
      <c r="F152" s="146"/>
      <c r="G152" s="146"/>
      <c r="H152" s="146"/>
      <c r="I152" s="146"/>
      <c r="J152" s="146"/>
    </row>
    <row r="153" spans="1:10" ht="18" customHeight="1" x14ac:dyDescent="0.25">
      <c r="A153" s="146"/>
      <c r="B153" s="146"/>
      <c r="C153" s="146"/>
      <c r="D153" s="146"/>
      <c r="E153" s="146"/>
      <c r="F153" s="146"/>
      <c r="G153" s="146"/>
      <c r="H153" s="146"/>
      <c r="I153" s="146"/>
      <c r="J153" s="146"/>
    </row>
    <row r="154" spans="1:10" ht="16.5" customHeight="1" x14ac:dyDescent="0.25">
      <c r="A154" s="146"/>
      <c r="B154" s="146"/>
      <c r="C154" s="146"/>
      <c r="D154" s="146"/>
      <c r="E154" s="146"/>
      <c r="F154" s="146"/>
      <c r="G154" s="146"/>
      <c r="H154" s="146"/>
      <c r="I154" s="146"/>
      <c r="J154" s="146"/>
    </row>
    <row r="155" spans="1:10" ht="22.5" customHeight="1" x14ac:dyDescent="0.25"/>
    <row r="156" spans="1:10" ht="16.5" x14ac:dyDescent="0.25">
      <c r="B156" s="4" t="s">
        <v>87</v>
      </c>
      <c r="C156" s="4"/>
      <c r="D156" s="106"/>
      <c r="E156" s="106"/>
      <c r="F156" s="106"/>
      <c r="G156" s="105" t="s">
        <v>88</v>
      </c>
      <c r="H156" s="105"/>
      <c r="I156" s="105"/>
    </row>
    <row r="157" spans="1:10" ht="16.5" x14ac:dyDescent="0.25">
      <c r="B157" s="4"/>
      <c r="C157" s="4"/>
      <c r="D157" s="100"/>
      <c r="E157" s="100"/>
      <c r="F157" s="100"/>
    </row>
    <row r="158" spans="1:10" ht="16.5" x14ac:dyDescent="0.25">
      <c r="B158" s="4" t="s">
        <v>89</v>
      </c>
      <c r="C158" s="4"/>
      <c r="D158" s="106"/>
      <c r="E158" s="106"/>
      <c r="F158" s="106"/>
      <c r="G158" s="105" t="s">
        <v>90</v>
      </c>
      <c r="H158" s="105"/>
      <c r="I158" s="105"/>
    </row>
    <row r="159" spans="1:10" ht="16.5" x14ac:dyDescent="0.25">
      <c r="B159" s="4"/>
      <c r="C159" s="4"/>
      <c r="D159" s="51"/>
      <c r="E159" s="51"/>
      <c r="F159" s="51"/>
      <c r="G159" s="52"/>
      <c r="H159" s="52"/>
      <c r="I159" s="52"/>
    </row>
    <row r="160" spans="1:10" ht="16.5" x14ac:dyDescent="0.25">
      <c r="B160" s="4" t="s">
        <v>91</v>
      </c>
      <c r="C160" s="4"/>
      <c r="D160" s="101" t="s">
        <v>92</v>
      </c>
      <c r="E160" s="102"/>
      <c r="F160" s="102"/>
      <c r="G160" s="52"/>
      <c r="H160" s="52" t="s">
        <v>93</v>
      </c>
      <c r="I160" s="52"/>
    </row>
    <row r="161" spans="2:9" ht="16.5" x14ac:dyDescent="0.25">
      <c r="B161" s="4"/>
      <c r="C161" s="4"/>
      <c r="D161" s="51"/>
      <c r="E161" s="51"/>
      <c r="F161" s="51"/>
      <c r="G161" s="52"/>
      <c r="H161" s="52"/>
      <c r="I161" s="52"/>
    </row>
    <row r="162" spans="2:9" ht="16.5" x14ac:dyDescent="0.25">
      <c r="B162" s="4"/>
      <c r="C162" s="4"/>
      <c r="D162" s="101"/>
      <c r="E162" s="102"/>
      <c r="F162" s="102"/>
      <c r="G162" s="52"/>
      <c r="H162" s="52"/>
      <c r="I162" s="52"/>
    </row>
    <row r="163" spans="2:9" x14ac:dyDescent="0.25">
      <c r="D163" s="103"/>
      <c r="E163" s="103"/>
      <c r="F163" s="103"/>
    </row>
    <row r="164" spans="2:9" ht="16.5" x14ac:dyDescent="0.25">
      <c r="B164" s="4" t="s">
        <v>94</v>
      </c>
      <c r="C164" s="4"/>
      <c r="D164" s="104"/>
      <c r="E164" s="104"/>
      <c r="F164" s="104"/>
      <c r="G164" s="105" t="s">
        <v>95</v>
      </c>
      <c r="H164" s="105"/>
      <c r="I164" s="105"/>
    </row>
    <row r="165" spans="2:9" ht="16.5" x14ac:dyDescent="0.25">
      <c r="B165" s="50">
        <v>250239</v>
      </c>
      <c r="C165" s="4"/>
      <c r="D165" s="100"/>
      <c r="E165" s="100"/>
      <c r="F165" s="100"/>
    </row>
  </sheetData>
  <mergeCells count="84">
    <mergeCell ref="A12:Q12"/>
    <mergeCell ref="M1:Q1"/>
    <mergeCell ref="M2:Q2"/>
    <mergeCell ref="M3:Q3"/>
    <mergeCell ref="M4:Q4"/>
    <mergeCell ref="M5:Q5"/>
    <mergeCell ref="M6:Q6"/>
    <mergeCell ref="M7:Q7"/>
    <mergeCell ref="M8:Q8"/>
    <mergeCell ref="M9:Q9"/>
    <mergeCell ref="A10:Q10"/>
    <mergeCell ref="A11:Q11"/>
    <mergeCell ref="P13:Q13"/>
    <mergeCell ref="A14:A15"/>
    <mergeCell ref="B14:B15"/>
    <mergeCell ref="C14:C15"/>
    <mergeCell ref="D14:D15"/>
    <mergeCell ref="E14:E15"/>
    <mergeCell ref="F14:Q14"/>
    <mergeCell ref="A17:A23"/>
    <mergeCell ref="B17:B23"/>
    <mergeCell ref="C17:C23"/>
    <mergeCell ref="A24:A30"/>
    <mergeCell ref="B24:B30"/>
    <mergeCell ref="C24:C30"/>
    <mergeCell ref="A31:A37"/>
    <mergeCell ref="B31:B37"/>
    <mergeCell ref="C31:C37"/>
    <mergeCell ref="A38:A44"/>
    <mergeCell ref="B38:B44"/>
    <mergeCell ref="C38:C44"/>
    <mergeCell ref="A45:A51"/>
    <mergeCell ref="B45:B51"/>
    <mergeCell ref="C45:C51"/>
    <mergeCell ref="A52:A58"/>
    <mergeCell ref="B52:B58"/>
    <mergeCell ref="C52:C58"/>
    <mergeCell ref="A59:A65"/>
    <mergeCell ref="B59:B65"/>
    <mergeCell ref="C59:C65"/>
    <mergeCell ref="A66:A72"/>
    <mergeCell ref="B66:B72"/>
    <mergeCell ref="C66:C72"/>
    <mergeCell ref="A73:A79"/>
    <mergeCell ref="B73:B79"/>
    <mergeCell ref="C73:C79"/>
    <mergeCell ref="A80:A86"/>
    <mergeCell ref="B80:B86"/>
    <mergeCell ref="C80:C86"/>
    <mergeCell ref="A87:A93"/>
    <mergeCell ref="B87:B93"/>
    <mergeCell ref="C87:C93"/>
    <mergeCell ref="A94:A100"/>
    <mergeCell ref="B94:B100"/>
    <mergeCell ref="C94:C100"/>
    <mergeCell ref="A101:A107"/>
    <mergeCell ref="B101:B107"/>
    <mergeCell ref="C101:C107"/>
    <mergeCell ref="A108:A114"/>
    <mergeCell ref="B108:B114"/>
    <mergeCell ref="C108:C114"/>
    <mergeCell ref="A115:A121"/>
    <mergeCell ref="B115:B121"/>
    <mergeCell ref="C115:C121"/>
    <mergeCell ref="A122:A128"/>
    <mergeCell ref="B122:B128"/>
    <mergeCell ref="C122:C128"/>
    <mergeCell ref="D157:F157"/>
    <mergeCell ref="A129:A135"/>
    <mergeCell ref="B129:B135"/>
    <mergeCell ref="C129:C135"/>
    <mergeCell ref="A136:B142"/>
    <mergeCell ref="C136:C142"/>
    <mergeCell ref="A143:J154"/>
    <mergeCell ref="D156:F156"/>
    <mergeCell ref="G156:I156"/>
    <mergeCell ref="D165:F165"/>
    <mergeCell ref="D158:F158"/>
    <mergeCell ref="G158:I158"/>
    <mergeCell ref="D160:F160"/>
    <mergeCell ref="D162:F162"/>
    <mergeCell ref="D163:F163"/>
    <mergeCell ref="D164:F164"/>
    <mergeCell ref="G164:I164"/>
  </mergeCells>
  <pageMargins left="0.11811023622047245" right="0" top="0.39370078740157483" bottom="0" header="0" footer="0"/>
  <pageSetup paperSize="9" scale="42" fitToHeight="0" orientation="landscape" r:id="rId1"/>
  <rowBreaks count="4" manualBreakCount="4">
    <brk id="44" max="16383" man="1"/>
    <brk id="79" max="16383" man="1"/>
    <brk id="100" max="16" man="1"/>
    <brk id="135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2"/>
  <sheetViews>
    <sheetView view="pageBreakPreview" zoomScale="80" zoomScaleNormal="70" zoomScaleSheetLayoutView="80" workbookViewId="0">
      <pane xSplit="10" ySplit="15" topLeftCell="K106" activePane="bottomRight" state="frozen"/>
      <selection pane="topRight" activeCell="K1" sqref="K1"/>
      <selection pane="bottomLeft" activeCell="A16" sqref="A16"/>
      <selection pane="bottomRight" activeCell="K118" sqref="K118"/>
    </sheetView>
  </sheetViews>
  <sheetFormatPr defaultRowHeight="15" x14ac:dyDescent="0.25"/>
  <cols>
    <col min="1" max="1" width="8" style="62" bestFit="1" customWidth="1"/>
    <col min="2" max="2" width="32.28515625" style="1" customWidth="1"/>
    <col min="3" max="3" width="31.85546875" style="1" customWidth="1"/>
    <col min="4" max="4" width="15.140625" style="1" customWidth="1"/>
    <col min="5" max="5" width="17.28515625" style="1" customWidth="1"/>
    <col min="6" max="6" width="15.28515625" style="1" customWidth="1"/>
    <col min="7" max="7" width="14.85546875" style="1" customWidth="1"/>
    <col min="8" max="8" width="15.42578125" style="1" customWidth="1"/>
    <col min="9" max="9" width="15.140625" style="1" customWidth="1"/>
    <col min="10" max="10" width="15.85546875" style="1" customWidth="1"/>
    <col min="11" max="11" width="17" style="1" customWidth="1"/>
    <col min="12" max="12" width="16.42578125" style="1" customWidth="1"/>
    <col min="13" max="13" width="16.7109375" style="1" customWidth="1"/>
    <col min="14" max="14" width="16.28515625" style="1" customWidth="1"/>
    <col min="15" max="16" width="16.42578125" style="1" customWidth="1"/>
    <col min="17" max="17" width="20.5703125" style="1" customWidth="1"/>
    <col min="18" max="18" width="13" style="1" bestFit="1" customWidth="1"/>
    <col min="19" max="16384" width="9.140625" style="1"/>
  </cols>
  <sheetData>
    <row r="1" spans="1:17" ht="16.5" x14ac:dyDescent="0.25">
      <c r="G1" s="4"/>
      <c r="M1" s="133" t="s">
        <v>26</v>
      </c>
      <c r="N1" s="133"/>
      <c r="O1" s="133"/>
      <c r="P1" s="133"/>
      <c r="Q1" s="133"/>
    </row>
    <row r="2" spans="1:17" ht="16.5" x14ac:dyDescent="0.25">
      <c r="G2" s="4"/>
      <c r="M2" s="134" t="s">
        <v>53</v>
      </c>
      <c r="N2" s="134"/>
      <c r="O2" s="134"/>
      <c r="P2" s="134"/>
      <c r="Q2" s="134"/>
    </row>
    <row r="3" spans="1:17" ht="16.5" x14ac:dyDescent="0.25">
      <c r="G3" s="4"/>
      <c r="M3" s="135" t="s">
        <v>36</v>
      </c>
      <c r="N3" s="135"/>
      <c r="O3" s="135"/>
      <c r="P3" s="135"/>
      <c r="Q3" s="135"/>
    </row>
    <row r="4" spans="1:17" ht="16.5" x14ac:dyDescent="0.25">
      <c r="G4" s="4"/>
      <c r="M4" s="136"/>
      <c r="N4" s="136"/>
      <c r="O4" s="136"/>
      <c r="P4" s="136"/>
      <c r="Q4" s="136"/>
    </row>
    <row r="5" spans="1:17" ht="16.5" x14ac:dyDescent="0.25">
      <c r="G5" s="4"/>
      <c r="M5" s="135" t="s">
        <v>37</v>
      </c>
      <c r="N5" s="135"/>
      <c r="O5" s="135"/>
      <c r="P5" s="135"/>
      <c r="Q5" s="135"/>
    </row>
    <row r="6" spans="1:17" ht="16.5" x14ac:dyDescent="0.25">
      <c r="G6" s="4"/>
      <c r="M6" s="136"/>
      <c r="N6" s="136"/>
      <c r="O6" s="136"/>
      <c r="P6" s="136"/>
      <c r="Q6" s="136"/>
    </row>
    <row r="7" spans="1:17" ht="16.5" x14ac:dyDescent="0.25">
      <c r="G7" s="4"/>
      <c r="M7" s="135" t="s">
        <v>37</v>
      </c>
      <c r="N7" s="135"/>
      <c r="O7" s="135"/>
      <c r="P7" s="135"/>
      <c r="Q7" s="135"/>
    </row>
    <row r="8" spans="1:17" ht="16.5" x14ac:dyDescent="0.25">
      <c r="G8" s="4"/>
      <c r="M8" s="134"/>
      <c r="N8" s="134"/>
      <c r="O8" s="134"/>
      <c r="P8" s="134"/>
      <c r="Q8" s="134"/>
    </row>
    <row r="9" spans="1:17" ht="17.25" customHeight="1" x14ac:dyDescent="0.25">
      <c r="G9" s="4"/>
      <c r="M9" s="137" t="s">
        <v>86</v>
      </c>
      <c r="N9" s="137"/>
      <c r="O9" s="137"/>
      <c r="P9" s="137"/>
      <c r="Q9" s="137"/>
    </row>
    <row r="10" spans="1:17" ht="21" customHeight="1" x14ac:dyDescent="0.25">
      <c r="A10" s="107" t="s">
        <v>23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</row>
    <row r="11" spans="1:17" ht="42" customHeight="1" x14ac:dyDescent="0.25">
      <c r="A11" s="114" t="s">
        <v>61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17" ht="23.25" customHeight="1" x14ac:dyDescent="0.25">
      <c r="A12" s="115" t="s">
        <v>28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7" hidden="1" x14ac:dyDescent="0.25">
      <c r="P13" s="121" t="s">
        <v>24</v>
      </c>
      <c r="Q13" s="121"/>
    </row>
    <row r="14" spans="1:17" ht="69" customHeight="1" x14ac:dyDescent="0.25">
      <c r="A14" s="116" t="s">
        <v>0</v>
      </c>
      <c r="B14" s="120" t="s">
        <v>62</v>
      </c>
      <c r="C14" s="117" t="s">
        <v>63</v>
      </c>
      <c r="D14" s="116" t="s">
        <v>19</v>
      </c>
      <c r="E14" s="116" t="s">
        <v>21</v>
      </c>
      <c r="F14" s="116" t="s">
        <v>25</v>
      </c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</row>
    <row r="15" spans="1:17" ht="68.25" customHeight="1" x14ac:dyDescent="0.25">
      <c r="A15" s="116"/>
      <c r="B15" s="120"/>
      <c r="C15" s="118"/>
      <c r="D15" s="116"/>
      <c r="E15" s="116"/>
      <c r="F15" s="58" t="s">
        <v>7</v>
      </c>
      <c r="G15" s="58" t="s">
        <v>8</v>
      </c>
      <c r="H15" s="58" t="s">
        <v>9</v>
      </c>
      <c r="I15" s="58" t="s">
        <v>10</v>
      </c>
      <c r="J15" s="58" t="s">
        <v>11</v>
      </c>
      <c r="K15" s="58" t="s">
        <v>12</v>
      </c>
      <c r="L15" s="58" t="s">
        <v>13</v>
      </c>
      <c r="M15" s="58" t="s">
        <v>14</v>
      </c>
      <c r="N15" s="58" t="s">
        <v>15</v>
      </c>
      <c r="O15" s="58" t="s">
        <v>16</v>
      </c>
      <c r="P15" s="58" t="s">
        <v>17</v>
      </c>
      <c r="Q15" s="61" t="s">
        <v>18</v>
      </c>
    </row>
    <row r="16" spans="1:17" s="3" customFormat="1" ht="15" customHeight="1" x14ac:dyDescent="0.2">
      <c r="A16" s="5">
        <v>1</v>
      </c>
      <c r="B16" s="5">
        <v>2</v>
      </c>
      <c r="C16" s="5">
        <v>3</v>
      </c>
      <c r="D16" s="5">
        <v>4</v>
      </c>
      <c r="E16" s="9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19">
        <v>17</v>
      </c>
    </row>
    <row r="17" spans="1:17" x14ac:dyDescent="0.25">
      <c r="A17" s="111" t="s">
        <v>1</v>
      </c>
      <c r="B17" s="108" t="s">
        <v>73</v>
      </c>
      <c r="C17" s="111"/>
      <c r="D17" s="6" t="s">
        <v>20</v>
      </c>
      <c r="E17" s="27">
        <f>E18+E19+E20+E21+E22+E23</f>
        <v>1400.3220000000001</v>
      </c>
      <c r="F17" s="26">
        <f>F18+F19+F20+F21+F22+F23</f>
        <v>0</v>
      </c>
      <c r="G17" s="26">
        <f t="shared" ref="G17:Q17" si="0">G18+G19+G20+G21+G22+G23</f>
        <v>65</v>
      </c>
      <c r="H17" s="26">
        <f t="shared" si="0"/>
        <v>0</v>
      </c>
      <c r="I17" s="26">
        <f t="shared" si="0"/>
        <v>389.3</v>
      </c>
      <c r="J17" s="26">
        <f t="shared" si="0"/>
        <v>159</v>
      </c>
      <c r="K17" s="26">
        <f t="shared" si="0"/>
        <v>420.96</v>
      </c>
      <c r="L17" s="26">
        <f t="shared" si="0"/>
        <v>0</v>
      </c>
      <c r="M17" s="26">
        <f t="shared" si="0"/>
        <v>0</v>
      </c>
      <c r="N17" s="26">
        <f t="shared" si="0"/>
        <v>229.69</v>
      </c>
      <c r="O17" s="26">
        <f t="shared" si="0"/>
        <v>136.37200000000001</v>
      </c>
      <c r="P17" s="26">
        <f t="shared" si="0"/>
        <v>0</v>
      </c>
      <c r="Q17" s="28">
        <f t="shared" si="0"/>
        <v>0</v>
      </c>
    </row>
    <row r="18" spans="1:17" x14ac:dyDescent="0.25">
      <c r="A18" s="112"/>
      <c r="B18" s="109"/>
      <c r="C18" s="112"/>
      <c r="D18" s="7" t="s">
        <v>4</v>
      </c>
      <c r="E18" s="27">
        <f>F18+G18+H18+I18+J18+K18+L18+M18+N18+O18+P18+Q18</f>
        <v>0</v>
      </c>
      <c r="F18" s="20">
        <f>F25+F46+F53+F32+F39</f>
        <v>0</v>
      </c>
      <c r="G18" s="20">
        <f t="shared" ref="G18:Q18" si="1">G25+G46+G53+G32+G39</f>
        <v>0</v>
      </c>
      <c r="H18" s="20">
        <f t="shared" si="1"/>
        <v>0</v>
      </c>
      <c r="I18" s="20">
        <f t="shared" si="1"/>
        <v>0</v>
      </c>
      <c r="J18" s="20">
        <f t="shared" si="1"/>
        <v>0</v>
      </c>
      <c r="K18" s="20">
        <f t="shared" si="1"/>
        <v>0</v>
      </c>
      <c r="L18" s="20">
        <f t="shared" si="1"/>
        <v>0</v>
      </c>
      <c r="M18" s="20">
        <f t="shared" si="1"/>
        <v>0</v>
      </c>
      <c r="N18" s="20">
        <f t="shared" si="1"/>
        <v>0</v>
      </c>
      <c r="O18" s="20">
        <f t="shared" si="1"/>
        <v>0</v>
      </c>
      <c r="P18" s="20">
        <f t="shared" si="1"/>
        <v>0</v>
      </c>
      <c r="Q18" s="20">
        <f t="shared" si="1"/>
        <v>0</v>
      </c>
    </row>
    <row r="19" spans="1:17" x14ac:dyDescent="0.25">
      <c r="A19" s="112"/>
      <c r="B19" s="109"/>
      <c r="C19" s="112"/>
      <c r="D19" s="7" t="s">
        <v>5</v>
      </c>
      <c r="E19" s="27">
        <f t="shared" ref="E19:E22" si="2">F19+G19+H19+I19+J19+K19+L19+M19+N19+O19+P19+Q19</f>
        <v>0</v>
      </c>
      <c r="F19" s="20">
        <f t="shared" ref="F19:Q23" si="3">F26+F47+F54+F33+F40</f>
        <v>0</v>
      </c>
      <c r="G19" s="20">
        <f t="shared" si="3"/>
        <v>0</v>
      </c>
      <c r="H19" s="20">
        <f t="shared" si="3"/>
        <v>0</v>
      </c>
      <c r="I19" s="20">
        <f t="shared" si="3"/>
        <v>0</v>
      </c>
      <c r="J19" s="20">
        <f t="shared" si="3"/>
        <v>0</v>
      </c>
      <c r="K19" s="20">
        <f t="shared" si="3"/>
        <v>0</v>
      </c>
      <c r="L19" s="20">
        <f t="shared" si="3"/>
        <v>0</v>
      </c>
      <c r="M19" s="20">
        <f t="shared" si="3"/>
        <v>0</v>
      </c>
      <c r="N19" s="20">
        <f t="shared" si="3"/>
        <v>0</v>
      </c>
      <c r="O19" s="20">
        <f t="shared" si="3"/>
        <v>0</v>
      </c>
      <c r="P19" s="20">
        <f t="shared" si="3"/>
        <v>0</v>
      </c>
      <c r="Q19" s="20">
        <f t="shared" si="3"/>
        <v>0</v>
      </c>
    </row>
    <row r="20" spans="1:17" x14ac:dyDescent="0.25">
      <c r="A20" s="112"/>
      <c r="B20" s="109"/>
      <c r="C20" s="112"/>
      <c r="D20" s="60" t="s">
        <v>6</v>
      </c>
      <c r="E20" s="27">
        <f t="shared" si="2"/>
        <v>1400.3220000000001</v>
      </c>
      <c r="F20" s="20">
        <f t="shared" si="3"/>
        <v>0</v>
      </c>
      <c r="G20" s="20">
        <f t="shared" si="3"/>
        <v>65</v>
      </c>
      <c r="H20" s="20">
        <f t="shared" si="3"/>
        <v>0</v>
      </c>
      <c r="I20" s="20">
        <f t="shared" si="3"/>
        <v>389.3</v>
      </c>
      <c r="J20" s="20">
        <f t="shared" si="3"/>
        <v>159</v>
      </c>
      <c r="K20" s="20">
        <f t="shared" si="3"/>
        <v>420.96</v>
      </c>
      <c r="L20" s="20">
        <f t="shared" si="3"/>
        <v>0</v>
      </c>
      <c r="M20" s="20">
        <f t="shared" si="3"/>
        <v>0</v>
      </c>
      <c r="N20" s="20">
        <f t="shared" si="3"/>
        <v>229.69</v>
      </c>
      <c r="O20" s="20">
        <f t="shared" si="3"/>
        <v>136.37200000000001</v>
      </c>
      <c r="P20" s="20">
        <f t="shared" si="3"/>
        <v>0</v>
      </c>
      <c r="Q20" s="20">
        <f t="shared" si="3"/>
        <v>0</v>
      </c>
    </row>
    <row r="21" spans="1:17" ht="60" x14ac:dyDescent="0.25">
      <c r="A21" s="112"/>
      <c r="B21" s="109"/>
      <c r="C21" s="112"/>
      <c r="D21" s="12" t="s">
        <v>27</v>
      </c>
      <c r="E21" s="27">
        <f t="shared" si="2"/>
        <v>0</v>
      </c>
      <c r="F21" s="20">
        <f t="shared" si="3"/>
        <v>0</v>
      </c>
      <c r="G21" s="20">
        <f t="shared" si="3"/>
        <v>0</v>
      </c>
      <c r="H21" s="20">
        <f t="shared" si="3"/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</row>
    <row r="22" spans="1:17" ht="30" x14ac:dyDescent="0.25">
      <c r="A22" s="112"/>
      <c r="B22" s="109"/>
      <c r="C22" s="112"/>
      <c r="D22" s="12" t="s">
        <v>70</v>
      </c>
      <c r="E22" s="27">
        <f t="shared" si="2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  <c r="I22" s="20">
        <f t="shared" si="3"/>
        <v>0</v>
      </c>
      <c r="J22" s="20">
        <f t="shared" si="3"/>
        <v>0</v>
      </c>
      <c r="K22" s="20">
        <f t="shared" si="3"/>
        <v>0</v>
      </c>
      <c r="L22" s="20">
        <f t="shared" si="3"/>
        <v>0</v>
      </c>
      <c r="M22" s="20">
        <f t="shared" si="3"/>
        <v>0</v>
      </c>
      <c r="N22" s="20">
        <f t="shared" si="3"/>
        <v>0</v>
      </c>
      <c r="O22" s="20">
        <f t="shared" si="3"/>
        <v>0</v>
      </c>
      <c r="P22" s="20">
        <f t="shared" si="3"/>
        <v>0</v>
      </c>
      <c r="Q22" s="20">
        <f t="shared" si="3"/>
        <v>0</v>
      </c>
    </row>
    <row r="23" spans="1:17" ht="30" x14ac:dyDescent="0.25">
      <c r="A23" s="113"/>
      <c r="B23" s="110"/>
      <c r="C23" s="113"/>
      <c r="D23" s="12" t="s">
        <v>71</v>
      </c>
      <c r="E23" s="27">
        <f>F23+G23+H23+I23+J23+K23+L23+M23+N23+O23+P23+Q23</f>
        <v>0</v>
      </c>
      <c r="F23" s="20">
        <f t="shared" si="3"/>
        <v>0</v>
      </c>
      <c r="G23" s="20">
        <f t="shared" si="3"/>
        <v>0</v>
      </c>
      <c r="H23" s="20">
        <f t="shared" si="3"/>
        <v>0</v>
      </c>
      <c r="I23" s="20">
        <f t="shared" si="3"/>
        <v>0</v>
      </c>
      <c r="J23" s="20">
        <f t="shared" si="3"/>
        <v>0</v>
      </c>
      <c r="K23" s="20">
        <f t="shared" si="3"/>
        <v>0</v>
      </c>
      <c r="L23" s="20">
        <f t="shared" si="3"/>
        <v>0</v>
      </c>
      <c r="M23" s="20">
        <f t="shared" si="3"/>
        <v>0</v>
      </c>
      <c r="N23" s="20">
        <f t="shared" si="3"/>
        <v>0</v>
      </c>
      <c r="O23" s="20">
        <f t="shared" si="3"/>
        <v>0</v>
      </c>
      <c r="P23" s="20">
        <f t="shared" si="3"/>
        <v>0</v>
      </c>
      <c r="Q23" s="20">
        <f t="shared" si="3"/>
        <v>0</v>
      </c>
    </row>
    <row r="24" spans="1:17" x14ac:dyDescent="0.25">
      <c r="A24" s="116" t="s">
        <v>2</v>
      </c>
      <c r="B24" s="124" t="s">
        <v>29</v>
      </c>
      <c r="C24" s="111" t="s">
        <v>77</v>
      </c>
      <c r="D24" s="59" t="s">
        <v>20</v>
      </c>
      <c r="E24" s="27">
        <f>E25+E26+E27+E28+E29+E30</f>
        <v>569.65</v>
      </c>
      <c r="F24" s="26">
        <f>F25+F26+F27+F28+F29+F30</f>
        <v>0</v>
      </c>
      <c r="G24" s="26">
        <f t="shared" ref="G24:Q24" si="4">G25+G26+G27+G28+G29+G30</f>
        <v>0</v>
      </c>
      <c r="H24" s="26">
        <f t="shared" si="4"/>
        <v>0</v>
      </c>
      <c r="I24" s="26">
        <f t="shared" si="4"/>
        <v>0</v>
      </c>
      <c r="J24" s="26">
        <f t="shared" si="4"/>
        <v>0</v>
      </c>
      <c r="K24" s="26">
        <f t="shared" si="4"/>
        <v>420.96</v>
      </c>
      <c r="L24" s="26">
        <f t="shared" si="4"/>
        <v>0</v>
      </c>
      <c r="M24" s="26">
        <f t="shared" si="4"/>
        <v>0</v>
      </c>
      <c r="N24" s="26">
        <f t="shared" si="4"/>
        <v>148.69</v>
      </c>
      <c r="O24" s="26">
        <f t="shared" si="4"/>
        <v>0</v>
      </c>
      <c r="P24" s="26">
        <f t="shared" si="4"/>
        <v>0</v>
      </c>
      <c r="Q24" s="28">
        <f t="shared" si="4"/>
        <v>0</v>
      </c>
    </row>
    <row r="25" spans="1:17" x14ac:dyDescent="0.25">
      <c r="A25" s="116"/>
      <c r="B25" s="125"/>
      <c r="C25" s="112"/>
      <c r="D25" s="7" t="s">
        <v>4</v>
      </c>
      <c r="E25" s="29">
        <f>F25+G25+H25+I25+J25+K25+L25+M25+N25+O25+P25+Q25</f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30">
        <v>0</v>
      </c>
    </row>
    <row r="26" spans="1:17" x14ac:dyDescent="0.25">
      <c r="A26" s="116"/>
      <c r="B26" s="125"/>
      <c r="C26" s="112"/>
      <c r="D26" s="7" t="s">
        <v>5</v>
      </c>
      <c r="E26" s="29">
        <f t="shared" ref="E26:E30" si="5">F26+G26+H26+I26+J26+K26+L26+M26+N26+O26+P26+Q26</f>
        <v>0</v>
      </c>
      <c r="F26" s="20"/>
      <c r="G26" s="20"/>
      <c r="H26" s="20"/>
      <c r="I26" s="20"/>
      <c r="J26" s="20"/>
      <c r="K26" s="20"/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30">
        <v>0</v>
      </c>
    </row>
    <row r="27" spans="1:17" x14ac:dyDescent="0.25">
      <c r="A27" s="116"/>
      <c r="B27" s="125"/>
      <c r="C27" s="112"/>
      <c r="D27" s="7" t="s">
        <v>6</v>
      </c>
      <c r="E27" s="29">
        <f t="shared" si="5"/>
        <v>569.65</v>
      </c>
      <c r="F27" s="20">
        <v>0</v>
      </c>
      <c r="G27" s="20">
        <v>0</v>
      </c>
      <c r="H27" s="30">
        <v>0</v>
      </c>
      <c r="I27" s="20">
        <v>0</v>
      </c>
      <c r="J27" s="20">
        <v>0</v>
      </c>
      <c r="K27" s="30">
        <v>420.96</v>
      </c>
      <c r="L27" s="20">
        <v>0</v>
      </c>
      <c r="M27" s="30">
        <v>0</v>
      </c>
      <c r="N27" s="20">
        <v>148.69</v>
      </c>
      <c r="O27" s="20">
        <v>0</v>
      </c>
      <c r="P27" s="20">
        <v>0</v>
      </c>
      <c r="Q27" s="30">
        <v>0</v>
      </c>
    </row>
    <row r="28" spans="1:17" ht="60" x14ac:dyDescent="0.25">
      <c r="A28" s="116"/>
      <c r="B28" s="125"/>
      <c r="C28" s="112"/>
      <c r="D28" s="12" t="s">
        <v>27</v>
      </c>
      <c r="E28" s="29">
        <f t="shared" si="5"/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30">
        <v>0</v>
      </c>
    </row>
    <row r="29" spans="1:17" ht="30" x14ac:dyDescent="0.25">
      <c r="A29" s="116"/>
      <c r="B29" s="125"/>
      <c r="C29" s="112"/>
      <c r="D29" s="12" t="s">
        <v>70</v>
      </c>
      <c r="E29" s="29">
        <f t="shared" si="5"/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30">
        <v>0</v>
      </c>
    </row>
    <row r="30" spans="1:17" ht="55.5" customHeight="1" x14ac:dyDescent="0.25">
      <c r="A30" s="116"/>
      <c r="B30" s="126"/>
      <c r="C30" s="113"/>
      <c r="D30" s="12" t="s">
        <v>71</v>
      </c>
      <c r="E30" s="29">
        <f t="shared" si="5"/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30">
        <v>0</v>
      </c>
    </row>
    <row r="31" spans="1:17" ht="27" customHeight="1" x14ac:dyDescent="0.25">
      <c r="A31" s="111" t="s">
        <v>56</v>
      </c>
      <c r="B31" s="111" t="s">
        <v>64</v>
      </c>
      <c r="C31" s="111" t="s">
        <v>57</v>
      </c>
      <c r="D31" s="59" t="s">
        <v>20</v>
      </c>
      <c r="E31" s="27">
        <f>E32+E33+E34+E35+E36+E37</f>
        <v>201.37200000000001</v>
      </c>
      <c r="F31" s="26">
        <f>F32+F33+F34+F35+F36+F37</f>
        <v>0</v>
      </c>
      <c r="G31" s="26">
        <f t="shared" ref="G31:Q31" si="6">G32+G33+G34+G35+G36+G37</f>
        <v>0</v>
      </c>
      <c r="H31" s="26">
        <f t="shared" si="6"/>
        <v>0</v>
      </c>
      <c r="I31" s="26">
        <f t="shared" si="6"/>
        <v>0</v>
      </c>
      <c r="J31" s="26">
        <f t="shared" si="6"/>
        <v>80</v>
      </c>
      <c r="K31" s="26">
        <f t="shared" si="6"/>
        <v>0</v>
      </c>
      <c r="L31" s="26">
        <f t="shared" si="6"/>
        <v>0</v>
      </c>
      <c r="M31" s="26">
        <f t="shared" si="6"/>
        <v>0</v>
      </c>
      <c r="N31" s="26">
        <f t="shared" si="6"/>
        <v>0</v>
      </c>
      <c r="O31" s="26">
        <f t="shared" si="6"/>
        <v>121.372</v>
      </c>
      <c r="P31" s="26">
        <f t="shared" si="6"/>
        <v>0</v>
      </c>
      <c r="Q31" s="28">
        <f t="shared" si="6"/>
        <v>0</v>
      </c>
    </row>
    <row r="32" spans="1:17" ht="22.5" customHeight="1" x14ac:dyDescent="0.25">
      <c r="A32" s="112"/>
      <c r="B32" s="112"/>
      <c r="C32" s="112"/>
      <c r="D32" s="7" t="s">
        <v>4</v>
      </c>
      <c r="E32" s="29">
        <f>F32+G32+H32+I32+J32+K32+L32+M32+N32+O32+P32+Q32</f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30">
        <v>0</v>
      </c>
    </row>
    <row r="33" spans="1:17" ht="21" customHeight="1" x14ac:dyDescent="0.25">
      <c r="A33" s="112"/>
      <c r="B33" s="112"/>
      <c r="C33" s="112"/>
      <c r="D33" s="7" t="s">
        <v>5</v>
      </c>
      <c r="E33" s="29">
        <f t="shared" ref="E33:E37" si="7">F33+G33+H33+I33+J33+K33+L33+M33+N33+O33+P33+Q33</f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30">
        <v>0</v>
      </c>
    </row>
    <row r="34" spans="1:17" ht="21.75" customHeight="1" x14ac:dyDescent="0.25">
      <c r="A34" s="112"/>
      <c r="B34" s="112"/>
      <c r="C34" s="112"/>
      <c r="D34" s="7" t="s">
        <v>6</v>
      </c>
      <c r="E34" s="29">
        <f t="shared" si="7"/>
        <v>201.37200000000001</v>
      </c>
      <c r="F34" s="20">
        <v>0</v>
      </c>
      <c r="G34" s="20">
        <v>0</v>
      </c>
      <c r="H34" s="30">
        <v>0</v>
      </c>
      <c r="I34" s="20">
        <v>0</v>
      </c>
      <c r="J34" s="20">
        <v>80</v>
      </c>
      <c r="K34" s="30">
        <v>0</v>
      </c>
      <c r="L34" s="20">
        <v>0</v>
      </c>
      <c r="M34" s="30">
        <v>0</v>
      </c>
      <c r="N34" s="20">
        <v>0</v>
      </c>
      <c r="O34" s="20">
        <v>121.372</v>
      </c>
      <c r="P34" s="20">
        <v>0</v>
      </c>
      <c r="Q34" s="30">
        <v>0</v>
      </c>
    </row>
    <row r="35" spans="1:17" ht="65.25" customHeight="1" x14ac:dyDescent="0.25">
      <c r="A35" s="112"/>
      <c r="B35" s="112"/>
      <c r="C35" s="112"/>
      <c r="D35" s="12" t="s">
        <v>27</v>
      </c>
      <c r="E35" s="29">
        <f t="shared" si="7"/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30">
        <v>0</v>
      </c>
    </row>
    <row r="36" spans="1:17" ht="39.75" customHeight="1" x14ac:dyDescent="0.25">
      <c r="A36" s="112"/>
      <c r="B36" s="112"/>
      <c r="C36" s="112"/>
      <c r="D36" s="12" t="s">
        <v>70</v>
      </c>
      <c r="E36" s="29">
        <f t="shared" si="7"/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30">
        <v>0</v>
      </c>
    </row>
    <row r="37" spans="1:17" ht="36" customHeight="1" x14ac:dyDescent="0.25">
      <c r="A37" s="113"/>
      <c r="B37" s="113"/>
      <c r="C37" s="113"/>
      <c r="D37" s="12" t="s">
        <v>71</v>
      </c>
      <c r="E37" s="29">
        <f t="shared" si="7"/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30">
        <v>0</v>
      </c>
    </row>
    <row r="38" spans="1:17" ht="36" customHeight="1" x14ac:dyDescent="0.25">
      <c r="A38" s="111" t="s">
        <v>43</v>
      </c>
      <c r="B38" s="111" t="s">
        <v>58</v>
      </c>
      <c r="C38" s="111" t="s">
        <v>57</v>
      </c>
      <c r="D38" s="59" t="s">
        <v>20</v>
      </c>
      <c r="E38" s="27">
        <f>E39+E40+E41+E42+E43+E44</f>
        <v>29.3</v>
      </c>
      <c r="F38" s="26">
        <f>F39+F40+F41+F42+F43+F44</f>
        <v>0</v>
      </c>
      <c r="G38" s="26">
        <f t="shared" ref="G38:Q38" si="8">G39+G40+G41+G42+G43+G44</f>
        <v>0</v>
      </c>
      <c r="H38" s="26">
        <f t="shared" si="8"/>
        <v>0</v>
      </c>
      <c r="I38" s="26">
        <f t="shared" si="8"/>
        <v>29.3</v>
      </c>
      <c r="J38" s="26">
        <f t="shared" si="8"/>
        <v>0</v>
      </c>
      <c r="K38" s="26">
        <f t="shared" si="8"/>
        <v>0</v>
      </c>
      <c r="L38" s="26">
        <f t="shared" si="8"/>
        <v>0</v>
      </c>
      <c r="M38" s="26">
        <f t="shared" si="8"/>
        <v>0</v>
      </c>
      <c r="N38" s="26">
        <f t="shared" si="8"/>
        <v>0</v>
      </c>
      <c r="O38" s="26">
        <f t="shared" si="8"/>
        <v>0</v>
      </c>
      <c r="P38" s="26">
        <f t="shared" si="8"/>
        <v>0</v>
      </c>
      <c r="Q38" s="28">
        <f t="shared" si="8"/>
        <v>0</v>
      </c>
    </row>
    <row r="39" spans="1:17" ht="22.5" customHeight="1" x14ac:dyDescent="0.25">
      <c r="A39" s="112"/>
      <c r="B39" s="112"/>
      <c r="C39" s="112"/>
      <c r="D39" s="7" t="s">
        <v>4</v>
      </c>
      <c r="E39" s="29">
        <f>F39+G39+H39+I39+J39+K39+L39+M39+N39+O39+P39+Q39</f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30">
        <v>0</v>
      </c>
    </row>
    <row r="40" spans="1:17" ht="25.5" customHeight="1" x14ac:dyDescent="0.25">
      <c r="A40" s="112"/>
      <c r="B40" s="112"/>
      <c r="C40" s="112"/>
      <c r="D40" s="7" t="s">
        <v>5</v>
      </c>
      <c r="E40" s="29">
        <f t="shared" ref="E40:E44" si="9">F40+G40+H40+I40+J40+K40+L40+M40+N40+O40+P40+Q40</f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30">
        <v>0</v>
      </c>
    </row>
    <row r="41" spans="1:17" ht="25.5" customHeight="1" x14ac:dyDescent="0.25">
      <c r="A41" s="112"/>
      <c r="B41" s="112"/>
      <c r="C41" s="112"/>
      <c r="D41" s="7" t="s">
        <v>6</v>
      </c>
      <c r="E41" s="29">
        <f t="shared" si="9"/>
        <v>29.3</v>
      </c>
      <c r="F41" s="20">
        <v>0</v>
      </c>
      <c r="G41" s="20">
        <v>0</v>
      </c>
      <c r="H41" s="30">
        <v>0</v>
      </c>
      <c r="I41" s="20">
        <v>29.3</v>
      </c>
      <c r="J41" s="20">
        <v>0</v>
      </c>
      <c r="K41" s="30">
        <v>0</v>
      </c>
      <c r="L41" s="20">
        <v>0</v>
      </c>
      <c r="M41" s="30">
        <v>0</v>
      </c>
      <c r="N41" s="20">
        <v>0</v>
      </c>
      <c r="O41" s="20">
        <v>0</v>
      </c>
      <c r="P41" s="20">
        <v>0</v>
      </c>
      <c r="Q41" s="30">
        <v>0</v>
      </c>
    </row>
    <row r="42" spans="1:17" ht="63" customHeight="1" x14ac:dyDescent="0.25">
      <c r="A42" s="112"/>
      <c r="B42" s="112"/>
      <c r="C42" s="112"/>
      <c r="D42" s="12" t="s">
        <v>27</v>
      </c>
      <c r="E42" s="29">
        <f t="shared" si="9"/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30">
        <v>0</v>
      </c>
    </row>
    <row r="43" spans="1:17" ht="36" customHeight="1" x14ac:dyDescent="0.25">
      <c r="A43" s="112"/>
      <c r="B43" s="112"/>
      <c r="C43" s="112"/>
      <c r="D43" s="12" t="s">
        <v>70</v>
      </c>
      <c r="E43" s="29">
        <f t="shared" si="9"/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30">
        <v>0</v>
      </c>
    </row>
    <row r="44" spans="1:17" ht="36" customHeight="1" x14ac:dyDescent="0.25">
      <c r="A44" s="113"/>
      <c r="B44" s="113"/>
      <c r="C44" s="113"/>
      <c r="D44" s="12" t="s">
        <v>71</v>
      </c>
      <c r="E44" s="29">
        <f t="shared" si="9"/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30">
        <v>0</v>
      </c>
    </row>
    <row r="45" spans="1:17" x14ac:dyDescent="0.25">
      <c r="A45" s="116" t="s">
        <v>49</v>
      </c>
      <c r="B45" s="124" t="s">
        <v>30</v>
      </c>
      <c r="C45" s="111" t="s">
        <v>38</v>
      </c>
      <c r="D45" s="6" t="s">
        <v>20</v>
      </c>
      <c r="E45" s="31">
        <f>E46+E47+E48+E49+E50+E51</f>
        <v>400</v>
      </c>
      <c r="F45" s="31">
        <f t="shared" ref="F45:Q45" si="10">F46+F47+F48+F49+F50+F51</f>
        <v>0</v>
      </c>
      <c r="G45" s="31">
        <f t="shared" si="10"/>
        <v>50</v>
      </c>
      <c r="H45" s="31">
        <f t="shared" si="10"/>
        <v>0</v>
      </c>
      <c r="I45" s="31">
        <f t="shared" si="10"/>
        <v>335</v>
      </c>
      <c r="J45" s="31">
        <f t="shared" si="10"/>
        <v>0</v>
      </c>
      <c r="K45" s="31">
        <f t="shared" si="10"/>
        <v>0</v>
      </c>
      <c r="L45" s="31">
        <f t="shared" si="10"/>
        <v>0</v>
      </c>
      <c r="M45" s="31">
        <f t="shared" si="10"/>
        <v>0</v>
      </c>
      <c r="N45" s="31">
        <f t="shared" si="10"/>
        <v>0</v>
      </c>
      <c r="O45" s="31">
        <f t="shared" si="10"/>
        <v>15</v>
      </c>
      <c r="P45" s="31">
        <f t="shared" si="10"/>
        <v>0</v>
      </c>
      <c r="Q45" s="32">
        <f t="shared" si="10"/>
        <v>0</v>
      </c>
    </row>
    <row r="46" spans="1:17" x14ac:dyDescent="0.25">
      <c r="A46" s="116"/>
      <c r="B46" s="125"/>
      <c r="C46" s="112"/>
      <c r="D46" s="7" t="s">
        <v>4</v>
      </c>
      <c r="E46" s="29">
        <f t="shared" ref="E46:E51" si="11">F46+G46+H46+I46+J46+K46+L46+M46+N46+O46+P46+Q46</f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30">
        <v>0</v>
      </c>
    </row>
    <row r="47" spans="1:17" x14ac:dyDescent="0.25">
      <c r="A47" s="116"/>
      <c r="B47" s="125"/>
      <c r="C47" s="112"/>
      <c r="D47" s="7" t="s">
        <v>5</v>
      </c>
      <c r="E47" s="29">
        <f t="shared" si="11"/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30">
        <v>0</v>
      </c>
    </row>
    <row r="48" spans="1:17" x14ac:dyDescent="0.25">
      <c r="A48" s="116"/>
      <c r="B48" s="125"/>
      <c r="C48" s="112"/>
      <c r="D48" s="7" t="s">
        <v>6</v>
      </c>
      <c r="E48" s="29">
        <f t="shared" si="11"/>
        <v>400</v>
      </c>
      <c r="F48" s="30">
        <v>0</v>
      </c>
      <c r="G48" s="30">
        <v>50</v>
      </c>
      <c r="H48" s="33">
        <v>0</v>
      </c>
      <c r="I48" s="33">
        <v>335</v>
      </c>
      <c r="J48" s="33">
        <v>0</v>
      </c>
      <c r="K48" s="33">
        <v>0</v>
      </c>
      <c r="L48" s="30">
        <v>0</v>
      </c>
      <c r="M48" s="30">
        <v>0</v>
      </c>
      <c r="N48" s="30">
        <v>0</v>
      </c>
      <c r="O48" s="30">
        <v>15</v>
      </c>
      <c r="P48" s="30">
        <v>0</v>
      </c>
      <c r="Q48" s="30">
        <v>0</v>
      </c>
    </row>
    <row r="49" spans="1:17" ht="60" x14ac:dyDescent="0.25">
      <c r="A49" s="116"/>
      <c r="B49" s="125"/>
      <c r="C49" s="112"/>
      <c r="D49" s="12" t="s">
        <v>27</v>
      </c>
      <c r="E49" s="29">
        <f t="shared" si="11"/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30">
        <v>0</v>
      </c>
    </row>
    <row r="50" spans="1:17" ht="30" x14ac:dyDescent="0.25">
      <c r="A50" s="116"/>
      <c r="B50" s="125"/>
      <c r="C50" s="112"/>
      <c r="D50" s="12" t="s">
        <v>70</v>
      </c>
      <c r="E50" s="29">
        <f t="shared" si="11"/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30">
        <v>0</v>
      </c>
    </row>
    <row r="51" spans="1:17" ht="30" x14ac:dyDescent="0.25">
      <c r="A51" s="116"/>
      <c r="B51" s="126"/>
      <c r="C51" s="113"/>
      <c r="D51" s="12" t="s">
        <v>71</v>
      </c>
      <c r="E51" s="29">
        <f t="shared" si="11"/>
        <v>0</v>
      </c>
      <c r="F51" s="20">
        <v>0</v>
      </c>
      <c r="G51" s="20">
        <v>0</v>
      </c>
      <c r="H51" s="20">
        <v>0</v>
      </c>
      <c r="I51" s="34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30">
        <v>0</v>
      </c>
    </row>
    <row r="52" spans="1:17" x14ac:dyDescent="0.25">
      <c r="A52" s="111" t="s">
        <v>54</v>
      </c>
      <c r="B52" s="124" t="s">
        <v>44</v>
      </c>
      <c r="C52" s="111" t="s">
        <v>38</v>
      </c>
      <c r="D52" s="6" t="s">
        <v>20</v>
      </c>
      <c r="E52" s="29">
        <f>E53+E54+E55+E56+E57+E58</f>
        <v>200</v>
      </c>
      <c r="F52" s="29">
        <f t="shared" ref="F52:Q52" si="12">F53+F54+F55+F56+F57+F58</f>
        <v>0</v>
      </c>
      <c r="G52" s="29">
        <f t="shared" si="12"/>
        <v>15</v>
      </c>
      <c r="H52" s="29">
        <f t="shared" si="12"/>
        <v>0</v>
      </c>
      <c r="I52" s="29">
        <f t="shared" si="12"/>
        <v>25</v>
      </c>
      <c r="J52" s="29">
        <f t="shared" si="12"/>
        <v>79</v>
      </c>
      <c r="K52" s="29">
        <f t="shared" si="12"/>
        <v>0</v>
      </c>
      <c r="L52" s="29">
        <f t="shared" si="12"/>
        <v>0</v>
      </c>
      <c r="M52" s="29">
        <f t="shared" si="12"/>
        <v>0</v>
      </c>
      <c r="N52" s="29">
        <f t="shared" si="12"/>
        <v>81</v>
      </c>
      <c r="O52" s="29">
        <f t="shared" si="12"/>
        <v>0</v>
      </c>
      <c r="P52" s="29">
        <f t="shared" si="12"/>
        <v>0</v>
      </c>
      <c r="Q52" s="35">
        <f t="shared" si="12"/>
        <v>0</v>
      </c>
    </row>
    <row r="53" spans="1:17" x14ac:dyDescent="0.25">
      <c r="A53" s="122"/>
      <c r="B53" s="127"/>
      <c r="C53" s="112"/>
      <c r="D53" s="7" t="s">
        <v>4</v>
      </c>
      <c r="E53" s="29">
        <f>F53+G53+H53+I53+J53+K53+L53+M53+N53+O53+P53+Q53</f>
        <v>0</v>
      </c>
      <c r="F53" s="20">
        <v>0</v>
      </c>
      <c r="G53" s="20">
        <v>0</v>
      </c>
      <c r="H53" s="20">
        <v>0</v>
      </c>
      <c r="I53" s="34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30">
        <v>0</v>
      </c>
    </row>
    <row r="54" spans="1:17" x14ac:dyDescent="0.25">
      <c r="A54" s="122"/>
      <c r="B54" s="127"/>
      <c r="C54" s="112"/>
      <c r="D54" s="7" t="s">
        <v>5</v>
      </c>
      <c r="E54" s="29">
        <f t="shared" ref="E54:E58" si="13">F54+G54+H54+I54+J54+K54+L54+M54+N54+O54+P54+Q54</f>
        <v>0</v>
      </c>
      <c r="F54" s="20">
        <v>0</v>
      </c>
      <c r="G54" s="20">
        <v>0</v>
      </c>
      <c r="H54" s="20">
        <v>0</v>
      </c>
      <c r="I54" s="34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30">
        <v>0</v>
      </c>
    </row>
    <row r="55" spans="1:17" x14ac:dyDescent="0.25">
      <c r="A55" s="122"/>
      <c r="B55" s="127"/>
      <c r="C55" s="112"/>
      <c r="D55" s="7" t="s">
        <v>6</v>
      </c>
      <c r="E55" s="29">
        <f t="shared" si="13"/>
        <v>200</v>
      </c>
      <c r="F55" s="20">
        <v>0</v>
      </c>
      <c r="G55" s="20">
        <v>15</v>
      </c>
      <c r="H55" s="20">
        <v>0</v>
      </c>
      <c r="I55" s="34">
        <v>25</v>
      </c>
      <c r="J55" s="20">
        <v>79</v>
      </c>
      <c r="K55" s="20">
        <v>0</v>
      </c>
      <c r="L55" s="20">
        <v>0</v>
      </c>
      <c r="M55" s="20">
        <v>0</v>
      </c>
      <c r="N55" s="20">
        <v>81</v>
      </c>
      <c r="O55" s="20">
        <v>0</v>
      </c>
      <c r="P55" s="20">
        <v>0</v>
      </c>
      <c r="Q55" s="30">
        <v>0</v>
      </c>
    </row>
    <row r="56" spans="1:17" ht="60" x14ac:dyDescent="0.25">
      <c r="A56" s="122"/>
      <c r="B56" s="127"/>
      <c r="C56" s="112"/>
      <c r="D56" s="12" t="s">
        <v>27</v>
      </c>
      <c r="E56" s="29">
        <f t="shared" si="13"/>
        <v>0</v>
      </c>
      <c r="F56" s="20">
        <v>0</v>
      </c>
      <c r="G56" s="20">
        <v>0</v>
      </c>
      <c r="H56" s="20">
        <v>0</v>
      </c>
      <c r="I56" s="34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30">
        <v>0</v>
      </c>
    </row>
    <row r="57" spans="1:17" ht="30" x14ac:dyDescent="0.25">
      <c r="A57" s="122"/>
      <c r="B57" s="127"/>
      <c r="C57" s="112"/>
      <c r="D57" s="12" t="s">
        <v>70</v>
      </c>
      <c r="E57" s="29">
        <f t="shared" si="13"/>
        <v>0</v>
      </c>
      <c r="F57" s="20">
        <v>0</v>
      </c>
      <c r="G57" s="20">
        <v>0</v>
      </c>
      <c r="H57" s="20">
        <v>0</v>
      </c>
      <c r="I57" s="34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30">
        <v>0</v>
      </c>
    </row>
    <row r="58" spans="1:17" ht="30" x14ac:dyDescent="0.25">
      <c r="A58" s="123"/>
      <c r="B58" s="128"/>
      <c r="C58" s="113"/>
      <c r="D58" s="12" t="s">
        <v>71</v>
      </c>
      <c r="E58" s="29">
        <f t="shared" si="13"/>
        <v>0</v>
      </c>
      <c r="F58" s="20">
        <v>0</v>
      </c>
      <c r="G58" s="20">
        <v>0</v>
      </c>
      <c r="H58" s="20">
        <v>0</v>
      </c>
      <c r="I58" s="34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30">
        <v>0</v>
      </c>
    </row>
    <row r="59" spans="1:17" x14ac:dyDescent="0.25">
      <c r="A59" s="116" t="s">
        <v>3</v>
      </c>
      <c r="B59" s="108" t="s">
        <v>74</v>
      </c>
      <c r="C59" s="111"/>
      <c r="D59" s="6" t="s">
        <v>20</v>
      </c>
      <c r="E59" s="31">
        <f>E60+E61+E62+E63+E64+E65</f>
        <v>325704.99669999996</v>
      </c>
      <c r="F59" s="31">
        <f t="shared" ref="F59:O59" si="14">F60+F61+F62+F63+F64+F65</f>
        <v>0</v>
      </c>
      <c r="G59" s="31">
        <f t="shared" si="14"/>
        <v>0</v>
      </c>
      <c r="H59" s="31">
        <f t="shared" si="14"/>
        <v>36</v>
      </c>
      <c r="I59" s="31">
        <f t="shared" si="14"/>
        <v>0</v>
      </c>
      <c r="J59" s="31">
        <f t="shared" si="14"/>
        <v>36</v>
      </c>
      <c r="K59" s="31">
        <f t="shared" si="14"/>
        <v>200</v>
      </c>
      <c r="L59" s="31">
        <f t="shared" si="14"/>
        <v>500</v>
      </c>
      <c r="M59" s="31">
        <f t="shared" si="14"/>
        <v>523</v>
      </c>
      <c r="N59" s="31">
        <f t="shared" si="14"/>
        <v>530</v>
      </c>
      <c r="O59" s="31">
        <f t="shared" si="14"/>
        <v>350</v>
      </c>
      <c r="P59" s="31">
        <f>P60+P61+P62+P63+P64+P65</f>
        <v>500</v>
      </c>
      <c r="Q59" s="32">
        <f>Q60+Q61+Q62+Q63+Q64+Q65</f>
        <v>323029.99669999996</v>
      </c>
    </row>
    <row r="60" spans="1:17" x14ac:dyDescent="0.25">
      <c r="A60" s="116"/>
      <c r="B60" s="109"/>
      <c r="C60" s="112"/>
      <c r="D60" s="7" t="s">
        <v>4</v>
      </c>
      <c r="E60" s="29">
        <f t="shared" ref="E60:E65" si="15">F60+G60+H60+I60+J60+K60+L60+M60+N60+O60+P60+Q60</f>
        <v>0</v>
      </c>
      <c r="F60" s="20">
        <f>F67+F81+F74+F88+F95</f>
        <v>0</v>
      </c>
      <c r="G60" s="20">
        <f t="shared" ref="G60:Q60" si="16">G67+G81+G74+G88+G95</f>
        <v>0</v>
      </c>
      <c r="H60" s="20">
        <f t="shared" si="16"/>
        <v>0</v>
      </c>
      <c r="I60" s="20">
        <f t="shared" si="16"/>
        <v>0</v>
      </c>
      <c r="J60" s="20">
        <f t="shared" si="16"/>
        <v>0</v>
      </c>
      <c r="K60" s="20">
        <f t="shared" si="16"/>
        <v>0</v>
      </c>
      <c r="L60" s="20">
        <f t="shared" si="16"/>
        <v>0</v>
      </c>
      <c r="M60" s="20">
        <f t="shared" si="16"/>
        <v>0</v>
      </c>
      <c r="N60" s="20">
        <f t="shared" si="16"/>
        <v>0</v>
      </c>
      <c r="O60" s="20">
        <f t="shared" si="16"/>
        <v>0</v>
      </c>
      <c r="P60" s="20">
        <f t="shared" si="16"/>
        <v>0</v>
      </c>
      <c r="Q60" s="20">
        <f t="shared" si="16"/>
        <v>0</v>
      </c>
    </row>
    <row r="61" spans="1:17" x14ac:dyDescent="0.25">
      <c r="A61" s="116"/>
      <c r="B61" s="109"/>
      <c r="C61" s="112"/>
      <c r="D61" s="7" t="s">
        <v>5</v>
      </c>
      <c r="E61" s="29">
        <f>F61+G61+H61+I61+J61+K61+L61+M61+N61+O61+P61+Q61</f>
        <v>95</v>
      </c>
      <c r="F61" s="20">
        <f t="shared" ref="F61:Q65" si="17">F68+F82+F75+F89+F96</f>
        <v>0</v>
      </c>
      <c r="G61" s="20">
        <f t="shared" si="17"/>
        <v>0</v>
      </c>
      <c r="H61" s="20">
        <f t="shared" si="17"/>
        <v>36</v>
      </c>
      <c r="I61" s="20">
        <f t="shared" si="17"/>
        <v>0</v>
      </c>
      <c r="J61" s="20">
        <f t="shared" si="17"/>
        <v>36</v>
      </c>
      <c r="K61" s="20">
        <f t="shared" si="17"/>
        <v>0</v>
      </c>
      <c r="L61" s="20">
        <f t="shared" si="17"/>
        <v>0</v>
      </c>
      <c r="M61" s="20">
        <f t="shared" si="17"/>
        <v>23</v>
      </c>
      <c r="N61" s="20">
        <f t="shared" si="17"/>
        <v>0</v>
      </c>
      <c r="O61" s="20">
        <f t="shared" si="17"/>
        <v>0</v>
      </c>
      <c r="P61" s="20">
        <f t="shared" si="17"/>
        <v>0</v>
      </c>
      <c r="Q61" s="20">
        <f t="shared" si="17"/>
        <v>0</v>
      </c>
    </row>
    <row r="62" spans="1:17" x14ac:dyDescent="0.25">
      <c r="A62" s="116"/>
      <c r="B62" s="109"/>
      <c r="C62" s="112"/>
      <c r="D62" s="7" t="s">
        <v>6</v>
      </c>
      <c r="E62" s="29">
        <f t="shared" si="15"/>
        <v>2580</v>
      </c>
      <c r="F62" s="20">
        <f t="shared" si="17"/>
        <v>0</v>
      </c>
      <c r="G62" s="20">
        <f t="shared" si="17"/>
        <v>0</v>
      </c>
      <c r="H62" s="20">
        <f t="shared" si="17"/>
        <v>0</v>
      </c>
      <c r="I62" s="20">
        <f t="shared" si="17"/>
        <v>0</v>
      </c>
      <c r="J62" s="20">
        <f t="shared" si="17"/>
        <v>0</v>
      </c>
      <c r="K62" s="20">
        <f t="shared" si="17"/>
        <v>200</v>
      </c>
      <c r="L62" s="20">
        <f t="shared" si="17"/>
        <v>500</v>
      </c>
      <c r="M62" s="20">
        <f t="shared" si="17"/>
        <v>500</v>
      </c>
      <c r="N62" s="20">
        <f t="shared" si="17"/>
        <v>530</v>
      </c>
      <c r="O62" s="20">
        <f t="shared" si="17"/>
        <v>350</v>
      </c>
      <c r="P62" s="20">
        <f t="shared" si="17"/>
        <v>500</v>
      </c>
      <c r="Q62" s="20">
        <f t="shared" si="17"/>
        <v>0</v>
      </c>
    </row>
    <row r="63" spans="1:17" ht="60" x14ac:dyDescent="0.25">
      <c r="A63" s="116"/>
      <c r="B63" s="109"/>
      <c r="C63" s="112"/>
      <c r="D63" s="12" t="s">
        <v>27</v>
      </c>
      <c r="E63" s="29">
        <f t="shared" si="15"/>
        <v>0</v>
      </c>
      <c r="F63" s="20">
        <f t="shared" si="17"/>
        <v>0</v>
      </c>
      <c r="G63" s="20">
        <f t="shared" si="17"/>
        <v>0</v>
      </c>
      <c r="H63" s="20">
        <f t="shared" si="17"/>
        <v>0</v>
      </c>
      <c r="I63" s="20">
        <f t="shared" si="17"/>
        <v>0</v>
      </c>
      <c r="J63" s="20">
        <f t="shared" si="17"/>
        <v>0</v>
      </c>
      <c r="K63" s="20">
        <f t="shared" si="17"/>
        <v>0</v>
      </c>
      <c r="L63" s="20">
        <f t="shared" si="17"/>
        <v>0</v>
      </c>
      <c r="M63" s="20">
        <f t="shared" si="17"/>
        <v>0</v>
      </c>
      <c r="N63" s="20">
        <f t="shared" si="17"/>
        <v>0</v>
      </c>
      <c r="O63" s="20">
        <f t="shared" si="17"/>
        <v>0</v>
      </c>
      <c r="P63" s="20">
        <f t="shared" si="17"/>
        <v>0</v>
      </c>
      <c r="Q63" s="20">
        <f t="shared" si="17"/>
        <v>0</v>
      </c>
    </row>
    <row r="64" spans="1:17" ht="30" x14ac:dyDescent="0.25">
      <c r="A64" s="116"/>
      <c r="B64" s="109"/>
      <c r="C64" s="112"/>
      <c r="D64" s="12" t="s">
        <v>70</v>
      </c>
      <c r="E64" s="29">
        <f t="shared" si="15"/>
        <v>0</v>
      </c>
      <c r="F64" s="20">
        <f t="shared" si="17"/>
        <v>0</v>
      </c>
      <c r="G64" s="20">
        <f t="shared" si="17"/>
        <v>0</v>
      </c>
      <c r="H64" s="20">
        <f t="shared" si="17"/>
        <v>0</v>
      </c>
      <c r="I64" s="20">
        <f t="shared" si="17"/>
        <v>0</v>
      </c>
      <c r="J64" s="20">
        <f t="shared" si="17"/>
        <v>0</v>
      </c>
      <c r="K64" s="20">
        <f t="shared" si="17"/>
        <v>0</v>
      </c>
      <c r="L64" s="20">
        <f t="shared" si="17"/>
        <v>0</v>
      </c>
      <c r="M64" s="20">
        <f t="shared" si="17"/>
        <v>0</v>
      </c>
      <c r="N64" s="20">
        <f t="shared" si="17"/>
        <v>0</v>
      </c>
      <c r="O64" s="20">
        <f t="shared" si="17"/>
        <v>0</v>
      </c>
      <c r="P64" s="20">
        <f t="shared" si="17"/>
        <v>0</v>
      </c>
      <c r="Q64" s="20">
        <f t="shared" si="17"/>
        <v>0</v>
      </c>
    </row>
    <row r="65" spans="1:18" ht="30" x14ac:dyDescent="0.25">
      <c r="A65" s="116"/>
      <c r="B65" s="110"/>
      <c r="C65" s="113"/>
      <c r="D65" s="12" t="s">
        <v>71</v>
      </c>
      <c r="E65" s="29">
        <f t="shared" si="15"/>
        <v>323029.99669999996</v>
      </c>
      <c r="F65" s="20">
        <f t="shared" si="17"/>
        <v>0</v>
      </c>
      <c r="G65" s="20">
        <f t="shared" si="17"/>
        <v>0</v>
      </c>
      <c r="H65" s="20">
        <f t="shared" si="17"/>
        <v>0</v>
      </c>
      <c r="I65" s="20">
        <f t="shared" si="17"/>
        <v>0</v>
      </c>
      <c r="J65" s="20">
        <f t="shared" si="17"/>
        <v>0</v>
      </c>
      <c r="K65" s="20">
        <f t="shared" si="17"/>
        <v>0</v>
      </c>
      <c r="L65" s="20">
        <f t="shared" si="17"/>
        <v>0</v>
      </c>
      <c r="M65" s="20">
        <f t="shared" si="17"/>
        <v>0</v>
      </c>
      <c r="N65" s="20">
        <f t="shared" si="17"/>
        <v>0</v>
      </c>
      <c r="O65" s="20">
        <f t="shared" si="17"/>
        <v>0</v>
      </c>
      <c r="P65" s="20">
        <f t="shared" si="17"/>
        <v>0</v>
      </c>
      <c r="Q65" s="20">
        <f t="shared" si="17"/>
        <v>323029.99669999996</v>
      </c>
    </row>
    <row r="66" spans="1:18" ht="15" customHeight="1" x14ac:dyDescent="0.25">
      <c r="A66" s="139" t="s">
        <v>40</v>
      </c>
      <c r="B66" s="117" t="s">
        <v>45</v>
      </c>
      <c r="C66" s="111" t="s">
        <v>50</v>
      </c>
      <c r="D66" s="6" t="s">
        <v>20</v>
      </c>
      <c r="E66" s="31">
        <f>F66+G66+H66+I66+J66+K66+L66+M66+N66+O66+P66+Q66</f>
        <v>95</v>
      </c>
      <c r="F66" s="26">
        <f>F67+F68+F69+F70+F71+F72</f>
        <v>0</v>
      </c>
      <c r="G66" s="26">
        <f t="shared" ref="G66:Q66" si="18">G67+G68+G69+G70+G71+G72</f>
        <v>0</v>
      </c>
      <c r="H66" s="26">
        <f t="shared" si="18"/>
        <v>36</v>
      </c>
      <c r="I66" s="26">
        <f t="shared" si="18"/>
        <v>0</v>
      </c>
      <c r="J66" s="26">
        <f t="shared" si="18"/>
        <v>36</v>
      </c>
      <c r="K66" s="26">
        <f t="shared" si="18"/>
        <v>0</v>
      </c>
      <c r="L66" s="26">
        <f t="shared" si="18"/>
        <v>0</v>
      </c>
      <c r="M66" s="26">
        <f t="shared" si="18"/>
        <v>23</v>
      </c>
      <c r="N66" s="26">
        <f t="shared" si="18"/>
        <v>0</v>
      </c>
      <c r="O66" s="26">
        <f t="shared" si="18"/>
        <v>0</v>
      </c>
      <c r="P66" s="26">
        <f t="shared" si="18"/>
        <v>0</v>
      </c>
      <c r="Q66" s="28">
        <f t="shared" si="18"/>
        <v>0</v>
      </c>
    </row>
    <row r="67" spans="1:18" x14ac:dyDescent="0.25">
      <c r="A67" s="140"/>
      <c r="B67" s="138"/>
      <c r="C67" s="112"/>
      <c r="D67" s="7" t="s">
        <v>4</v>
      </c>
      <c r="E67" s="31">
        <f t="shared" ref="E67:E72" si="19">F67+G67+H67+I67+J67+K67+L67+M67+N67+O67+P67+Q67</f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30">
        <v>0</v>
      </c>
    </row>
    <row r="68" spans="1:18" x14ac:dyDescent="0.25">
      <c r="A68" s="140"/>
      <c r="B68" s="138"/>
      <c r="C68" s="112"/>
      <c r="D68" s="7" t="s">
        <v>5</v>
      </c>
      <c r="E68" s="25">
        <f t="shared" si="19"/>
        <v>95</v>
      </c>
      <c r="F68" s="25">
        <v>0</v>
      </c>
      <c r="G68" s="25">
        <v>0</v>
      </c>
      <c r="H68" s="25">
        <v>36</v>
      </c>
      <c r="I68" s="25">
        <v>0</v>
      </c>
      <c r="J68" s="25">
        <v>36</v>
      </c>
      <c r="K68" s="25">
        <v>0</v>
      </c>
      <c r="L68" s="25">
        <v>0</v>
      </c>
      <c r="M68" s="25">
        <v>23</v>
      </c>
      <c r="N68" s="36">
        <v>0</v>
      </c>
      <c r="O68" s="36">
        <v>0</v>
      </c>
      <c r="P68" s="31">
        <v>0</v>
      </c>
      <c r="Q68" s="37">
        <v>0</v>
      </c>
    </row>
    <row r="69" spans="1:18" x14ac:dyDescent="0.25">
      <c r="A69" s="140"/>
      <c r="B69" s="138"/>
      <c r="C69" s="112"/>
      <c r="D69" s="7" t="s">
        <v>6</v>
      </c>
      <c r="E69" s="31">
        <f t="shared" si="19"/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9">
        <v>0</v>
      </c>
      <c r="R69" s="15"/>
    </row>
    <row r="70" spans="1:18" ht="60" x14ac:dyDescent="0.25">
      <c r="A70" s="140"/>
      <c r="B70" s="138"/>
      <c r="C70" s="112"/>
      <c r="D70" s="12" t="s">
        <v>27</v>
      </c>
      <c r="E70" s="31">
        <f t="shared" si="19"/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30">
        <v>0</v>
      </c>
    </row>
    <row r="71" spans="1:18" ht="30" x14ac:dyDescent="0.25">
      <c r="A71" s="140"/>
      <c r="B71" s="138"/>
      <c r="C71" s="112"/>
      <c r="D71" s="12" t="s">
        <v>70</v>
      </c>
      <c r="E71" s="31">
        <f t="shared" si="19"/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30">
        <v>0</v>
      </c>
    </row>
    <row r="72" spans="1:18" ht="30" x14ac:dyDescent="0.25">
      <c r="A72" s="141"/>
      <c r="B72" s="118"/>
      <c r="C72" s="113"/>
      <c r="D72" s="12" t="s">
        <v>71</v>
      </c>
      <c r="E72" s="31">
        <f t="shared" si="19"/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0">
        <v>0</v>
      </c>
    </row>
    <row r="73" spans="1:18" x14ac:dyDescent="0.25">
      <c r="A73" s="116" t="s">
        <v>41</v>
      </c>
      <c r="B73" s="124" t="s">
        <v>51</v>
      </c>
      <c r="C73" s="111" t="s">
        <v>79</v>
      </c>
      <c r="D73" s="6" t="s">
        <v>20</v>
      </c>
      <c r="E73" s="31">
        <f>F73+G73+H73+I73+J73+K73+L73+M73+N73+O73+P73+Q73</f>
        <v>161055.93</v>
      </c>
      <c r="F73" s="26">
        <f>F74+F75+F76+F77+F78+F79</f>
        <v>0</v>
      </c>
      <c r="G73" s="26">
        <f t="shared" ref="G73:Q73" si="20">G74+G75+G76+G77+G78+G79</f>
        <v>0</v>
      </c>
      <c r="H73" s="26">
        <f t="shared" si="20"/>
        <v>0</v>
      </c>
      <c r="I73" s="26">
        <f t="shared" si="20"/>
        <v>0</v>
      </c>
      <c r="J73" s="26">
        <f t="shared" si="20"/>
        <v>0</v>
      </c>
      <c r="K73" s="26">
        <f t="shared" si="20"/>
        <v>0</v>
      </c>
      <c r="L73" s="26">
        <f t="shared" si="20"/>
        <v>0</v>
      </c>
      <c r="M73" s="26">
        <f t="shared" si="20"/>
        <v>0</v>
      </c>
      <c r="N73" s="26">
        <f t="shared" si="20"/>
        <v>0</v>
      </c>
      <c r="O73" s="26">
        <f t="shared" si="20"/>
        <v>0</v>
      </c>
      <c r="P73" s="26">
        <f t="shared" si="20"/>
        <v>0</v>
      </c>
      <c r="Q73" s="28">
        <f t="shared" si="20"/>
        <v>161055.93</v>
      </c>
    </row>
    <row r="74" spans="1:18" x14ac:dyDescent="0.25">
      <c r="A74" s="116"/>
      <c r="B74" s="125"/>
      <c r="C74" s="112"/>
      <c r="D74" s="7" t="s">
        <v>4</v>
      </c>
      <c r="E74" s="31">
        <f t="shared" ref="E74:E86" si="21">F74+G74+H74+I74+J74+K74+L74+M74+N74+O74+P74+Q74</f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30">
        <v>0</v>
      </c>
    </row>
    <row r="75" spans="1:18" x14ac:dyDescent="0.25">
      <c r="A75" s="116"/>
      <c r="B75" s="125"/>
      <c r="C75" s="112"/>
      <c r="D75" s="7" t="s">
        <v>5</v>
      </c>
      <c r="E75" s="25">
        <f t="shared" si="21"/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31">
        <v>0</v>
      </c>
      <c r="P75" s="31">
        <v>0</v>
      </c>
      <c r="Q75" s="37">
        <v>0</v>
      </c>
    </row>
    <row r="76" spans="1:18" x14ac:dyDescent="0.25">
      <c r="A76" s="116"/>
      <c r="B76" s="125"/>
      <c r="C76" s="112"/>
      <c r="D76" s="7" t="s">
        <v>6</v>
      </c>
      <c r="E76" s="31">
        <f t="shared" si="21"/>
        <v>0</v>
      </c>
      <c r="F76" s="38">
        <v>0</v>
      </c>
      <c r="G76" s="38">
        <v>0</v>
      </c>
      <c r="H76" s="38"/>
      <c r="I76" s="38"/>
      <c r="J76" s="38"/>
      <c r="K76" s="38"/>
      <c r="L76" s="38"/>
      <c r="M76" s="39"/>
      <c r="N76" s="38"/>
      <c r="O76" s="38"/>
      <c r="P76" s="38">
        <v>0</v>
      </c>
      <c r="Q76" s="39">
        <v>0</v>
      </c>
    </row>
    <row r="77" spans="1:18" ht="60" x14ac:dyDescent="0.25">
      <c r="A77" s="116"/>
      <c r="B77" s="125"/>
      <c r="C77" s="112"/>
      <c r="D77" s="12" t="s">
        <v>27</v>
      </c>
      <c r="E77" s="31">
        <f t="shared" si="21"/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30">
        <v>0</v>
      </c>
    </row>
    <row r="78" spans="1:18" ht="30" x14ac:dyDescent="0.25">
      <c r="A78" s="116"/>
      <c r="B78" s="125"/>
      <c r="C78" s="112"/>
      <c r="D78" s="12" t="s">
        <v>70</v>
      </c>
      <c r="E78" s="31">
        <f t="shared" si="21"/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30">
        <v>0</v>
      </c>
    </row>
    <row r="79" spans="1:18" ht="30" x14ac:dyDescent="0.25">
      <c r="A79" s="116"/>
      <c r="B79" s="126"/>
      <c r="C79" s="113"/>
      <c r="D79" s="12" t="s">
        <v>71</v>
      </c>
      <c r="E79" s="31">
        <f t="shared" si="21"/>
        <v>161055.93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19600-19600</f>
        <v>0</v>
      </c>
      <c r="Q79" s="30">
        <v>161055.93</v>
      </c>
    </row>
    <row r="80" spans="1:18" ht="15" customHeight="1" x14ac:dyDescent="0.25">
      <c r="A80" s="120" t="s">
        <v>42</v>
      </c>
      <c r="B80" s="130" t="s">
        <v>34</v>
      </c>
      <c r="C80" s="117" t="s">
        <v>96</v>
      </c>
      <c r="D80" s="22" t="s">
        <v>20</v>
      </c>
      <c r="E80" s="32">
        <f t="shared" si="21"/>
        <v>2580</v>
      </c>
      <c r="F80" s="28">
        <f t="shared" ref="F80:Q80" si="22">F81+F82+F83+F86</f>
        <v>0</v>
      </c>
      <c r="G80" s="28">
        <f t="shared" si="22"/>
        <v>0</v>
      </c>
      <c r="H80" s="28">
        <f t="shared" si="22"/>
        <v>0</v>
      </c>
      <c r="I80" s="28">
        <f t="shared" si="22"/>
        <v>0</v>
      </c>
      <c r="J80" s="28">
        <f t="shared" si="22"/>
        <v>0</v>
      </c>
      <c r="K80" s="28">
        <f t="shared" si="22"/>
        <v>200</v>
      </c>
      <c r="L80" s="28">
        <f t="shared" si="22"/>
        <v>500</v>
      </c>
      <c r="M80" s="28">
        <f t="shared" si="22"/>
        <v>500</v>
      </c>
      <c r="N80" s="28">
        <f t="shared" si="22"/>
        <v>530</v>
      </c>
      <c r="O80" s="28">
        <f t="shared" si="22"/>
        <v>350</v>
      </c>
      <c r="P80" s="28">
        <f t="shared" si="22"/>
        <v>500</v>
      </c>
      <c r="Q80" s="28">
        <f t="shared" si="22"/>
        <v>0</v>
      </c>
    </row>
    <row r="81" spans="1:17" x14ac:dyDescent="0.25">
      <c r="A81" s="120"/>
      <c r="B81" s="131"/>
      <c r="C81" s="138"/>
      <c r="D81" s="23" t="s">
        <v>4</v>
      </c>
      <c r="E81" s="32">
        <f t="shared" si="21"/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</row>
    <row r="82" spans="1:17" x14ac:dyDescent="0.25">
      <c r="A82" s="120"/>
      <c r="B82" s="131"/>
      <c r="C82" s="138"/>
      <c r="D82" s="23" t="s">
        <v>5</v>
      </c>
      <c r="E82" s="32">
        <f t="shared" si="21"/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</row>
    <row r="83" spans="1:17" x14ac:dyDescent="0.25">
      <c r="A83" s="120"/>
      <c r="B83" s="131"/>
      <c r="C83" s="138"/>
      <c r="D83" s="23" t="s">
        <v>6</v>
      </c>
      <c r="E83" s="32">
        <f t="shared" si="21"/>
        <v>2580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200</v>
      </c>
      <c r="L83" s="30">
        <v>500</v>
      </c>
      <c r="M83" s="30">
        <v>500</v>
      </c>
      <c r="N83" s="30">
        <v>530</v>
      </c>
      <c r="O83" s="30">
        <v>350</v>
      </c>
      <c r="P83" s="30">
        <v>500</v>
      </c>
      <c r="Q83" s="30"/>
    </row>
    <row r="84" spans="1:17" ht="60" x14ac:dyDescent="0.25">
      <c r="A84" s="120"/>
      <c r="B84" s="131"/>
      <c r="C84" s="138"/>
      <c r="D84" s="24" t="s">
        <v>27</v>
      </c>
      <c r="E84" s="32">
        <f t="shared" si="21"/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</row>
    <row r="85" spans="1:17" ht="30" x14ac:dyDescent="0.25">
      <c r="A85" s="120"/>
      <c r="B85" s="131"/>
      <c r="C85" s="138"/>
      <c r="D85" s="24" t="s">
        <v>70</v>
      </c>
      <c r="E85" s="32">
        <f t="shared" si="21"/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</row>
    <row r="86" spans="1:17" ht="30" x14ac:dyDescent="0.25">
      <c r="A86" s="120"/>
      <c r="B86" s="132"/>
      <c r="C86" s="118"/>
      <c r="D86" s="24" t="s">
        <v>71</v>
      </c>
      <c r="E86" s="32">
        <f t="shared" si="21"/>
        <v>0</v>
      </c>
      <c r="F86" s="30">
        <v>0</v>
      </c>
      <c r="G86" s="30">
        <v>0</v>
      </c>
      <c r="H86" s="30">
        <v>0</v>
      </c>
      <c r="I86" s="30">
        <v>0</v>
      </c>
      <c r="J86" s="30">
        <f>500-500</f>
        <v>0</v>
      </c>
      <c r="K86" s="30">
        <f>500-500</f>
        <v>0</v>
      </c>
      <c r="L86" s="30"/>
      <c r="M86" s="30"/>
      <c r="N86" s="30"/>
      <c r="O86" s="30"/>
      <c r="P86" s="30"/>
      <c r="Q86" s="30"/>
    </row>
    <row r="87" spans="1:17" x14ac:dyDescent="0.25">
      <c r="A87" s="117" t="s">
        <v>67</v>
      </c>
      <c r="B87" s="130" t="s">
        <v>65</v>
      </c>
      <c r="C87" s="120" t="s">
        <v>80</v>
      </c>
      <c r="D87" s="22" t="s">
        <v>20</v>
      </c>
      <c r="E87" s="32">
        <f>E88+E89+E90+E91+E92+E93</f>
        <v>157481.10999999999</v>
      </c>
      <c r="F87" s="32">
        <f t="shared" ref="F87:Q87" si="23">F88+F89+F90+F91+F92+F93</f>
        <v>0</v>
      </c>
      <c r="G87" s="32">
        <f t="shared" si="23"/>
        <v>0</v>
      </c>
      <c r="H87" s="32">
        <f t="shared" si="23"/>
        <v>0</v>
      </c>
      <c r="I87" s="32">
        <f t="shared" si="23"/>
        <v>0</v>
      </c>
      <c r="J87" s="32">
        <f t="shared" si="23"/>
        <v>0</v>
      </c>
      <c r="K87" s="32">
        <f t="shared" si="23"/>
        <v>0</v>
      </c>
      <c r="L87" s="32">
        <f t="shared" si="23"/>
        <v>0</v>
      </c>
      <c r="M87" s="32">
        <f t="shared" si="23"/>
        <v>0</v>
      </c>
      <c r="N87" s="32">
        <f t="shared" si="23"/>
        <v>0</v>
      </c>
      <c r="O87" s="32">
        <f t="shared" si="23"/>
        <v>0</v>
      </c>
      <c r="P87" s="32">
        <f t="shared" si="23"/>
        <v>0</v>
      </c>
      <c r="Q87" s="32">
        <f t="shared" si="23"/>
        <v>157481.10999999999</v>
      </c>
    </row>
    <row r="88" spans="1:17" x14ac:dyDescent="0.25">
      <c r="A88" s="138"/>
      <c r="B88" s="131"/>
      <c r="C88" s="120"/>
      <c r="D88" s="23" t="s">
        <v>4</v>
      </c>
      <c r="E88" s="32">
        <f>F88+G88+H88+I88+J88+K88+L88+M88+N88+O88+P88+Q88</f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</row>
    <row r="89" spans="1:17" x14ac:dyDescent="0.25">
      <c r="A89" s="138"/>
      <c r="B89" s="131"/>
      <c r="C89" s="120"/>
      <c r="D89" s="23" t="s">
        <v>5</v>
      </c>
      <c r="E89" s="32">
        <f t="shared" ref="E89:E93" si="24">F89+G89+H89+I89+J89+K89+L89+M89+N89+O89+P89+Q89</f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</row>
    <row r="90" spans="1:17" x14ac:dyDescent="0.25">
      <c r="A90" s="138"/>
      <c r="B90" s="131"/>
      <c r="C90" s="120"/>
      <c r="D90" s="23" t="s">
        <v>6</v>
      </c>
      <c r="E90" s="32">
        <f t="shared" si="24"/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</row>
    <row r="91" spans="1:17" ht="60" x14ac:dyDescent="0.25">
      <c r="A91" s="138"/>
      <c r="B91" s="131"/>
      <c r="C91" s="120"/>
      <c r="D91" s="24" t="s">
        <v>27</v>
      </c>
      <c r="E91" s="32">
        <f t="shared" si="24"/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</row>
    <row r="92" spans="1:17" ht="30" x14ac:dyDescent="0.25">
      <c r="A92" s="138"/>
      <c r="B92" s="131"/>
      <c r="C92" s="120"/>
      <c r="D92" s="24" t="s">
        <v>70</v>
      </c>
      <c r="E92" s="32">
        <f t="shared" si="24"/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</row>
    <row r="93" spans="1:17" ht="30" x14ac:dyDescent="0.25">
      <c r="A93" s="118"/>
      <c r="B93" s="132"/>
      <c r="C93" s="120"/>
      <c r="D93" s="24" t="s">
        <v>71</v>
      </c>
      <c r="E93" s="32">
        <f t="shared" si="24"/>
        <v>157481.10999999999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157481.10999999999</v>
      </c>
    </row>
    <row r="94" spans="1:17" x14ac:dyDescent="0.25">
      <c r="A94" s="117" t="s">
        <v>68</v>
      </c>
      <c r="B94" s="130" t="s">
        <v>66</v>
      </c>
      <c r="C94" s="120" t="s">
        <v>39</v>
      </c>
      <c r="D94" s="22" t="s">
        <v>20</v>
      </c>
      <c r="E94" s="32">
        <f>E95+E96+E97+E98+E99+E100</f>
        <v>4492.9566999999997</v>
      </c>
      <c r="F94" s="32">
        <f t="shared" ref="F94:Q94" si="25">F95+F96+F97+F98+F99+F100</f>
        <v>0</v>
      </c>
      <c r="G94" s="32">
        <f t="shared" si="25"/>
        <v>0</v>
      </c>
      <c r="H94" s="32">
        <f t="shared" si="25"/>
        <v>0</v>
      </c>
      <c r="I94" s="32">
        <f t="shared" si="25"/>
        <v>0</v>
      </c>
      <c r="J94" s="32">
        <f t="shared" si="25"/>
        <v>0</v>
      </c>
      <c r="K94" s="32">
        <f t="shared" si="25"/>
        <v>0</v>
      </c>
      <c r="L94" s="32">
        <f t="shared" si="25"/>
        <v>0</v>
      </c>
      <c r="M94" s="32">
        <f t="shared" si="25"/>
        <v>0</v>
      </c>
      <c r="N94" s="32">
        <f t="shared" si="25"/>
        <v>0</v>
      </c>
      <c r="O94" s="32">
        <f t="shared" si="25"/>
        <v>0</v>
      </c>
      <c r="P94" s="32">
        <f t="shared" si="25"/>
        <v>0</v>
      </c>
      <c r="Q94" s="32">
        <f t="shared" si="25"/>
        <v>4492.9566999999997</v>
      </c>
    </row>
    <row r="95" spans="1:17" x14ac:dyDescent="0.25">
      <c r="A95" s="138"/>
      <c r="B95" s="131"/>
      <c r="C95" s="120"/>
      <c r="D95" s="23" t="s">
        <v>4</v>
      </c>
      <c r="E95" s="32">
        <f>F95+G95+H95+I95+J95+K95+L95+M95+N95+O95+P95+Q95</f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</row>
    <row r="96" spans="1:17" x14ac:dyDescent="0.25">
      <c r="A96" s="138"/>
      <c r="B96" s="131"/>
      <c r="C96" s="120"/>
      <c r="D96" s="23" t="s">
        <v>5</v>
      </c>
      <c r="E96" s="32">
        <f t="shared" ref="E96:E100" si="26">F96+G96+H96+I96+J96+K96+L96+M96+N96+O96+P96+Q96</f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</row>
    <row r="97" spans="1:17" x14ac:dyDescent="0.25">
      <c r="A97" s="138"/>
      <c r="B97" s="131"/>
      <c r="C97" s="120"/>
      <c r="D97" s="23" t="s">
        <v>6</v>
      </c>
      <c r="E97" s="32">
        <f t="shared" si="26"/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</row>
    <row r="98" spans="1:17" ht="60" x14ac:dyDescent="0.25">
      <c r="A98" s="138"/>
      <c r="B98" s="131"/>
      <c r="C98" s="120"/>
      <c r="D98" s="24" t="s">
        <v>27</v>
      </c>
      <c r="E98" s="32">
        <f t="shared" si="26"/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</row>
    <row r="99" spans="1:17" ht="30" x14ac:dyDescent="0.25">
      <c r="A99" s="138"/>
      <c r="B99" s="131"/>
      <c r="C99" s="120"/>
      <c r="D99" s="24" t="s">
        <v>70</v>
      </c>
      <c r="E99" s="32">
        <f t="shared" si="26"/>
        <v>0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</row>
    <row r="100" spans="1:17" ht="30" x14ac:dyDescent="0.25">
      <c r="A100" s="118"/>
      <c r="B100" s="132"/>
      <c r="C100" s="120"/>
      <c r="D100" s="24" t="s">
        <v>71</v>
      </c>
      <c r="E100" s="32">
        <f t="shared" si="26"/>
        <v>4492.9566999999997</v>
      </c>
      <c r="F100" s="30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4492.9566999999997</v>
      </c>
    </row>
    <row r="101" spans="1:17" x14ac:dyDescent="0.25">
      <c r="A101" s="129" t="s">
        <v>31</v>
      </c>
      <c r="B101" s="142" t="s">
        <v>75</v>
      </c>
      <c r="C101" s="112"/>
      <c r="D101" s="59" t="s">
        <v>20</v>
      </c>
      <c r="E101" s="40">
        <f>E102+E103+E104+E105+E106+E107</f>
        <v>30450.7</v>
      </c>
      <c r="F101" s="40">
        <f t="shared" ref="F101:Q101" si="27">F102+F103+F104+F105+F106+F107</f>
        <v>73.392480000000006</v>
      </c>
      <c r="G101" s="40">
        <f t="shared" si="27"/>
        <v>2226.4011</v>
      </c>
      <c r="H101" s="40">
        <f t="shared" si="27"/>
        <v>2126.3362399999996</v>
      </c>
      <c r="I101" s="40">
        <f t="shared" si="27"/>
        <v>2434.6855399999999</v>
      </c>
      <c r="J101" s="40">
        <f t="shared" si="27"/>
        <v>1229.11934</v>
      </c>
      <c r="K101" s="40">
        <f t="shared" si="27"/>
        <v>1531.9024400000001</v>
      </c>
      <c r="L101" s="40">
        <f t="shared" si="27"/>
        <v>4885.2622000000001</v>
      </c>
      <c r="M101" s="40">
        <f t="shared" si="27"/>
        <v>1929.7370999999998</v>
      </c>
      <c r="N101" s="40">
        <f t="shared" si="27"/>
        <v>2771.2919999999999</v>
      </c>
      <c r="O101" s="40">
        <f t="shared" si="27"/>
        <v>1399.2735</v>
      </c>
      <c r="P101" s="40">
        <f t="shared" si="27"/>
        <v>2226.9951000000001</v>
      </c>
      <c r="Q101" s="41">
        <f t="shared" si="27"/>
        <v>7616.3029599999991</v>
      </c>
    </row>
    <row r="102" spans="1:17" x14ac:dyDescent="0.25">
      <c r="A102" s="116"/>
      <c r="B102" s="109"/>
      <c r="C102" s="112"/>
      <c r="D102" s="7" t="s">
        <v>4</v>
      </c>
      <c r="E102" s="40"/>
      <c r="F102" s="20">
        <f>F109+F116+F130+F123</f>
        <v>0</v>
      </c>
      <c r="G102" s="20">
        <f t="shared" ref="G102:Q102" si="28">G109+G116+G130+G123</f>
        <v>0</v>
      </c>
      <c r="H102" s="20">
        <f t="shared" si="28"/>
        <v>0</v>
      </c>
      <c r="I102" s="20">
        <f t="shared" si="28"/>
        <v>0</v>
      </c>
      <c r="J102" s="20">
        <f t="shared" si="28"/>
        <v>0</v>
      </c>
      <c r="K102" s="20">
        <f t="shared" si="28"/>
        <v>0</v>
      </c>
      <c r="L102" s="20">
        <f t="shared" si="28"/>
        <v>0</v>
      </c>
      <c r="M102" s="20">
        <f t="shared" si="28"/>
        <v>0</v>
      </c>
      <c r="N102" s="20">
        <f t="shared" si="28"/>
        <v>0</v>
      </c>
      <c r="O102" s="20">
        <f t="shared" si="28"/>
        <v>0</v>
      </c>
      <c r="P102" s="20">
        <f t="shared" si="28"/>
        <v>0</v>
      </c>
      <c r="Q102" s="20">
        <f t="shared" si="28"/>
        <v>0</v>
      </c>
    </row>
    <row r="103" spans="1:17" x14ac:dyDescent="0.25">
      <c r="A103" s="116"/>
      <c r="B103" s="109"/>
      <c r="C103" s="112"/>
      <c r="D103" s="7" t="s">
        <v>5</v>
      </c>
      <c r="E103" s="33">
        <f>F103+G103+H103+I103+J103+K103+L103+M103+N103+O103+P103+Q103</f>
        <v>0</v>
      </c>
      <c r="F103" s="20">
        <f t="shared" ref="F103:Q107" si="29">F110+F117+F131+F124</f>
        <v>0</v>
      </c>
      <c r="G103" s="20">
        <f t="shared" si="29"/>
        <v>0</v>
      </c>
      <c r="H103" s="20">
        <f t="shared" si="29"/>
        <v>0</v>
      </c>
      <c r="I103" s="20">
        <f t="shared" si="29"/>
        <v>0</v>
      </c>
      <c r="J103" s="20">
        <f t="shared" si="29"/>
        <v>0</v>
      </c>
      <c r="K103" s="20">
        <f t="shared" si="29"/>
        <v>0</v>
      </c>
      <c r="L103" s="20">
        <f t="shared" si="29"/>
        <v>0</v>
      </c>
      <c r="M103" s="20">
        <f t="shared" si="29"/>
        <v>0</v>
      </c>
      <c r="N103" s="20">
        <f t="shared" si="29"/>
        <v>0</v>
      </c>
      <c r="O103" s="20">
        <f t="shared" si="29"/>
        <v>0</v>
      </c>
      <c r="P103" s="20">
        <f t="shared" si="29"/>
        <v>0</v>
      </c>
      <c r="Q103" s="20">
        <f t="shared" si="29"/>
        <v>0</v>
      </c>
    </row>
    <row r="104" spans="1:17" x14ac:dyDescent="0.25">
      <c r="A104" s="116"/>
      <c r="B104" s="109"/>
      <c r="C104" s="112"/>
      <c r="D104" s="7" t="s">
        <v>6</v>
      </c>
      <c r="E104" s="33">
        <f>F104+G104+H104+I104+J104+K104+L104+M104+N104+O104+P104+Q104</f>
        <v>25971.963520000001</v>
      </c>
      <c r="F104" s="20">
        <f t="shared" si="29"/>
        <v>73.392480000000006</v>
      </c>
      <c r="G104" s="20">
        <f t="shared" si="29"/>
        <v>2226.4011</v>
      </c>
      <c r="H104" s="20">
        <f t="shared" si="29"/>
        <v>2126.3362399999996</v>
      </c>
      <c r="I104" s="20">
        <f t="shared" si="29"/>
        <v>2434.6855399999999</v>
      </c>
      <c r="J104" s="20">
        <f t="shared" si="29"/>
        <v>1229.11934</v>
      </c>
      <c r="K104" s="20">
        <f t="shared" si="29"/>
        <v>1531.9024400000001</v>
      </c>
      <c r="L104" s="20">
        <f t="shared" si="29"/>
        <v>4885.2622000000001</v>
      </c>
      <c r="M104" s="20">
        <f t="shared" si="29"/>
        <v>1929.7370999999998</v>
      </c>
      <c r="N104" s="20">
        <f t="shared" si="29"/>
        <v>2771.2919999999999</v>
      </c>
      <c r="O104" s="20">
        <f t="shared" si="29"/>
        <v>1399.2735</v>
      </c>
      <c r="P104" s="20">
        <f t="shared" si="29"/>
        <v>2226.9951000000001</v>
      </c>
      <c r="Q104" s="20">
        <f t="shared" si="29"/>
        <v>3137.56648</v>
      </c>
    </row>
    <row r="105" spans="1:17" ht="60" x14ac:dyDescent="0.25">
      <c r="A105" s="116"/>
      <c r="B105" s="109"/>
      <c r="C105" s="112"/>
      <c r="D105" s="12" t="s">
        <v>27</v>
      </c>
      <c r="E105" s="33">
        <f t="shared" ref="E105:E107" si="30">F105+G105+H105+I105+J105+K105+L105+M105+N105+O105+P105+Q105</f>
        <v>0</v>
      </c>
      <c r="F105" s="20">
        <f t="shared" si="29"/>
        <v>0</v>
      </c>
      <c r="G105" s="20">
        <f t="shared" si="29"/>
        <v>0</v>
      </c>
      <c r="H105" s="20">
        <f t="shared" si="29"/>
        <v>0</v>
      </c>
      <c r="I105" s="20">
        <f t="shared" si="29"/>
        <v>0</v>
      </c>
      <c r="J105" s="20">
        <f t="shared" si="29"/>
        <v>0</v>
      </c>
      <c r="K105" s="20">
        <f t="shared" si="29"/>
        <v>0</v>
      </c>
      <c r="L105" s="20">
        <f t="shared" si="29"/>
        <v>0</v>
      </c>
      <c r="M105" s="20">
        <f t="shared" si="29"/>
        <v>0</v>
      </c>
      <c r="N105" s="20">
        <f t="shared" si="29"/>
        <v>0</v>
      </c>
      <c r="O105" s="20">
        <f t="shared" si="29"/>
        <v>0</v>
      </c>
      <c r="P105" s="20">
        <f t="shared" si="29"/>
        <v>0</v>
      </c>
      <c r="Q105" s="20">
        <f t="shared" si="29"/>
        <v>0</v>
      </c>
    </row>
    <row r="106" spans="1:17" ht="30" x14ac:dyDescent="0.25">
      <c r="A106" s="116"/>
      <c r="B106" s="109"/>
      <c r="C106" s="112"/>
      <c r="D106" s="12" t="s">
        <v>70</v>
      </c>
      <c r="E106" s="33">
        <f t="shared" si="30"/>
        <v>0</v>
      </c>
      <c r="F106" s="20">
        <f t="shared" si="29"/>
        <v>0</v>
      </c>
      <c r="G106" s="20">
        <f t="shared" si="29"/>
        <v>0</v>
      </c>
      <c r="H106" s="20">
        <f t="shared" si="29"/>
        <v>0</v>
      </c>
      <c r="I106" s="20">
        <f t="shared" si="29"/>
        <v>0</v>
      </c>
      <c r="J106" s="20">
        <f t="shared" si="29"/>
        <v>0</v>
      </c>
      <c r="K106" s="20">
        <f t="shared" si="29"/>
        <v>0</v>
      </c>
      <c r="L106" s="20">
        <f t="shared" si="29"/>
        <v>0</v>
      </c>
      <c r="M106" s="20">
        <f t="shared" si="29"/>
        <v>0</v>
      </c>
      <c r="N106" s="20">
        <f t="shared" si="29"/>
        <v>0</v>
      </c>
      <c r="O106" s="20">
        <f t="shared" si="29"/>
        <v>0</v>
      </c>
      <c r="P106" s="20">
        <f t="shared" si="29"/>
        <v>0</v>
      </c>
      <c r="Q106" s="20">
        <f t="shared" si="29"/>
        <v>0</v>
      </c>
    </row>
    <row r="107" spans="1:17" ht="30" x14ac:dyDescent="0.25">
      <c r="A107" s="116"/>
      <c r="B107" s="110"/>
      <c r="C107" s="113"/>
      <c r="D107" s="12" t="s">
        <v>71</v>
      </c>
      <c r="E107" s="33">
        <f t="shared" si="30"/>
        <v>4478.7364799999996</v>
      </c>
      <c r="F107" s="20">
        <f t="shared" si="29"/>
        <v>0</v>
      </c>
      <c r="G107" s="20">
        <f t="shared" si="29"/>
        <v>0</v>
      </c>
      <c r="H107" s="20">
        <f t="shared" si="29"/>
        <v>0</v>
      </c>
      <c r="I107" s="20">
        <f t="shared" si="29"/>
        <v>0</v>
      </c>
      <c r="J107" s="20">
        <f t="shared" si="29"/>
        <v>0</v>
      </c>
      <c r="K107" s="20">
        <f t="shared" si="29"/>
        <v>0</v>
      </c>
      <c r="L107" s="20">
        <f t="shared" si="29"/>
        <v>0</v>
      </c>
      <c r="M107" s="20">
        <f t="shared" si="29"/>
        <v>0</v>
      </c>
      <c r="N107" s="20">
        <f t="shared" si="29"/>
        <v>0</v>
      </c>
      <c r="O107" s="20">
        <f t="shared" si="29"/>
        <v>0</v>
      </c>
      <c r="P107" s="20">
        <f t="shared" si="29"/>
        <v>0</v>
      </c>
      <c r="Q107" s="20">
        <f t="shared" si="29"/>
        <v>4478.7364799999996</v>
      </c>
    </row>
    <row r="108" spans="1:17" x14ac:dyDescent="0.25">
      <c r="A108" s="143" t="s">
        <v>32</v>
      </c>
      <c r="B108" s="124" t="s">
        <v>47</v>
      </c>
      <c r="C108" s="111" t="s">
        <v>35</v>
      </c>
      <c r="D108" s="6" t="s">
        <v>20</v>
      </c>
      <c r="E108" s="26">
        <f>E109+E110+E111+E112+E113+E114</f>
        <v>819</v>
      </c>
      <c r="F108" s="26">
        <f t="shared" ref="F108:Q108" si="31">F109+F110+F111+F112+F113+F114</f>
        <v>73.392480000000006</v>
      </c>
      <c r="G108" s="26">
        <f t="shared" si="31"/>
        <v>67.956000000000003</v>
      </c>
      <c r="H108" s="26">
        <f t="shared" si="31"/>
        <v>70.674239999999998</v>
      </c>
      <c r="I108" s="26">
        <f t="shared" si="31"/>
        <v>70.674239999999998</v>
      </c>
      <c r="J108" s="26">
        <f t="shared" si="31"/>
        <v>70.674239999999998</v>
      </c>
      <c r="K108" s="26">
        <f t="shared" si="31"/>
        <v>70.674239999999998</v>
      </c>
      <c r="L108" s="26">
        <f t="shared" si="31"/>
        <v>74.034000000000006</v>
      </c>
      <c r="M108" s="26">
        <f t="shared" si="31"/>
        <v>71.292000000000002</v>
      </c>
      <c r="N108" s="26">
        <f t="shared" si="31"/>
        <v>71.292000000000002</v>
      </c>
      <c r="O108" s="26">
        <f t="shared" si="31"/>
        <v>74.034000000000006</v>
      </c>
      <c r="P108" s="26">
        <f t="shared" si="31"/>
        <v>68.55</v>
      </c>
      <c r="Q108" s="28">
        <f t="shared" si="31"/>
        <v>35.752560000000003</v>
      </c>
    </row>
    <row r="109" spans="1:17" x14ac:dyDescent="0.25">
      <c r="A109" s="116"/>
      <c r="B109" s="125"/>
      <c r="C109" s="112"/>
      <c r="D109" s="7" t="s">
        <v>4</v>
      </c>
      <c r="E109" s="33">
        <f>F109+G109+H109+I109+J109+K109+L109+M109+N109+O109+P109+Q109</f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30">
        <v>0</v>
      </c>
    </row>
    <row r="110" spans="1:17" x14ac:dyDescent="0.25">
      <c r="A110" s="116"/>
      <c r="B110" s="125"/>
      <c r="C110" s="112"/>
      <c r="D110" s="7" t="s">
        <v>5</v>
      </c>
      <c r="E110" s="33">
        <f>F110+G110+H110+I110+J110+K110+L110+M110+N110+O110+P110+Q110</f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30">
        <v>0</v>
      </c>
    </row>
    <row r="111" spans="1:17" x14ac:dyDescent="0.25">
      <c r="A111" s="116"/>
      <c r="B111" s="125"/>
      <c r="C111" s="112"/>
      <c r="D111" s="7" t="s">
        <v>6</v>
      </c>
      <c r="E111" s="33">
        <f>F111+G111+H111+I111+J111+K111+L111+M111+N111+O111+P111+Q111</f>
        <v>819</v>
      </c>
      <c r="F111" s="20">
        <v>73.392480000000006</v>
      </c>
      <c r="G111" s="20">
        <v>67.956000000000003</v>
      </c>
      <c r="H111" s="20">
        <v>70.674239999999998</v>
      </c>
      <c r="I111" s="20">
        <v>70.674239999999998</v>
      </c>
      <c r="J111" s="20">
        <v>70.674239999999998</v>
      </c>
      <c r="K111" s="20">
        <v>70.674239999999998</v>
      </c>
      <c r="L111" s="20">
        <v>74.034000000000006</v>
      </c>
      <c r="M111" s="20">
        <v>71.292000000000002</v>
      </c>
      <c r="N111" s="20">
        <v>71.292000000000002</v>
      </c>
      <c r="O111" s="20">
        <v>74.034000000000006</v>
      </c>
      <c r="P111" s="20">
        <v>68.55</v>
      </c>
      <c r="Q111" s="42">
        <v>35.752560000000003</v>
      </c>
    </row>
    <row r="112" spans="1:17" ht="60" x14ac:dyDescent="0.25">
      <c r="A112" s="116"/>
      <c r="B112" s="125"/>
      <c r="C112" s="112"/>
      <c r="D112" s="12" t="s">
        <v>27</v>
      </c>
      <c r="E112" s="33">
        <f>F112+G112+H112+I112+J112+K112+L112+M112+N112+O112+P112+Q112</f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30">
        <v>0</v>
      </c>
    </row>
    <row r="113" spans="1:17" ht="30" x14ac:dyDescent="0.25">
      <c r="A113" s="116"/>
      <c r="B113" s="125"/>
      <c r="C113" s="112"/>
      <c r="D113" s="12" t="s">
        <v>70</v>
      </c>
      <c r="E113" s="33">
        <f>F113+G113+H113+J113+K113+L113+M113+N113+O113+P113+Q113</f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30">
        <v>0</v>
      </c>
    </row>
    <row r="114" spans="1:17" ht="30" x14ac:dyDescent="0.25">
      <c r="A114" s="116"/>
      <c r="B114" s="126"/>
      <c r="C114" s="113"/>
      <c r="D114" s="12" t="s">
        <v>71</v>
      </c>
      <c r="E114" s="33">
        <f>F114+G114+H114+I114+J114+K114+L114+M114+N114+O114+P114+Q114</f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30">
        <v>0</v>
      </c>
    </row>
    <row r="115" spans="1:17" x14ac:dyDescent="0.25">
      <c r="A115" s="116" t="s">
        <v>33</v>
      </c>
      <c r="B115" s="130" t="s">
        <v>48</v>
      </c>
      <c r="C115" s="111" t="s">
        <v>55</v>
      </c>
      <c r="D115" s="6" t="s">
        <v>20</v>
      </c>
      <c r="E115" s="31">
        <f>E116+E117+E118+E119+E120+E121</f>
        <v>25081.699999999997</v>
      </c>
      <c r="F115" s="31">
        <f t="shared" ref="F115:Q115" si="32">F116+F117+F118+F119+F120+F121</f>
        <v>0</v>
      </c>
      <c r="G115" s="31">
        <f t="shared" si="32"/>
        <v>2158.4450999999999</v>
      </c>
      <c r="H115" s="31">
        <f t="shared" si="32"/>
        <v>2055.6619999999998</v>
      </c>
      <c r="I115" s="31">
        <f t="shared" si="32"/>
        <v>2364.0113000000001</v>
      </c>
      <c r="J115" s="31">
        <f t="shared" si="32"/>
        <v>1158.4450999999999</v>
      </c>
      <c r="K115" s="31">
        <f t="shared" si="32"/>
        <v>1461.2282</v>
      </c>
      <c r="L115" s="31">
        <f t="shared" si="32"/>
        <v>1961.2282</v>
      </c>
      <c r="M115" s="31">
        <f t="shared" si="32"/>
        <v>1858.4450999999999</v>
      </c>
      <c r="N115" s="31">
        <f t="shared" si="32"/>
        <v>1000</v>
      </c>
      <c r="O115" s="31">
        <f t="shared" si="32"/>
        <v>1325.2394999999999</v>
      </c>
      <c r="P115" s="31">
        <f t="shared" si="32"/>
        <v>2158.4450999999999</v>
      </c>
      <c r="Q115" s="32">
        <f t="shared" si="32"/>
        <v>7580.5504000000001</v>
      </c>
    </row>
    <row r="116" spans="1:17" x14ac:dyDescent="0.25">
      <c r="A116" s="116"/>
      <c r="B116" s="131"/>
      <c r="C116" s="112"/>
      <c r="D116" s="7" t="s">
        <v>4</v>
      </c>
      <c r="E116" s="29">
        <f t="shared" ref="E116:E121" si="33">F116+G116+H116+I116+J116+K116+L116+M116+N116+O116+P116+Q116</f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30">
        <v>0</v>
      </c>
    </row>
    <row r="117" spans="1:17" x14ac:dyDescent="0.25">
      <c r="A117" s="116"/>
      <c r="B117" s="131"/>
      <c r="C117" s="112"/>
      <c r="D117" s="7" t="s">
        <v>5</v>
      </c>
      <c r="E117" s="29">
        <f t="shared" si="33"/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30">
        <v>0</v>
      </c>
    </row>
    <row r="118" spans="1:17" x14ac:dyDescent="0.25">
      <c r="A118" s="116"/>
      <c r="B118" s="131"/>
      <c r="C118" s="112"/>
      <c r="D118" s="7" t="s">
        <v>6</v>
      </c>
      <c r="E118" s="29">
        <f>Q118+P118+O118+N118+M118+L118+K118+J118+I118+H118+G118</f>
        <v>20602.963519999998</v>
      </c>
      <c r="F118" s="20">
        <v>0</v>
      </c>
      <c r="G118" s="20">
        <v>2158.4450999999999</v>
      </c>
      <c r="H118" s="20">
        <v>2055.6619999999998</v>
      </c>
      <c r="I118" s="20">
        <v>2364.0113000000001</v>
      </c>
      <c r="J118" s="20">
        <v>1158.4450999999999</v>
      </c>
      <c r="K118" s="20">
        <v>1461.2282</v>
      </c>
      <c r="L118" s="20">
        <v>1961.2282</v>
      </c>
      <c r="M118" s="20">
        <v>1858.4450999999999</v>
      </c>
      <c r="N118" s="20">
        <v>1000</v>
      </c>
      <c r="O118" s="20">
        <v>1325.2394999999999</v>
      </c>
      <c r="P118" s="20">
        <v>2158.4450999999999</v>
      </c>
      <c r="Q118" s="30">
        <v>3101.8139200000001</v>
      </c>
    </row>
    <row r="119" spans="1:17" ht="60" x14ac:dyDescent="0.25">
      <c r="A119" s="116"/>
      <c r="B119" s="131"/>
      <c r="C119" s="112"/>
      <c r="D119" s="12" t="s">
        <v>27</v>
      </c>
      <c r="E119" s="29">
        <f t="shared" si="33"/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30">
        <v>0</v>
      </c>
    </row>
    <row r="120" spans="1:17" ht="30" x14ac:dyDescent="0.25">
      <c r="A120" s="116"/>
      <c r="B120" s="131"/>
      <c r="C120" s="112"/>
      <c r="D120" s="12" t="s">
        <v>70</v>
      </c>
      <c r="E120" s="29">
        <f t="shared" si="33"/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30">
        <v>0</v>
      </c>
    </row>
    <row r="121" spans="1:17" ht="30" x14ac:dyDescent="0.25">
      <c r="A121" s="116"/>
      <c r="B121" s="132"/>
      <c r="C121" s="113"/>
      <c r="D121" s="12" t="s">
        <v>71</v>
      </c>
      <c r="E121" s="29">
        <f t="shared" si="33"/>
        <v>4478.7364799999996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f>12130.6392-7200+2091.34341-3636.5531-3385.42951</f>
        <v>0</v>
      </c>
      <c r="Q121" s="30">
        <v>4478.7364799999996</v>
      </c>
    </row>
    <row r="122" spans="1:17" x14ac:dyDescent="0.25">
      <c r="A122" s="111" t="s">
        <v>46</v>
      </c>
      <c r="B122" s="117" t="s">
        <v>97</v>
      </c>
      <c r="C122" s="111" t="s">
        <v>55</v>
      </c>
      <c r="D122" s="6" t="s">
        <v>20</v>
      </c>
      <c r="E122" s="31">
        <f>E123+E124+E125+E126+E127+E128</f>
        <v>1700</v>
      </c>
      <c r="F122" s="31">
        <f t="shared" ref="F122:Q122" si="34">F123+F124+F125+F126+F127+F128</f>
        <v>0</v>
      </c>
      <c r="G122" s="31">
        <f t="shared" si="34"/>
        <v>0</v>
      </c>
      <c r="H122" s="31">
        <f t="shared" si="34"/>
        <v>0</v>
      </c>
      <c r="I122" s="31">
        <f t="shared" si="34"/>
        <v>0</v>
      </c>
      <c r="J122" s="31">
        <f t="shared" si="34"/>
        <v>0</v>
      </c>
      <c r="K122" s="31">
        <f t="shared" si="34"/>
        <v>0</v>
      </c>
      <c r="L122" s="31">
        <f t="shared" si="34"/>
        <v>0</v>
      </c>
      <c r="M122" s="31">
        <f t="shared" si="34"/>
        <v>0</v>
      </c>
      <c r="N122" s="31">
        <f t="shared" si="34"/>
        <v>1700</v>
      </c>
      <c r="O122" s="31">
        <f t="shared" si="34"/>
        <v>0</v>
      </c>
      <c r="P122" s="31">
        <f t="shared" si="34"/>
        <v>0</v>
      </c>
      <c r="Q122" s="32">
        <f t="shared" si="34"/>
        <v>0</v>
      </c>
    </row>
    <row r="123" spans="1:17" x14ac:dyDescent="0.25">
      <c r="A123" s="112"/>
      <c r="B123" s="138"/>
      <c r="C123" s="112"/>
      <c r="D123" s="7" t="s">
        <v>4</v>
      </c>
      <c r="E123" s="29">
        <f t="shared" ref="E123:E124" si="35">F123+G123+H123+I123+J123+K123+L123+M123+N123+O123+P123+Q123</f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30">
        <v>0</v>
      </c>
    </row>
    <row r="124" spans="1:17" x14ac:dyDescent="0.25">
      <c r="A124" s="112"/>
      <c r="B124" s="138"/>
      <c r="C124" s="112"/>
      <c r="D124" s="7" t="s">
        <v>5</v>
      </c>
      <c r="E124" s="29">
        <f t="shared" si="35"/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30">
        <v>0</v>
      </c>
    </row>
    <row r="125" spans="1:17" x14ac:dyDescent="0.25">
      <c r="A125" s="112"/>
      <c r="B125" s="138"/>
      <c r="C125" s="112"/>
      <c r="D125" s="7" t="s">
        <v>6</v>
      </c>
      <c r="E125" s="29">
        <f>Q125+P125+O125+N125+M125+L125+K125+J125+I125+H125+G125</f>
        <v>1700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1700</v>
      </c>
      <c r="O125" s="20">
        <v>0</v>
      </c>
      <c r="P125" s="20">
        <v>0</v>
      </c>
      <c r="Q125" s="30">
        <v>0</v>
      </c>
    </row>
    <row r="126" spans="1:17" ht="60" x14ac:dyDescent="0.25">
      <c r="A126" s="112"/>
      <c r="B126" s="138"/>
      <c r="C126" s="112"/>
      <c r="D126" s="12" t="s">
        <v>27</v>
      </c>
      <c r="E126" s="29">
        <f t="shared" ref="E126:E128" si="36">F126+G126+H126+I126+J126+K126+L126+M126+N126+O126+P126+Q126</f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30">
        <v>0</v>
      </c>
    </row>
    <row r="127" spans="1:17" ht="30" x14ac:dyDescent="0.25">
      <c r="A127" s="112"/>
      <c r="B127" s="138"/>
      <c r="C127" s="112"/>
      <c r="D127" s="12" t="s">
        <v>70</v>
      </c>
      <c r="E127" s="29">
        <f t="shared" si="36"/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30">
        <v>0</v>
      </c>
    </row>
    <row r="128" spans="1:17" ht="30" x14ac:dyDescent="0.25">
      <c r="A128" s="113"/>
      <c r="B128" s="118"/>
      <c r="C128" s="113"/>
      <c r="D128" s="12" t="s">
        <v>71</v>
      </c>
      <c r="E128" s="29">
        <f t="shared" si="36"/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f>12130.6392-7200+2091.34341-3636.5531-3385.42951</f>
        <v>0</v>
      </c>
      <c r="Q128" s="30">
        <v>0</v>
      </c>
    </row>
    <row r="129" spans="1:17" x14ac:dyDescent="0.25">
      <c r="A129" s="111" t="s">
        <v>52</v>
      </c>
      <c r="B129" s="130" t="s">
        <v>81</v>
      </c>
      <c r="C129" s="111" t="s">
        <v>39</v>
      </c>
      <c r="D129" s="6" t="s">
        <v>20</v>
      </c>
      <c r="E129" s="31">
        <f>E130+E131+E132+E133+E134+E135</f>
        <v>2850</v>
      </c>
      <c r="F129" s="31">
        <f t="shared" ref="F129:Q129" si="37">F130+F131+F132+F133+F134+F135</f>
        <v>0</v>
      </c>
      <c r="G129" s="31">
        <f t="shared" si="37"/>
        <v>0</v>
      </c>
      <c r="H129" s="31">
        <f t="shared" si="37"/>
        <v>0</v>
      </c>
      <c r="I129" s="31">
        <f t="shared" si="37"/>
        <v>0</v>
      </c>
      <c r="J129" s="31">
        <f t="shared" si="37"/>
        <v>0</v>
      </c>
      <c r="K129" s="31">
        <f t="shared" si="37"/>
        <v>0</v>
      </c>
      <c r="L129" s="31">
        <f t="shared" si="37"/>
        <v>2850</v>
      </c>
      <c r="M129" s="31">
        <f t="shared" si="37"/>
        <v>0</v>
      </c>
      <c r="N129" s="31">
        <f t="shared" si="37"/>
        <v>0</v>
      </c>
      <c r="O129" s="31">
        <f t="shared" si="37"/>
        <v>0</v>
      </c>
      <c r="P129" s="31">
        <f t="shared" si="37"/>
        <v>0</v>
      </c>
      <c r="Q129" s="32">
        <f t="shared" si="37"/>
        <v>0</v>
      </c>
    </row>
    <row r="130" spans="1:17" x14ac:dyDescent="0.25">
      <c r="A130" s="112"/>
      <c r="B130" s="131"/>
      <c r="C130" s="112"/>
      <c r="D130" s="7" t="s">
        <v>4</v>
      </c>
      <c r="E130" s="29">
        <f t="shared" ref="E130:E131" si="38">F130+G130+H130+I130+J130+K130+L130+M130+N130+O130+P130+Q130</f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30">
        <v>0</v>
      </c>
    </row>
    <row r="131" spans="1:17" x14ac:dyDescent="0.25">
      <c r="A131" s="112"/>
      <c r="B131" s="131"/>
      <c r="C131" s="112"/>
      <c r="D131" s="7" t="s">
        <v>5</v>
      </c>
      <c r="E131" s="29">
        <f t="shared" si="38"/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30">
        <v>0</v>
      </c>
    </row>
    <row r="132" spans="1:17" x14ac:dyDescent="0.25">
      <c r="A132" s="112"/>
      <c r="B132" s="131"/>
      <c r="C132" s="112"/>
      <c r="D132" s="7" t="s">
        <v>6</v>
      </c>
      <c r="E132" s="29">
        <f>Q132+P132+O132+N132+M132+L132+K132+J132+I132+H132+G132</f>
        <v>2850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2850</v>
      </c>
      <c r="M132" s="20">
        <v>0</v>
      </c>
      <c r="N132" s="20">
        <v>0</v>
      </c>
      <c r="O132" s="20">
        <v>0</v>
      </c>
      <c r="P132" s="20">
        <v>0</v>
      </c>
      <c r="Q132" s="30">
        <v>0</v>
      </c>
    </row>
    <row r="133" spans="1:17" ht="60" x14ac:dyDescent="0.25">
      <c r="A133" s="112"/>
      <c r="B133" s="131"/>
      <c r="C133" s="112"/>
      <c r="D133" s="12" t="s">
        <v>27</v>
      </c>
      <c r="E133" s="29">
        <f t="shared" ref="E133:E135" si="39">F133+G133+H133+I133+J133+K133+L133+M133+N133+O133+P133+Q133</f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30">
        <v>0</v>
      </c>
    </row>
    <row r="134" spans="1:17" ht="30" x14ac:dyDescent="0.25">
      <c r="A134" s="112"/>
      <c r="B134" s="131"/>
      <c r="C134" s="112"/>
      <c r="D134" s="12" t="s">
        <v>70</v>
      </c>
      <c r="E134" s="29">
        <f t="shared" si="39"/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30">
        <v>0</v>
      </c>
    </row>
    <row r="135" spans="1:17" ht="30" x14ac:dyDescent="0.25">
      <c r="A135" s="113"/>
      <c r="B135" s="132"/>
      <c r="C135" s="113"/>
      <c r="D135" s="12" t="s">
        <v>71</v>
      </c>
      <c r="E135" s="29">
        <f t="shared" si="39"/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f>12130.6392-7200+2091.34341-3636.5531-3385.42951</f>
        <v>0</v>
      </c>
      <c r="Q135" s="30">
        <v>0</v>
      </c>
    </row>
    <row r="136" spans="1:17" ht="30" customHeight="1" x14ac:dyDescent="0.25">
      <c r="A136" s="111" t="s">
        <v>85</v>
      </c>
      <c r="B136" s="108" t="s">
        <v>76</v>
      </c>
      <c r="C136" s="111"/>
      <c r="D136" s="6" t="s">
        <v>20</v>
      </c>
      <c r="E136" s="31">
        <f>E137+E138+E139+E140+E141+E142</f>
        <v>0</v>
      </c>
      <c r="F136" s="25">
        <f t="shared" ref="F136:Q136" si="40">F137+F138+F139+F140+F141+F142</f>
        <v>0</v>
      </c>
      <c r="G136" s="25">
        <f t="shared" si="40"/>
        <v>0</v>
      </c>
      <c r="H136" s="25">
        <f t="shared" si="40"/>
        <v>0</v>
      </c>
      <c r="I136" s="25">
        <f t="shared" si="40"/>
        <v>0</v>
      </c>
      <c r="J136" s="25">
        <f t="shared" si="40"/>
        <v>0</v>
      </c>
      <c r="K136" s="25">
        <f t="shared" si="40"/>
        <v>0</v>
      </c>
      <c r="L136" s="25">
        <f t="shared" si="40"/>
        <v>0</v>
      </c>
      <c r="M136" s="25">
        <f t="shared" si="40"/>
        <v>0</v>
      </c>
      <c r="N136" s="25">
        <f t="shared" si="40"/>
        <v>0</v>
      </c>
      <c r="O136" s="25">
        <f t="shared" si="40"/>
        <v>0</v>
      </c>
      <c r="P136" s="25">
        <f t="shared" si="40"/>
        <v>0</v>
      </c>
      <c r="Q136" s="25">
        <f t="shared" si="40"/>
        <v>0</v>
      </c>
    </row>
    <row r="137" spans="1:17" ht="30" customHeight="1" x14ac:dyDescent="0.25">
      <c r="A137" s="112"/>
      <c r="B137" s="125"/>
      <c r="C137" s="112"/>
      <c r="D137" s="7" t="s">
        <v>4</v>
      </c>
      <c r="E137" s="25">
        <f>F137+G137+H137+I137+J137+K137+L137+M137+N137+O137+P137+Q137</f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</row>
    <row r="138" spans="1:17" ht="30" customHeight="1" x14ac:dyDescent="0.25">
      <c r="A138" s="112"/>
      <c r="B138" s="125"/>
      <c r="C138" s="112"/>
      <c r="D138" s="7" t="s">
        <v>5</v>
      </c>
      <c r="E138" s="25">
        <f t="shared" ref="E138:E144" si="41">F138+G138+H138+I138+J138+K138+L138+M138+N138+O138+P138+Q138</f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</row>
    <row r="139" spans="1:17" ht="30" customHeight="1" x14ac:dyDescent="0.25">
      <c r="A139" s="112"/>
      <c r="B139" s="125"/>
      <c r="C139" s="112"/>
      <c r="D139" s="7" t="s">
        <v>6</v>
      </c>
      <c r="E139" s="25">
        <f t="shared" si="41"/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</row>
    <row r="140" spans="1:17" ht="63.75" customHeight="1" x14ac:dyDescent="0.25">
      <c r="A140" s="112"/>
      <c r="B140" s="125"/>
      <c r="C140" s="112"/>
      <c r="D140" s="12" t="s">
        <v>27</v>
      </c>
      <c r="E140" s="25">
        <f t="shared" si="41"/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</row>
    <row r="141" spans="1:17" ht="30" customHeight="1" x14ac:dyDescent="0.25">
      <c r="A141" s="112"/>
      <c r="B141" s="125"/>
      <c r="C141" s="112"/>
      <c r="D141" s="12" t="s">
        <v>70</v>
      </c>
      <c r="E141" s="25">
        <f t="shared" si="41"/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</row>
    <row r="142" spans="1:17" ht="30" customHeight="1" x14ac:dyDescent="0.25">
      <c r="A142" s="113"/>
      <c r="B142" s="126"/>
      <c r="C142" s="113"/>
      <c r="D142" s="12" t="s">
        <v>71</v>
      </c>
      <c r="E142" s="25">
        <f t="shared" si="41"/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</row>
    <row r="143" spans="1:17" x14ac:dyDescent="0.25">
      <c r="A143" s="150" t="s">
        <v>22</v>
      </c>
      <c r="B143" s="150"/>
      <c r="C143" s="147"/>
      <c r="D143" s="6" t="s">
        <v>20</v>
      </c>
      <c r="E143" s="26">
        <f t="shared" si="41"/>
        <v>357556.01869999996</v>
      </c>
      <c r="F143" s="26">
        <f>F144+F145+F146+F147+F148+F149</f>
        <v>73.392480000000006</v>
      </c>
      <c r="G143" s="26">
        <f t="shared" ref="G143:Q143" si="42">G144+G145+G146+G147+G148+G149</f>
        <v>2291.4011</v>
      </c>
      <c r="H143" s="26">
        <f t="shared" si="42"/>
        <v>2162.3362399999996</v>
      </c>
      <c r="I143" s="26">
        <f t="shared" si="42"/>
        <v>2823.9855400000001</v>
      </c>
      <c r="J143" s="26">
        <f t="shared" si="42"/>
        <v>1424.11934</v>
      </c>
      <c r="K143" s="26">
        <f t="shared" si="42"/>
        <v>2152.8624399999999</v>
      </c>
      <c r="L143" s="26">
        <f t="shared" si="42"/>
        <v>5385.2622000000001</v>
      </c>
      <c r="M143" s="26">
        <f t="shared" si="42"/>
        <v>2452.7370999999998</v>
      </c>
      <c r="N143" s="26">
        <f t="shared" si="42"/>
        <v>3530.982</v>
      </c>
      <c r="O143" s="26">
        <f t="shared" si="42"/>
        <v>1885.6455000000001</v>
      </c>
      <c r="P143" s="26">
        <f t="shared" si="42"/>
        <v>2726.9951000000001</v>
      </c>
      <c r="Q143" s="26">
        <f t="shared" si="42"/>
        <v>330646.29965999996</v>
      </c>
    </row>
    <row r="144" spans="1:17" x14ac:dyDescent="0.25">
      <c r="A144" s="150"/>
      <c r="B144" s="150"/>
      <c r="C144" s="148"/>
      <c r="D144" s="6" t="s">
        <v>4</v>
      </c>
      <c r="E144" s="26">
        <f t="shared" si="41"/>
        <v>0</v>
      </c>
      <c r="F144" s="26">
        <f t="shared" ref="F144:Q144" si="43">F102+F60+F18+F137</f>
        <v>0</v>
      </c>
      <c r="G144" s="26">
        <f t="shared" si="43"/>
        <v>0</v>
      </c>
      <c r="H144" s="26">
        <f t="shared" si="43"/>
        <v>0</v>
      </c>
      <c r="I144" s="26">
        <f t="shared" si="43"/>
        <v>0</v>
      </c>
      <c r="J144" s="26">
        <f t="shared" si="43"/>
        <v>0</v>
      </c>
      <c r="K144" s="26">
        <f t="shared" si="43"/>
        <v>0</v>
      </c>
      <c r="L144" s="26">
        <f t="shared" si="43"/>
        <v>0</v>
      </c>
      <c r="M144" s="26">
        <f t="shared" si="43"/>
        <v>0</v>
      </c>
      <c r="N144" s="26">
        <f t="shared" si="43"/>
        <v>0</v>
      </c>
      <c r="O144" s="26">
        <f t="shared" si="43"/>
        <v>0</v>
      </c>
      <c r="P144" s="26">
        <f t="shared" si="43"/>
        <v>0</v>
      </c>
      <c r="Q144" s="26">
        <f t="shared" si="43"/>
        <v>0</v>
      </c>
    </row>
    <row r="145" spans="1:17" x14ac:dyDescent="0.25">
      <c r="A145" s="150"/>
      <c r="B145" s="150"/>
      <c r="C145" s="148"/>
      <c r="D145" s="6" t="s">
        <v>5</v>
      </c>
      <c r="E145" s="26">
        <f>F145+G145+H145+I145+J145+K145+L145+M145+N145+O145+P145+Q145</f>
        <v>95</v>
      </c>
      <c r="F145" s="26">
        <f t="shared" ref="F145:Q145" si="44">F103+F61+F19+F138</f>
        <v>0</v>
      </c>
      <c r="G145" s="26">
        <f t="shared" si="44"/>
        <v>0</v>
      </c>
      <c r="H145" s="26">
        <f t="shared" si="44"/>
        <v>36</v>
      </c>
      <c r="I145" s="26">
        <f t="shared" si="44"/>
        <v>0</v>
      </c>
      <c r="J145" s="26">
        <f t="shared" si="44"/>
        <v>36</v>
      </c>
      <c r="K145" s="26">
        <f t="shared" si="44"/>
        <v>0</v>
      </c>
      <c r="L145" s="26">
        <f t="shared" si="44"/>
        <v>0</v>
      </c>
      <c r="M145" s="26">
        <f t="shared" si="44"/>
        <v>23</v>
      </c>
      <c r="N145" s="26">
        <f t="shared" si="44"/>
        <v>0</v>
      </c>
      <c r="O145" s="26">
        <f t="shared" si="44"/>
        <v>0</v>
      </c>
      <c r="P145" s="26">
        <f t="shared" si="44"/>
        <v>0</v>
      </c>
      <c r="Q145" s="26">
        <f t="shared" si="44"/>
        <v>0</v>
      </c>
    </row>
    <row r="146" spans="1:17" x14ac:dyDescent="0.25">
      <c r="A146" s="150"/>
      <c r="B146" s="150"/>
      <c r="C146" s="148"/>
      <c r="D146" s="6" t="s">
        <v>6</v>
      </c>
      <c r="E146" s="26">
        <f>F146+G146+H146+I146+J146+K146+L146+M146+N146+O146+P146+Q146</f>
        <v>29952.285519999998</v>
      </c>
      <c r="F146" s="26">
        <f t="shared" ref="F146:Q146" si="45">F104+F62+F20+F139</f>
        <v>73.392480000000006</v>
      </c>
      <c r="G146" s="26">
        <f t="shared" si="45"/>
        <v>2291.4011</v>
      </c>
      <c r="H146" s="26">
        <f t="shared" si="45"/>
        <v>2126.3362399999996</v>
      </c>
      <c r="I146" s="26">
        <f t="shared" si="45"/>
        <v>2823.9855400000001</v>
      </c>
      <c r="J146" s="26">
        <f t="shared" si="45"/>
        <v>1388.11934</v>
      </c>
      <c r="K146" s="26">
        <f t="shared" si="45"/>
        <v>2152.8624399999999</v>
      </c>
      <c r="L146" s="26">
        <f t="shared" si="45"/>
        <v>5385.2622000000001</v>
      </c>
      <c r="M146" s="26">
        <f t="shared" si="45"/>
        <v>2429.7370999999998</v>
      </c>
      <c r="N146" s="26">
        <f t="shared" si="45"/>
        <v>3530.982</v>
      </c>
      <c r="O146" s="26">
        <f t="shared" si="45"/>
        <v>1885.6455000000001</v>
      </c>
      <c r="P146" s="26">
        <f t="shared" si="45"/>
        <v>2726.9951000000001</v>
      </c>
      <c r="Q146" s="26">
        <f t="shared" si="45"/>
        <v>3137.56648</v>
      </c>
    </row>
    <row r="147" spans="1:17" ht="57" x14ac:dyDescent="0.25">
      <c r="A147" s="150"/>
      <c r="B147" s="150"/>
      <c r="C147" s="148"/>
      <c r="D147" s="13" t="s">
        <v>27</v>
      </c>
      <c r="E147" s="26">
        <f t="shared" ref="E147:E148" si="46">F147+G147+H147+I147+J147+K147+L147+M147+N147+O147+P147+Q147</f>
        <v>0</v>
      </c>
      <c r="F147" s="26">
        <f t="shared" ref="F147:Q147" si="47">F105+F63+F21+F140</f>
        <v>0</v>
      </c>
      <c r="G147" s="26">
        <f t="shared" si="47"/>
        <v>0</v>
      </c>
      <c r="H147" s="26">
        <f t="shared" si="47"/>
        <v>0</v>
      </c>
      <c r="I147" s="26">
        <f t="shared" si="47"/>
        <v>0</v>
      </c>
      <c r="J147" s="26">
        <f t="shared" si="47"/>
        <v>0</v>
      </c>
      <c r="K147" s="26">
        <f t="shared" si="47"/>
        <v>0</v>
      </c>
      <c r="L147" s="26">
        <f t="shared" si="47"/>
        <v>0</v>
      </c>
      <c r="M147" s="26">
        <f t="shared" si="47"/>
        <v>0</v>
      </c>
      <c r="N147" s="26">
        <f t="shared" si="47"/>
        <v>0</v>
      </c>
      <c r="O147" s="26">
        <f t="shared" si="47"/>
        <v>0</v>
      </c>
      <c r="P147" s="26">
        <f t="shared" si="47"/>
        <v>0</v>
      </c>
      <c r="Q147" s="26">
        <f t="shared" si="47"/>
        <v>0</v>
      </c>
    </row>
    <row r="148" spans="1:17" ht="28.5" x14ac:dyDescent="0.25">
      <c r="A148" s="150"/>
      <c r="B148" s="150"/>
      <c r="C148" s="148"/>
      <c r="D148" s="13" t="s">
        <v>70</v>
      </c>
      <c r="E148" s="26">
        <f t="shared" si="46"/>
        <v>0</v>
      </c>
      <c r="F148" s="26">
        <f t="shared" ref="F148:Q148" si="48">F106+F64+F22+F141</f>
        <v>0</v>
      </c>
      <c r="G148" s="26">
        <f t="shared" si="48"/>
        <v>0</v>
      </c>
      <c r="H148" s="26">
        <f t="shared" si="48"/>
        <v>0</v>
      </c>
      <c r="I148" s="26">
        <f t="shared" si="48"/>
        <v>0</v>
      </c>
      <c r="J148" s="26">
        <f t="shared" si="48"/>
        <v>0</v>
      </c>
      <c r="K148" s="26">
        <f t="shared" si="48"/>
        <v>0</v>
      </c>
      <c r="L148" s="26">
        <f t="shared" si="48"/>
        <v>0</v>
      </c>
      <c r="M148" s="26">
        <f t="shared" si="48"/>
        <v>0</v>
      </c>
      <c r="N148" s="26">
        <f t="shared" si="48"/>
        <v>0</v>
      </c>
      <c r="O148" s="26">
        <f t="shared" si="48"/>
        <v>0</v>
      </c>
      <c r="P148" s="26">
        <f t="shared" si="48"/>
        <v>0</v>
      </c>
      <c r="Q148" s="26">
        <f t="shared" si="48"/>
        <v>0</v>
      </c>
    </row>
    <row r="149" spans="1:17" ht="42.75" x14ac:dyDescent="0.25">
      <c r="A149" s="150"/>
      <c r="B149" s="150"/>
      <c r="C149" s="149"/>
      <c r="D149" s="13" t="s">
        <v>71</v>
      </c>
      <c r="E149" s="26">
        <f>F149+G149+H149+I149+J149+K149+L149+M149+N149+O149+P149+Q149</f>
        <v>327508.73317999998</v>
      </c>
      <c r="F149" s="26">
        <f t="shared" ref="F149:Q149" si="49">F107+F65+F23+F142</f>
        <v>0</v>
      </c>
      <c r="G149" s="26">
        <f t="shared" si="49"/>
        <v>0</v>
      </c>
      <c r="H149" s="26">
        <f t="shared" si="49"/>
        <v>0</v>
      </c>
      <c r="I149" s="26">
        <f t="shared" si="49"/>
        <v>0</v>
      </c>
      <c r="J149" s="26">
        <f t="shared" si="49"/>
        <v>0</v>
      </c>
      <c r="K149" s="26">
        <f t="shared" si="49"/>
        <v>0</v>
      </c>
      <c r="L149" s="26">
        <f t="shared" si="49"/>
        <v>0</v>
      </c>
      <c r="M149" s="26">
        <f t="shared" si="49"/>
        <v>0</v>
      </c>
      <c r="N149" s="26">
        <f t="shared" si="49"/>
        <v>0</v>
      </c>
      <c r="O149" s="26">
        <f t="shared" si="49"/>
        <v>0</v>
      </c>
      <c r="P149" s="26">
        <f t="shared" si="49"/>
        <v>0</v>
      </c>
      <c r="Q149" s="26">
        <f t="shared" si="49"/>
        <v>327508.73317999998</v>
      </c>
    </row>
    <row r="150" spans="1:17" ht="28.5" customHeight="1" x14ac:dyDescent="0.25">
      <c r="A150" s="144" t="s">
        <v>72</v>
      </c>
      <c r="B150" s="145"/>
      <c r="C150" s="145"/>
      <c r="D150" s="145"/>
      <c r="E150" s="145"/>
      <c r="F150" s="145"/>
      <c r="G150" s="145"/>
      <c r="H150" s="145"/>
      <c r="I150" s="145"/>
      <c r="J150" s="145"/>
    </row>
    <row r="151" spans="1:17" ht="16.5" customHeight="1" x14ac:dyDescent="0.25">
      <c r="A151" s="146"/>
      <c r="B151" s="146"/>
      <c r="C151" s="146"/>
      <c r="D151" s="146"/>
      <c r="E151" s="146"/>
      <c r="F151" s="146"/>
      <c r="G151" s="146"/>
      <c r="H151" s="146"/>
      <c r="I151" s="146"/>
      <c r="J151" s="146"/>
      <c r="M151" s="17"/>
    </row>
    <row r="152" spans="1:17" ht="16.5" customHeight="1" x14ac:dyDescent="0.25">
      <c r="A152" s="146"/>
      <c r="B152" s="146"/>
      <c r="C152" s="146"/>
      <c r="D152" s="146"/>
      <c r="E152" s="146"/>
      <c r="F152" s="146"/>
      <c r="G152" s="146"/>
      <c r="H152" s="146"/>
      <c r="I152" s="146"/>
      <c r="J152" s="146"/>
    </row>
    <row r="153" spans="1:17" ht="16.5" customHeight="1" x14ac:dyDescent="0.25">
      <c r="A153" s="146"/>
      <c r="B153" s="146"/>
      <c r="C153" s="146"/>
      <c r="D153" s="146"/>
      <c r="E153" s="146"/>
      <c r="F153" s="146"/>
      <c r="G153" s="146"/>
      <c r="H153" s="146"/>
      <c r="I153" s="146"/>
      <c r="J153" s="146"/>
    </row>
    <row r="154" spans="1:17" ht="16.5" customHeight="1" x14ac:dyDescent="0.25">
      <c r="A154" s="146"/>
      <c r="B154" s="146"/>
      <c r="C154" s="146"/>
      <c r="D154" s="146"/>
      <c r="E154" s="146"/>
      <c r="F154" s="146"/>
      <c r="G154" s="146"/>
      <c r="H154" s="146"/>
      <c r="I154" s="146"/>
      <c r="J154" s="146"/>
    </row>
    <row r="155" spans="1:17" ht="16.5" customHeight="1" x14ac:dyDescent="0.25">
      <c r="A155" s="146"/>
      <c r="B155" s="146"/>
      <c r="C155" s="146"/>
      <c r="D155" s="146"/>
      <c r="E155" s="146"/>
      <c r="F155" s="146"/>
      <c r="G155" s="146"/>
      <c r="H155" s="146"/>
      <c r="I155" s="146"/>
      <c r="J155" s="146"/>
    </row>
    <row r="156" spans="1:17" ht="16.5" customHeight="1" x14ac:dyDescent="0.25">
      <c r="A156" s="146"/>
      <c r="B156" s="146"/>
      <c r="C156" s="146"/>
      <c r="D156" s="146"/>
      <c r="E156" s="146"/>
      <c r="F156" s="146"/>
      <c r="G156" s="146"/>
      <c r="H156" s="146"/>
      <c r="I156" s="146"/>
      <c r="J156" s="146"/>
    </row>
    <row r="157" spans="1:17" ht="16.5" customHeight="1" x14ac:dyDescent="0.25">
      <c r="A157" s="146"/>
      <c r="B157" s="146"/>
      <c r="C157" s="146"/>
      <c r="D157" s="146"/>
      <c r="E157" s="146"/>
      <c r="F157" s="146"/>
      <c r="G157" s="146"/>
      <c r="H157" s="146"/>
      <c r="I157" s="146"/>
      <c r="J157" s="146"/>
    </row>
    <row r="158" spans="1:17" ht="16.5" customHeight="1" x14ac:dyDescent="0.25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</row>
    <row r="159" spans="1:17" x14ac:dyDescent="0.25">
      <c r="A159" s="146"/>
      <c r="B159" s="146"/>
      <c r="C159" s="146"/>
      <c r="D159" s="146"/>
      <c r="E159" s="146"/>
      <c r="F159" s="146"/>
      <c r="G159" s="146"/>
      <c r="H159" s="146"/>
      <c r="I159" s="146"/>
      <c r="J159" s="146"/>
    </row>
    <row r="160" spans="1:17" ht="18" customHeight="1" x14ac:dyDescent="0.25">
      <c r="A160" s="146"/>
      <c r="B160" s="146"/>
      <c r="C160" s="146"/>
      <c r="D160" s="146"/>
      <c r="E160" s="146"/>
      <c r="F160" s="146"/>
      <c r="G160" s="146"/>
      <c r="H160" s="146"/>
      <c r="I160" s="146"/>
      <c r="J160" s="146"/>
    </row>
    <row r="161" spans="1:10" ht="16.5" customHeight="1" x14ac:dyDescent="0.25">
      <c r="A161" s="146"/>
      <c r="B161" s="146"/>
      <c r="C161" s="146"/>
      <c r="D161" s="146"/>
      <c r="E161" s="146"/>
      <c r="F161" s="146"/>
      <c r="G161" s="146"/>
      <c r="H161" s="146"/>
      <c r="I161" s="146"/>
      <c r="J161" s="146"/>
    </row>
    <row r="162" spans="1:10" ht="22.5" customHeight="1" x14ac:dyDescent="0.25"/>
    <row r="163" spans="1:10" ht="16.5" x14ac:dyDescent="0.25">
      <c r="B163" s="4" t="s">
        <v>98</v>
      </c>
      <c r="C163" s="4"/>
      <c r="D163" s="106"/>
      <c r="E163" s="106"/>
      <c r="F163" s="106"/>
      <c r="G163" s="105" t="s">
        <v>99</v>
      </c>
      <c r="H163" s="105"/>
      <c r="I163" s="105"/>
    </row>
    <row r="164" spans="1:10" ht="16.5" x14ac:dyDescent="0.25">
      <c r="B164" s="4"/>
      <c r="C164" s="4"/>
      <c r="D164" s="100"/>
      <c r="E164" s="100"/>
      <c r="F164" s="100"/>
    </row>
    <row r="165" spans="1:10" ht="16.5" x14ac:dyDescent="0.25">
      <c r="B165" s="4" t="s">
        <v>89</v>
      </c>
      <c r="C165" s="4"/>
      <c r="D165" s="106"/>
      <c r="E165" s="106"/>
      <c r="F165" s="106"/>
      <c r="G165" s="105" t="s">
        <v>90</v>
      </c>
      <c r="H165" s="105"/>
      <c r="I165" s="105"/>
    </row>
    <row r="166" spans="1:10" ht="16.5" x14ac:dyDescent="0.25">
      <c r="B166" s="4"/>
      <c r="C166" s="4"/>
      <c r="D166" s="64"/>
      <c r="E166" s="64"/>
      <c r="F166" s="64"/>
      <c r="G166" s="63"/>
      <c r="H166" s="63"/>
      <c r="I166" s="63"/>
    </row>
    <row r="167" spans="1:10" ht="16.5" x14ac:dyDescent="0.25">
      <c r="B167" s="4" t="s">
        <v>91</v>
      </c>
      <c r="C167" s="4"/>
      <c r="D167" s="101" t="s">
        <v>92</v>
      </c>
      <c r="E167" s="102"/>
      <c r="F167" s="102"/>
      <c r="G167" s="63"/>
      <c r="H167" s="63" t="s">
        <v>93</v>
      </c>
      <c r="I167" s="63"/>
    </row>
    <row r="168" spans="1:10" ht="16.5" x14ac:dyDescent="0.25">
      <c r="B168" s="4"/>
      <c r="C168" s="4"/>
      <c r="D168" s="64"/>
      <c r="E168" s="64"/>
      <c r="F168" s="64"/>
      <c r="G168" s="63"/>
      <c r="H168" s="63"/>
      <c r="I168" s="63"/>
    </row>
    <row r="169" spans="1:10" ht="16.5" x14ac:dyDescent="0.25">
      <c r="B169" s="4"/>
      <c r="C169" s="4"/>
      <c r="D169" s="101"/>
      <c r="E169" s="102"/>
      <c r="F169" s="102"/>
      <c r="G169" s="63"/>
      <c r="H169" s="63"/>
      <c r="I169" s="63"/>
    </row>
    <row r="170" spans="1:10" x14ac:dyDescent="0.25">
      <c r="D170" s="103"/>
      <c r="E170" s="103"/>
      <c r="F170" s="103"/>
    </row>
    <row r="171" spans="1:10" ht="16.5" x14ac:dyDescent="0.25">
      <c r="B171" s="4" t="s">
        <v>94</v>
      </c>
      <c r="C171" s="4"/>
      <c r="D171" s="104"/>
      <c r="E171" s="104"/>
      <c r="F171" s="104"/>
      <c r="G171" s="105" t="s">
        <v>95</v>
      </c>
      <c r="H171" s="105"/>
      <c r="I171" s="105"/>
    </row>
    <row r="172" spans="1:10" ht="16.5" x14ac:dyDescent="0.25">
      <c r="B172" s="50">
        <v>250239</v>
      </c>
      <c r="C172" s="4"/>
      <c r="D172" s="100"/>
      <c r="E172" s="100"/>
      <c r="F172" s="100"/>
    </row>
  </sheetData>
  <mergeCells count="87">
    <mergeCell ref="D169:F169"/>
    <mergeCell ref="D170:F170"/>
    <mergeCell ref="D171:F171"/>
    <mergeCell ref="G171:I171"/>
    <mergeCell ref="D172:F172"/>
    <mergeCell ref="D164:F164"/>
    <mergeCell ref="D165:F165"/>
    <mergeCell ref="G165:I165"/>
    <mergeCell ref="D167:F167"/>
    <mergeCell ref="A136:A142"/>
    <mergeCell ref="B136:B142"/>
    <mergeCell ref="C136:C142"/>
    <mergeCell ref="A143:B149"/>
    <mergeCell ref="C143:C149"/>
    <mergeCell ref="A150:J161"/>
    <mergeCell ref="D163:F163"/>
    <mergeCell ref="G163:I163"/>
    <mergeCell ref="A115:A121"/>
    <mergeCell ref="B115:B121"/>
    <mergeCell ref="C115:C121"/>
    <mergeCell ref="A129:A135"/>
    <mergeCell ref="B129:B135"/>
    <mergeCell ref="C129:C135"/>
    <mergeCell ref="A122:A128"/>
    <mergeCell ref="C122:C128"/>
    <mergeCell ref="B122:B128"/>
    <mergeCell ref="A101:A107"/>
    <mergeCell ref="B101:B107"/>
    <mergeCell ref="C101:C107"/>
    <mergeCell ref="A108:A114"/>
    <mergeCell ref="B108:B114"/>
    <mergeCell ref="C108:C114"/>
    <mergeCell ref="A87:A93"/>
    <mergeCell ref="B87:B93"/>
    <mergeCell ref="C87:C93"/>
    <mergeCell ref="A94:A100"/>
    <mergeCell ref="B94:B100"/>
    <mergeCell ref="C94:C100"/>
    <mergeCell ref="A73:A79"/>
    <mergeCell ref="B73:B79"/>
    <mergeCell ref="C73:C79"/>
    <mergeCell ref="A80:A86"/>
    <mergeCell ref="B80:B86"/>
    <mergeCell ref="C80:C86"/>
    <mergeCell ref="A59:A65"/>
    <mergeCell ref="B59:B65"/>
    <mergeCell ref="C59:C65"/>
    <mergeCell ref="A66:A72"/>
    <mergeCell ref="B66:B72"/>
    <mergeCell ref="C66:C72"/>
    <mergeCell ref="A45:A51"/>
    <mergeCell ref="B45:B51"/>
    <mergeCell ref="C45:C51"/>
    <mergeCell ref="A52:A58"/>
    <mergeCell ref="B52:B58"/>
    <mergeCell ref="C52:C58"/>
    <mergeCell ref="A31:A37"/>
    <mergeCell ref="B31:B37"/>
    <mergeCell ref="C31:C37"/>
    <mergeCell ref="A38:A44"/>
    <mergeCell ref="B38:B44"/>
    <mergeCell ref="C38:C44"/>
    <mergeCell ref="A17:A23"/>
    <mergeCell ref="B17:B23"/>
    <mergeCell ref="C17:C23"/>
    <mergeCell ref="A24:A30"/>
    <mergeCell ref="B24:B30"/>
    <mergeCell ref="C24:C30"/>
    <mergeCell ref="P13:Q13"/>
    <mergeCell ref="A14:A15"/>
    <mergeCell ref="B14:B15"/>
    <mergeCell ref="C14:C15"/>
    <mergeCell ref="D14:D15"/>
    <mergeCell ref="E14:E15"/>
    <mergeCell ref="F14:Q14"/>
    <mergeCell ref="A12:Q12"/>
    <mergeCell ref="M1:Q1"/>
    <mergeCell ref="M2:Q2"/>
    <mergeCell ref="M3:Q3"/>
    <mergeCell ref="M4:Q4"/>
    <mergeCell ref="M5:Q5"/>
    <mergeCell ref="M6:Q6"/>
    <mergeCell ref="M7:Q7"/>
    <mergeCell ref="M8:Q8"/>
    <mergeCell ref="M9:Q9"/>
    <mergeCell ref="A10:Q10"/>
    <mergeCell ref="A11:Q11"/>
  </mergeCells>
  <pageMargins left="0.11811023622047245" right="0" top="0.39370078740157483" bottom="0" header="0" footer="0"/>
  <pageSetup paperSize="9" scale="42" fitToHeight="0" orientation="landscape" r:id="rId1"/>
  <rowBreaks count="3" manualBreakCount="3">
    <brk id="44" max="16383" man="1"/>
    <brk id="79" max="16383" man="1"/>
    <brk id="12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2"/>
  <sheetViews>
    <sheetView view="pageBreakPreview" zoomScale="80" zoomScaleNormal="70" zoomScaleSheetLayoutView="80" workbookViewId="0">
      <pane xSplit="10" ySplit="15" topLeftCell="K109" activePane="bottomRight" state="frozen"/>
      <selection pane="topRight" activeCell="K1" sqref="K1"/>
      <selection pane="bottomLeft" activeCell="A16" sqref="A16"/>
      <selection pane="bottomRight" activeCell="N133" sqref="N133"/>
    </sheetView>
  </sheetViews>
  <sheetFormatPr defaultRowHeight="15" x14ac:dyDescent="0.25"/>
  <cols>
    <col min="1" max="1" width="8" style="69" bestFit="1" customWidth="1"/>
    <col min="2" max="2" width="32.28515625" style="1" customWidth="1"/>
    <col min="3" max="3" width="31.85546875" style="1" customWidth="1"/>
    <col min="4" max="4" width="15.140625" style="1" customWidth="1"/>
    <col min="5" max="5" width="17.28515625" style="1" customWidth="1"/>
    <col min="6" max="6" width="15.28515625" style="1" customWidth="1"/>
    <col min="7" max="7" width="14.85546875" style="1" customWidth="1"/>
    <col min="8" max="8" width="15.42578125" style="1" customWidth="1"/>
    <col min="9" max="9" width="15.140625" style="1" customWidth="1"/>
    <col min="10" max="10" width="15.85546875" style="1" customWidth="1"/>
    <col min="11" max="11" width="17" style="1" customWidth="1"/>
    <col min="12" max="12" width="16.42578125" style="1" customWidth="1"/>
    <col min="13" max="13" width="16.7109375" style="1" customWidth="1"/>
    <col min="14" max="14" width="16.28515625" style="1" customWidth="1"/>
    <col min="15" max="16" width="16.42578125" style="1" customWidth="1"/>
    <col min="17" max="17" width="20.5703125" style="1" customWidth="1"/>
    <col min="18" max="18" width="13" style="1" bestFit="1" customWidth="1"/>
    <col min="19" max="16384" width="9.140625" style="1"/>
  </cols>
  <sheetData>
    <row r="1" spans="1:17" ht="16.5" x14ac:dyDescent="0.25">
      <c r="G1" s="4"/>
      <c r="M1" s="133" t="s">
        <v>26</v>
      </c>
      <c r="N1" s="133"/>
      <c r="O1" s="133"/>
      <c r="P1" s="133"/>
      <c r="Q1" s="133"/>
    </row>
    <row r="2" spans="1:17" ht="16.5" x14ac:dyDescent="0.25">
      <c r="G2" s="4"/>
      <c r="M2" s="134" t="s">
        <v>53</v>
      </c>
      <c r="N2" s="134"/>
      <c r="O2" s="134"/>
      <c r="P2" s="134"/>
      <c r="Q2" s="134"/>
    </row>
    <row r="3" spans="1:17" ht="16.5" x14ac:dyDescent="0.25">
      <c r="G3" s="4"/>
      <c r="M3" s="135" t="s">
        <v>36</v>
      </c>
      <c r="N3" s="135"/>
      <c r="O3" s="135"/>
      <c r="P3" s="135"/>
      <c r="Q3" s="135"/>
    </row>
    <row r="4" spans="1:17" ht="16.5" x14ac:dyDescent="0.25">
      <c r="G4" s="4"/>
      <c r="M4" s="136"/>
      <c r="N4" s="136"/>
      <c r="O4" s="136"/>
      <c r="P4" s="136"/>
      <c r="Q4" s="136"/>
    </row>
    <row r="5" spans="1:17" ht="16.5" x14ac:dyDescent="0.25">
      <c r="G5" s="4"/>
      <c r="M5" s="135" t="s">
        <v>37</v>
      </c>
      <c r="N5" s="135"/>
      <c r="O5" s="135"/>
      <c r="P5" s="135"/>
      <c r="Q5" s="135"/>
    </row>
    <row r="6" spans="1:17" ht="16.5" x14ac:dyDescent="0.25">
      <c r="G6" s="4"/>
      <c r="M6" s="136"/>
      <c r="N6" s="136"/>
      <c r="O6" s="136"/>
      <c r="P6" s="136"/>
      <c r="Q6" s="136"/>
    </row>
    <row r="7" spans="1:17" ht="16.5" x14ac:dyDescent="0.25">
      <c r="G7" s="4"/>
      <c r="M7" s="135" t="s">
        <v>37</v>
      </c>
      <c r="N7" s="135"/>
      <c r="O7" s="135"/>
      <c r="P7" s="135"/>
      <c r="Q7" s="135"/>
    </row>
    <row r="8" spans="1:17" ht="16.5" x14ac:dyDescent="0.25">
      <c r="G8" s="4"/>
      <c r="M8" s="134"/>
      <c r="N8" s="134"/>
      <c r="O8" s="134"/>
      <c r="P8" s="134"/>
      <c r="Q8" s="134"/>
    </row>
    <row r="9" spans="1:17" ht="17.25" customHeight="1" x14ac:dyDescent="0.25">
      <c r="G9" s="4"/>
      <c r="M9" s="137" t="s">
        <v>86</v>
      </c>
      <c r="N9" s="137"/>
      <c r="O9" s="137"/>
      <c r="P9" s="137"/>
      <c r="Q9" s="137"/>
    </row>
    <row r="10" spans="1:17" ht="21" customHeight="1" x14ac:dyDescent="0.25">
      <c r="A10" s="107" t="s">
        <v>23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</row>
    <row r="11" spans="1:17" ht="42" customHeight="1" x14ac:dyDescent="0.25">
      <c r="A11" s="114" t="s">
        <v>61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17" ht="23.25" customHeight="1" x14ac:dyDescent="0.25">
      <c r="A12" s="115" t="s">
        <v>28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7" hidden="1" x14ac:dyDescent="0.25">
      <c r="P13" s="121" t="s">
        <v>24</v>
      </c>
      <c r="Q13" s="121"/>
    </row>
    <row r="14" spans="1:17" ht="69" customHeight="1" x14ac:dyDescent="0.25">
      <c r="A14" s="116" t="s">
        <v>0</v>
      </c>
      <c r="B14" s="120" t="s">
        <v>62</v>
      </c>
      <c r="C14" s="117" t="s">
        <v>63</v>
      </c>
      <c r="D14" s="116" t="s">
        <v>19</v>
      </c>
      <c r="E14" s="116" t="s">
        <v>21</v>
      </c>
      <c r="F14" s="116" t="s">
        <v>25</v>
      </c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</row>
    <row r="15" spans="1:17" ht="68.25" customHeight="1" x14ac:dyDescent="0.25">
      <c r="A15" s="116"/>
      <c r="B15" s="120"/>
      <c r="C15" s="118"/>
      <c r="D15" s="116"/>
      <c r="E15" s="116"/>
      <c r="F15" s="65" t="s">
        <v>7</v>
      </c>
      <c r="G15" s="65" t="s">
        <v>8</v>
      </c>
      <c r="H15" s="65" t="s">
        <v>9</v>
      </c>
      <c r="I15" s="65" t="s">
        <v>10</v>
      </c>
      <c r="J15" s="65" t="s">
        <v>11</v>
      </c>
      <c r="K15" s="65" t="s">
        <v>12</v>
      </c>
      <c r="L15" s="65" t="s">
        <v>13</v>
      </c>
      <c r="M15" s="65" t="s">
        <v>14</v>
      </c>
      <c r="N15" s="65" t="s">
        <v>15</v>
      </c>
      <c r="O15" s="65" t="s">
        <v>16</v>
      </c>
      <c r="P15" s="65" t="s">
        <v>17</v>
      </c>
      <c r="Q15" s="68" t="s">
        <v>18</v>
      </c>
    </row>
    <row r="16" spans="1:17" s="3" customFormat="1" ht="15" customHeight="1" x14ac:dyDescent="0.2">
      <c r="A16" s="5">
        <v>1</v>
      </c>
      <c r="B16" s="5">
        <v>2</v>
      </c>
      <c r="C16" s="5">
        <v>3</v>
      </c>
      <c r="D16" s="5">
        <v>4</v>
      </c>
      <c r="E16" s="9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19">
        <v>17</v>
      </c>
    </row>
    <row r="17" spans="1:17" x14ac:dyDescent="0.25">
      <c r="A17" s="111" t="s">
        <v>1</v>
      </c>
      <c r="B17" s="108" t="s">
        <v>73</v>
      </c>
      <c r="C17" s="111"/>
      <c r="D17" s="6" t="s">
        <v>20</v>
      </c>
      <c r="E17" s="27">
        <f>E18+E19+E20+E21+E22+E23</f>
        <v>1400.3220000000001</v>
      </c>
      <c r="F17" s="26">
        <f>F18+F19+F20+F21+F22+F23</f>
        <v>0</v>
      </c>
      <c r="G17" s="26">
        <f t="shared" ref="G17:Q17" si="0">G18+G19+G20+G21+G22+G23</f>
        <v>65</v>
      </c>
      <c r="H17" s="26">
        <f t="shared" si="0"/>
        <v>0</v>
      </c>
      <c r="I17" s="26">
        <f t="shared" si="0"/>
        <v>389.3</v>
      </c>
      <c r="J17" s="26">
        <f t="shared" si="0"/>
        <v>159</v>
      </c>
      <c r="K17" s="26">
        <f t="shared" si="0"/>
        <v>420.96</v>
      </c>
      <c r="L17" s="26">
        <f t="shared" si="0"/>
        <v>0</v>
      </c>
      <c r="M17" s="26">
        <f t="shared" si="0"/>
        <v>0</v>
      </c>
      <c r="N17" s="26">
        <f t="shared" si="0"/>
        <v>229.69</v>
      </c>
      <c r="O17" s="26">
        <f t="shared" si="0"/>
        <v>136.37200000000001</v>
      </c>
      <c r="P17" s="26">
        <f t="shared" si="0"/>
        <v>0</v>
      </c>
      <c r="Q17" s="28">
        <f t="shared" si="0"/>
        <v>0</v>
      </c>
    </row>
    <row r="18" spans="1:17" x14ac:dyDescent="0.25">
      <c r="A18" s="112"/>
      <c r="B18" s="109"/>
      <c r="C18" s="112"/>
      <c r="D18" s="7" t="s">
        <v>4</v>
      </c>
      <c r="E18" s="27">
        <f>F18+G18+H18+I18+J18+K18+L18+M18+N18+O18+P18+Q18</f>
        <v>0</v>
      </c>
      <c r="F18" s="20">
        <f>F25+F46+F53+F32+F39</f>
        <v>0</v>
      </c>
      <c r="G18" s="20">
        <f t="shared" ref="G18:Q18" si="1">G25+G46+G53+G32+G39</f>
        <v>0</v>
      </c>
      <c r="H18" s="20">
        <f t="shared" si="1"/>
        <v>0</v>
      </c>
      <c r="I18" s="20">
        <f t="shared" si="1"/>
        <v>0</v>
      </c>
      <c r="J18" s="20">
        <f t="shared" si="1"/>
        <v>0</v>
      </c>
      <c r="K18" s="20">
        <f t="shared" si="1"/>
        <v>0</v>
      </c>
      <c r="L18" s="20">
        <f t="shared" si="1"/>
        <v>0</v>
      </c>
      <c r="M18" s="20">
        <f t="shared" si="1"/>
        <v>0</v>
      </c>
      <c r="N18" s="20">
        <f t="shared" si="1"/>
        <v>0</v>
      </c>
      <c r="O18" s="20">
        <f t="shared" si="1"/>
        <v>0</v>
      </c>
      <c r="P18" s="20">
        <f t="shared" si="1"/>
        <v>0</v>
      </c>
      <c r="Q18" s="20">
        <f t="shared" si="1"/>
        <v>0</v>
      </c>
    </row>
    <row r="19" spans="1:17" x14ac:dyDescent="0.25">
      <c r="A19" s="112"/>
      <c r="B19" s="109"/>
      <c r="C19" s="112"/>
      <c r="D19" s="7" t="s">
        <v>5</v>
      </c>
      <c r="E19" s="27">
        <f t="shared" ref="E19:E22" si="2">F19+G19+H19+I19+J19+K19+L19+M19+N19+O19+P19+Q19</f>
        <v>0</v>
      </c>
      <c r="F19" s="20">
        <f t="shared" ref="F19:Q23" si="3">F26+F47+F54+F33+F40</f>
        <v>0</v>
      </c>
      <c r="G19" s="20">
        <f t="shared" si="3"/>
        <v>0</v>
      </c>
      <c r="H19" s="20">
        <f t="shared" si="3"/>
        <v>0</v>
      </c>
      <c r="I19" s="20">
        <f t="shared" si="3"/>
        <v>0</v>
      </c>
      <c r="J19" s="20">
        <f t="shared" si="3"/>
        <v>0</v>
      </c>
      <c r="K19" s="20">
        <f t="shared" si="3"/>
        <v>0</v>
      </c>
      <c r="L19" s="20">
        <f t="shared" si="3"/>
        <v>0</v>
      </c>
      <c r="M19" s="20">
        <f t="shared" si="3"/>
        <v>0</v>
      </c>
      <c r="N19" s="20">
        <f t="shared" si="3"/>
        <v>0</v>
      </c>
      <c r="O19" s="20">
        <f t="shared" si="3"/>
        <v>0</v>
      </c>
      <c r="P19" s="20">
        <f t="shared" si="3"/>
        <v>0</v>
      </c>
      <c r="Q19" s="20">
        <f t="shared" si="3"/>
        <v>0</v>
      </c>
    </row>
    <row r="20" spans="1:17" x14ac:dyDescent="0.25">
      <c r="A20" s="112"/>
      <c r="B20" s="109"/>
      <c r="C20" s="112"/>
      <c r="D20" s="67" t="s">
        <v>6</v>
      </c>
      <c r="E20" s="27">
        <f t="shared" si="2"/>
        <v>1400.3220000000001</v>
      </c>
      <c r="F20" s="20">
        <f t="shared" si="3"/>
        <v>0</v>
      </c>
      <c r="G20" s="20">
        <f t="shared" si="3"/>
        <v>65</v>
      </c>
      <c r="H20" s="20">
        <f t="shared" si="3"/>
        <v>0</v>
      </c>
      <c r="I20" s="20">
        <f t="shared" si="3"/>
        <v>389.3</v>
      </c>
      <c r="J20" s="20">
        <f t="shared" si="3"/>
        <v>159</v>
      </c>
      <c r="K20" s="20">
        <f t="shared" si="3"/>
        <v>420.96</v>
      </c>
      <c r="L20" s="20">
        <f t="shared" si="3"/>
        <v>0</v>
      </c>
      <c r="M20" s="20">
        <f t="shared" si="3"/>
        <v>0</v>
      </c>
      <c r="N20" s="20">
        <f t="shared" si="3"/>
        <v>229.69</v>
      </c>
      <c r="O20" s="20">
        <f t="shared" si="3"/>
        <v>136.37200000000001</v>
      </c>
      <c r="P20" s="20">
        <f t="shared" si="3"/>
        <v>0</v>
      </c>
      <c r="Q20" s="20">
        <f t="shared" si="3"/>
        <v>0</v>
      </c>
    </row>
    <row r="21" spans="1:17" ht="60" x14ac:dyDescent="0.25">
      <c r="A21" s="112"/>
      <c r="B21" s="109"/>
      <c r="C21" s="112"/>
      <c r="D21" s="12" t="s">
        <v>27</v>
      </c>
      <c r="E21" s="27">
        <f t="shared" si="2"/>
        <v>0</v>
      </c>
      <c r="F21" s="20">
        <f t="shared" si="3"/>
        <v>0</v>
      </c>
      <c r="G21" s="20">
        <f t="shared" si="3"/>
        <v>0</v>
      </c>
      <c r="H21" s="20">
        <f t="shared" si="3"/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</row>
    <row r="22" spans="1:17" ht="30" x14ac:dyDescent="0.25">
      <c r="A22" s="112"/>
      <c r="B22" s="109"/>
      <c r="C22" s="112"/>
      <c r="D22" s="12" t="s">
        <v>70</v>
      </c>
      <c r="E22" s="27">
        <f t="shared" si="2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  <c r="I22" s="20">
        <f t="shared" si="3"/>
        <v>0</v>
      </c>
      <c r="J22" s="20">
        <f t="shared" si="3"/>
        <v>0</v>
      </c>
      <c r="K22" s="20">
        <f t="shared" si="3"/>
        <v>0</v>
      </c>
      <c r="L22" s="20">
        <f t="shared" si="3"/>
        <v>0</v>
      </c>
      <c r="M22" s="20">
        <f t="shared" si="3"/>
        <v>0</v>
      </c>
      <c r="N22" s="20">
        <f t="shared" si="3"/>
        <v>0</v>
      </c>
      <c r="O22" s="20">
        <f t="shared" si="3"/>
        <v>0</v>
      </c>
      <c r="P22" s="20">
        <f t="shared" si="3"/>
        <v>0</v>
      </c>
      <c r="Q22" s="20">
        <f t="shared" si="3"/>
        <v>0</v>
      </c>
    </row>
    <row r="23" spans="1:17" ht="30" x14ac:dyDescent="0.25">
      <c r="A23" s="113"/>
      <c r="B23" s="110"/>
      <c r="C23" s="113"/>
      <c r="D23" s="12" t="s">
        <v>71</v>
      </c>
      <c r="E23" s="27">
        <f>F23+G23+H23+I23+J23+K23+L23+M23+N23+O23+P23+Q23</f>
        <v>0</v>
      </c>
      <c r="F23" s="20">
        <f t="shared" si="3"/>
        <v>0</v>
      </c>
      <c r="G23" s="20">
        <f t="shared" si="3"/>
        <v>0</v>
      </c>
      <c r="H23" s="20">
        <f t="shared" si="3"/>
        <v>0</v>
      </c>
      <c r="I23" s="20">
        <f t="shared" si="3"/>
        <v>0</v>
      </c>
      <c r="J23" s="20">
        <f t="shared" si="3"/>
        <v>0</v>
      </c>
      <c r="K23" s="20">
        <f t="shared" si="3"/>
        <v>0</v>
      </c>
      <c r="L23" s="20">
        <f t="shared" si="3"/>
        <v>0</v>
      </c>
      <c r="M23" s="20">
        <f t="shared" si="3"/>
        <v>0</v>
      </c>
      <c r="N23" s="20">
        <f t="shared" si="3"/>
        <v>0</v>
      </c>
      <c r="O23" s="20">
        <f t="shared" si="3"/>
        <v>0</v>
      </c>
      <c r="P23" s="20">
        <f t="shared" si="3"/>
        <v>0</v>
      </c>
      <c r="Q23" s="20">
        <f t="shared" si="3"/>
        <v>0</v>
      </c>
    </row>
    <row r="24" spans="1:17" x14ac:dyDescent="0.25">
      <c r="A24" s="116" t="s">
        <v>2</v>
      </c>
      <c r="B24" s="124" t="s">
        <v>29</v>
      </c>
      <c r="C24" s="111" t="s">
        <v>77</v>
      </c>
      <c r="D24" s="66" t="s">
        <v>20</v>
      </c>
      <c r="E24" s="27">
        <f>E25+E26+E27+E28+E29+E30</f>
        <v>569.65</v>
      </c>
      <c r="F24" s="26">
        <f>F25+F26+F27+F28+F29+F30</f>
        <v>0</v>
      </c>
      <c r="G24" s="26">
        <f t="shared" ref="G24:Q24" si="4">G25+G26+G27+G28+G29+G30</f>
        <v>0</v>
      </c>
      <c r="H24" s="26">
        <f t="shared" si="4"/>
        <v>0</v>
      </c>
      <c r="I24" s="26">
        <f t="shared" si="4"/>
        <v>0</v>
      </c>
      <c r="J24" s="26">
        <f t="shared" si="4"/>
        <v>0</v>
      </c>
      <c r="K24" s="26">
        <f t="shared" si="4"/>
        <v>420.96</v>
      </c>
      <c r="L24" s="26">
        <f t="shared" si="4"/>
        <v>0</v>
      </c>
      <c r="M24" s="26">
        <f t="shared" si="4"/>
        <v>0</v>
      </c>
      <c r="N24" s="26">
        <f t="shared" si="4"/>
        <v>148.69</v>
      </c>
      <c r="O24" s="26">
        <f t="shared" si="4"/>
        <v>0</v>
      </c>
      <c r="P24" s="26">
        <f t="shared" si="4"/>
        <v>0</v>
      </c>
      <c r="Q24" s="28">
        <f t="shared" si="4"/>
        <v>0</v>
      </c>
    </row>
    <row r="25" spans="1:17" x14ac:dyDescent="0.25">
      <c r="A25" s="116"/>
      <c r="B25" s="125"/>
      <c r="C25" s="112"/>
      <c r="D25" s="7" t="s">
        <v>4</v>
      </c>
      <c r="E25" s="29">
        <f>F25+G25+H25+I25+J25+K25+L25+M25+N25+O25+P25+Q25</f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30">
        <v>0</v>
      </c>
    </row>
    <row r="26" spans="1:17" x14ac:dyDescent="0.25">
      <c r="A26" s="116"/>
      <c r="B26" s="125"/>
      <c r="C26" s="112"/>
      <c r="D26" s="7" t="s">
        <v>5</v>
      </c>
      <c r="E26" s="29">
        <f t="shared" ref="E26:E30" si="5">F26+G26+H26+I26+J26+K26+L26+M26+N26+O26+P26+Q26</f>
        <v>0</v>
      </c>
      <c r="F26" s="20"/>
      <c r="G26" s="20"/>
      <c r="H26" s="20"/>
      <c r="I26" s="20"/>
      <c r="J26" s="20"/>
      <c r="K26" s="20"/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30">
        <v>0</v>
      </c>
    </row>
    <row r="27" spans="1:17" x14ac:dyDescent="0.25">
      <c r="A27" s="116"/>
      <c r="B27" s="125"/>
      <c r="C27" s="112"/>
      <c r="D27" s="7" t="s">
        <v>6</v>
      </c>
      <c r="E27" s="29">
        <f t="shared" si="5"/>
        <v>569.65</v>
      </c>
      <c r="F27" s="20">
        <v>0</v>
      </c>
      <c r="G27" s="20">
        <v>0</v>
      </c>
      <c r="H27" s="30">
        <v>0</v>
      </c>
      <c r="I27" s="20">
        <v>0</v>
      </c>
      <c r="J27" s="20">
        <v>0</v>
      </c>
      <c r="K27" s="30">
        <v>420.96</v>
      </c>
      <c r="L27" s="20">
        <v>0</v>
      </c>
      <c r="M27" s="30">
        <v>0</v>
      </c>
      <c r="N27" s="20">
        <v>148.69</v>
      </c>
      <c r="O27" s="20">
        <v>0</v>
      </c>
      <c r="P27" s="20">
        <v>0</v>
      </c>
      <c r="Q27" s="30">
        <v>0</v>
      </c>
    </row>
    <row r="28" spans="1:17" ht="60" x14ac:dyDescent="0.25">
      <c r="A28" s="116"/>
      <c r="B28" s="125"/>
      <c r="C28" s="112"/>
      <c r="D28" s="12" t="s">
        <v>27</v>
      </c>
      <c r="E28" s="29">
        <f t="shared" si="5"/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30">
        <v>0</v>
      </c>
    </row>
    <row r="29" spans="1:17" ht="30" x14ac:dyDescent="0.25">
      <c r="A29" s="116"/>
      <c r="B29" s="125"/>
      <c r="C29" s="112"/>
      <c r="D29" s="12" t="s">
        <v>70</v>
      </c>
      <c r="E29" s="29">
        <f t="shared" si="5"/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30">
        <v>0</v>
      </c>
    </row>
    <row r="30" spans="1:17" ht="55.5" customHeight="1" x14ac:dyDescent="0.25">
      <c r="A30" s="116"/>
      <c r="B30" s="126"/>
      <c r="C30" s="113"/>
      <c r="D30" s="12" t="s">
        <v>71</v>
      </c>
      <c r="E30" s="29">
        <f t="shared" si="5"/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30">
        <v>0</v>
      </c>
    </row>
    <row r="31" spans="1:17" ht="27" customHeight="1" x14ac:dyDescent="0.25">
      <c r="A31" s="111" t="s">
        <v>56</v>
      </c>
      <c r="B31" s="111" t="s">
        <v>64</v>
      </c>
      <c r="C31" s="111" t="s">
        <v>57</v>
      </c>
      <c r="D31" s="66" t="s">
        <v>20</v>
      </c>
      <c r="E31" s="27">
        <f>E32+E33+E34+E35+E36+E37</f>
        <v>201.37200000000001</v>
      </c>
      <c r="F31" s="26">
        <f>F32+F33+F34+F35+F36+F37</f>
        <v>0</v>
      </c>
      <c r="G31" s="26">
        <f t="shared" ref="G31:Q31" si="6">G32+G33+G34+G35+G36+G37</f>
        <v>0</v>
      </c>
      <c r="H31" s="26">
        <f t="shared" si="6"/>
        <v>0</v>
      </c>
      <c r="I31" s="26">
        <f t="shared" si="6"/>
        <v>0</v>
      </c>
      <c r="J31" s="26">
        <f t="shared" si="6"/>
        <v>80</v>
      </c>
      <c r="K31" s="26">
        <f t="shared" si="6"/>
        <v>0</v>
      </c>
      <c r="L31" s="26">
        <f t="shared" si="6"/>
        <v>0</v>
      </c>
      <c r="M31" s="26">
        <f t="shared" si="6"/>
        <v>0</v>
      </c>
      <c r="N31" s="26">
        <f t="shared" si="6"/>
        <v>0</v>
      </c>
      <c r="O31" s="26">
        <f t="shared" si="6"/>
        <v>121.372</v>
      </c>
      <c r="P31" s="26">
        <f t="shared" si="6"/>
        <v>0</v>
      </c>
      <c r="Q31" s="28">
        <f t="shared" si="6"/>
        <v>0</v>
      </c>
    </row>
    <row r="32" spans="1:17" ht="22.5" customHeight="1" x14ac:dyDescent="0.25">
      <c r="A32" s="112"/>
      <c r="B32" s="112"/>
      <c r="C32" s="112"/>
      <c r="D32" s="7" t="s">
        <v>4</v>
      </c>
      <c r="E32" s="29">
        <f>F32+G32+H32+I32+J32+K32+L32+M32+N32+O32+P32+Q32</f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30">
        <v>0</v>
      </c>
    </row>
    <row r="33" spans="1:17" ht="21" customHeight="1" x14ac:dyDescent="0.25">
      <c r="A33" s="112"/>
      <c r="B33" s="112"/>
      <c r="C33" s="112"/>
      <c r="D33" s="7" t="s">
        <v>5</v>
      </c>
      <c r="E33" s="29">
        <f t="shared" ref="E33:E37" si="7">F33+G33+H33+I33+J33+K33+L33+M33+N33+O33+P33+Q33</f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30">
        <v>0</v>
      </c>
    </row>
    <row r="34" spans="1:17" ht="21.75" customHeight="1" x14ac:dyDescent="0.25">
      <c r="A34" s="112"/>
      <c r="B34" s="112"/>
      <c r="C34" s="112"/>
      <c r="D34" s="7" t="s">
        <v>6</v>
      </c>
      <c r="E34" s="29">
        <f t="shared" si="7"/>
        <v>201.37200000000001</v>
      </c>
      <c r="F34" s="20">
        <v>0</v>
      </c>
      <c r="G34" s="20">
        <v>0</v>
      </c>
      <c r="H34" s="30">
        <v>0</v>
      </c>
      <c r="I34" s="20">
        <v>0</v>
      </c>
      <c r="J34" s="20">
        <v>80</v>
      </c>
      <c r="K34" s="30">
        <v>0</v>
      </c>
      <c r="L34" s="20">
        <v>0</v>
      </c>
      <c r="M34" s="30">
        <v>0</v>
      </c>
      <c r="N34" s="20">
        <v>0</v>
      </c>
      <c r="O34" s="20">
        <v>121.372</v>
      </c>
      <c r="P34" s="20">
        <v>0</v>
      </c>
      <c r="Q34" s="30">
        <v>0</v>
      </c>
    </row>
    <row r="35" spans="1:17" ht="65.25" customHeight="1" x14ac:dyDescent="0.25">
      <c r="A35" s="112"/>
      <c r="B35" s="112"/>
      <c r="C35" s="112"/>
      <c r="D35" s="12" t="s">
        <v>27</v>
      </c>
      <c r="E35" s="29">
        <f t="shared" si="7"/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30">
        <v>0</v>
      </c>
    </row>
    <row r="36" spans="1:17" ht="39.75" customHeight="1" x14ac:dyDescent="0.25">
      <c r="A36" s="112"/>
      <c r="B36" s="112"/>
      <c r="C36" s="112"/>
      <c r="D36" s="12" t="s">
        <v>70</v>
      </c>
      <c r="E36" s="29">
        <f t="shared" si="7"/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30">
        <v>0</v>
      </c>
    </row>
    <row r="37" spans="1:17" ht="36" customHeight="1" x14ac:dyDescent="0.25">
      <c r="A37" s="113"/>
      <c r="B37" s="113"/>
      <c r="C37" s="113"/>
      <c r="D37" s="12" t="s">
        <v>71</v>
      </c>
      <c r="E37" s="29">
        <f t="shared" si="7"/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30">
        <v>0</v>
      </c>
    </row>
    <row r="38" spans="1:17" ht="36" customHeight="1" x14ac:dyDescent="0.25">
      <c r="A38" s="111" t="s">
        <v>43</v>
      </c>
      <c r="B38" s="111" t="s">
        <v>58</v>
      </c>
      <c r="C38" s="111" t="s">
        <v>57</v>
      </c>
      <c r="D38" s="66" t="s">
        <v>20</v>
      </c>
      <c r="E38" s="27">
        <f>E39+E40+E41+E42+E43+E44</f>
        <v>29.3</v>
      </c>
      <c r="F38" s="26">
        <f>F39+F40+F41+F42+F43+F44</f>
        <v>0</v>
      </c>
      <c r="G38" s="26">
        <f t="shared" ref="G38:Q38" si="8">G39+G40+G41+G42+G43+G44</f>
        <v>0</v>
      </c>
      <c r="H38" s="26">
        <f t="shared" si="8"/>
        <v>0</v>
      </c>
      <c r="I38" s="26">
        <f t="shared" si="8"/>
        <v>29.3</v>
      </c>
      <c r="J38" s="26">
        <f t="shared" si="8"/>
        <v>0</v>
      </c>
      <c r="K38" s="26">
        <f t="shared" si="8"/>
        <v>0</v>
      </c>
      <c r="L38" s="26">
        <f t="shared" si="8"/>
        <v>0</v>
      </c>
      <c r="M38" s="26">
        <f t="shared" si="8"/>
        <v>0</v>
      </c>
      <c r="N38" s="26">
        <f t="shared" si="8"/>
        <v>0</v>
      </c>
      <c r="O38" s="26">
        <f t="shared" si="8"/>
        <v>0</v>
      </c>
      <c r="P38" s="26">
        <f t="shared" si="8"/>
        <v>0</v>
      </c>
      <c r="Q38" s="28">
        <f t="shared" si="8"/>
        <v>0</v>
      </c>
    </row>
    <row r="39" spans="1:17" ht="22.5" customHeight="1" x14ac:dyDescent="0.25">
      <c r="A39" s="112"/>
      <c r="B39" s="112"/>
      <c r="C39" s="112"/>
      <c r="D39" s="7" t="s">
        <v>4</v>
      </c>
      <c r="E39" s="29">
        <f>F39+G39+H39+I39+J39+K39+L39+M39+N39+O39+P39+Q39</f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30">
        <v>0</v>
      </c>
    </row>
    <row r="40" spans="1:17" ht="25.5" customHeight="1" x14ac:dyDescent="0.25">
      <c r="A40" s="112"/>
      <c r="B40" s="112"/>
      <c r="C40" s="112"/>
      <c r="D40" s="7" t="s">
        <v>5</v>
      </c>
      <c r="E40" s="29">
        <f t="shared" ref="E40:E44" si="9">F40+G40+H40+I40+J40+K40+L40+M40+N40+O40+P40+Q40</f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30">
        <v>0</v>
      </c>
    </row>
    <row r="41" spans="1:17" ht="25.5" customHeight="1" x14ac:dyDescent="0.25">
      <c r="A41" s="112"/>
      <c r="B41" s="112"/>
      <c r="C41" s="112"/>
      <c r="D41" s="7" t="s">
        <v>6</v>
      </c>
      <c r="E41" s="29">
        <f t="shared" si="9"/>
        <v>29.3</v>
      </c>
      <c r="F41" s="20">
        <v>0</v>
      </c>
      <c r="G41" s="20">
        <v>0</v>
      </c>
      <c r="H41" s="30">
        <v>0</v>
      </c>
      <c r="I41" s="20">
        <v>29.3</v>
      </c>
      <c r="J41" s="20">
        <v>0</v>
      </c>
      <c r="K41" s="30">
        <v>0</v>
      </c>
      <c r="L41" s="20">
        <v>0</v>
      </c>
      <c r="M41" s="30">
        <v>0</v>
      </c>
      <c r="N41" s="20">
        <v>0</v>
      </c>
      <c r="O41" s="20">
        <v>0</v>
      </c>
      <c r="P41" s="20">
        <v>0</v>
      </c>
      <c r="Q41" s="30">
        <v>0</v>
      </c>
    </row>
    <row r="42" spans="1:17" ht="63" customHeight="1" x14ac:dyDescent="0.25">
      <c r="A42" s="112"/>
      <c r="B42" s="112"/>
      <c r="C42" s="112"/>
      <c r="D42" s="12" t="s">
        <v>27</v>
      </c>
      <c r="E42" s="29">
        <f t="shared" si="9"/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30">
        <v>0</v>
      </c>
    </row>
    <row r="43" spans="1:17" ht="36" customHeight="1" x14ac:dyDescent="0.25">
      <c r="A43" s="112"/>
      <c r="B43" s="112"/>
      <c r="C43" s="112"/>
      <c r="D43" s="12" t="s">
        <v>70</v>
      </c>
      <c r="E43" s="29">
        <f t="shared" si="9"/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30">
        <v>0</v>
      </c>
    </row>
    <row r="44" spans="1:17" ht="36" customHeight="1" x14ac:dyDescent="0.25">
      <c r="A44" s="113"/>
      <c r="B44" s="113"/>
      <c r="C44" s="113"/>
      <c r="D44" s="12" t="s">
        <v>71</v>
      </c>
      <c r="E44" s="29">
        <f t="shared" si="9"/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30">
        <v>0</v>
      </c>
    </row>
    <row r="45" spans="1:17" x14ac:dyDescent="0.25">
      <c r="A45" s="116" t="s">
        <v>49</v>
      </c>
      <c r="B45" s="124" t="s">
        <v>30</v>
      </c>
      <c r="C45" s="111" t="s">
        <v>38</v>
      </c>
      <c r="D45" s="6" t="s">
        <v>20</v>
      </c>
      <c r="E45" s="31">
        <f>E46+E47+E48+E49+E50+E51</f>
        <v>400</v>
      </c>
      <c r="F45" s="31">
        <f t="shared" ref="F45:Q45" si="10">F46+F47+F48+F49+F50+F51</f>
        <v>0</v>
      </c>
      <c r="G45" s="31">
        <f t="shared" si="10"/>
        <v>50</v>
      </c>
      <c r="H45" s="31">
        <f t="shared" si="10"/>
        <v>0</v>
      </c>
      <c r="I45" s="31">
        <f t="shared" si="10"/>
        <v>335</v>
      </c>
      <c r="J45" s="31">
        <f t="shared" si="10"/>
        <v>0</v>
      </c>
      <c r="K45" s="31">
        <f t="shared" si="10"/>
        <v>0</v>
      </c>
      <c r="L45" s="31">
        <f t="shared" si="10"/>
        <v>0</v>
      </c>
      <c r="M45" s="31">
        <f t="shared" si="10"/>
        <v>0</v>
      </c>
      <c r="N45" s="31">
        <f t="shared" si="10"/>
        <v>0</v>
      </c>
      <c r="O45" s="31">
        <f t="shared" si="10"/>
        <v>15</v>
      </c>
      <c r="P45" s="31">
        <f t="shared" si="10"/>
        <v>0</v>
      </c>
      <c r="Q45" s="32">
        <f t="shared" si="10"/>
        <v>0</v>
      </c>
    </row>
    <row r="46" spans="1:17" x14ac:dyDescent="0.25">
      <c r="A46" s="116"/>
      <c r="B46" s="125"/>
      <c r="C46" s="112"/>
      <c r="D46" s="7" t="s">
        <v>4</v>
      </c>
      <c r="E46" s="29">
        <f t="shared" ref="E46:E51" si="11">F46+G46+H46+I46+J46+K46+L46+M46+N46+O46+P46+Q46</f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30">
        <v>0</v>
      </c>
    </row>
    <row r="47" spans="1:17" x14ac:dyDescent="0.25">
      <c r="A47" s="116"/>
      <c r="B47" s="125"/>
      <c r="C47" s="112"/>
      <c r="D47" s="7" t="s">
        <v>5</v>
      </c>
      <c r="E47" s="29">
        <f t="shared" si="11"/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30">
        <v>0</v>
      </c>
    </row>
    <row r="48" spans="1:17" x14ac:dyDescent="0.25">
      <c r="A48" s="116"/>
      <c r="B48" s="125"/>
      <c r="C48" s="112"/>
      <c r="D48" s="7" t="s">
        <v>6</v>
      </c>
      <c r="E48" s="29">
        <f t="shared" si="11"/>
        <v>400</v>
      </c>
      <c r="F48" s="30">
        <v>0</v>
      </c>
      <c r="G48" s="30">
        <v>50</v>
      </c>
      <c r="H48" s="33">
        <v>0</v>
      </c>
      <c r="I48" s="33">
        <v>335</v>
      </c>
      <c r="J48" s="33">
        <v>0</v>
      </c>
      <c r="K48" s="33">
        <v>0</v>
      </c>
      <c r="L48" s="30">
        <v>0</v>
      </c>
      <c r="M48" s="30">
        <v>0</v>
      </c>
      <c r="N48" s="30">
        <v>0</v>
      </c>
      <c r="O48" s="30">
        <v>15</v>
      </c>
      <c r="P48" s="30">
        <v>0</v>
      </c>
      <c r="Q48" s="30">
        <v>0</v>
      </c>
    </row>
    <row r="49" spans="1:17" ht="60" x14ac:dyDescent="0.25">
      <c r="A49" s="116"/>
      <c r="B49" s="125"/>
      <c r="C49" s="112"/>
      <c r="D49" s="12" t="s">
        <v>27</v>
      </c>
      <c r="E49" s="29">
        <f t="shared" si="11"/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30">
        <v>0</v>
      </c>
    </row>
    <row r="50" spans="1:17" ht="30" x14ac:dyDescent="0.25">
      <c r="A50" s="116"/>
      <c r="B50" s="125"/>
      <c r="C50" s="112"/>
      <c r="D50" s="12" t="s">
        <v>70</v>
      </c>
      <c r="E50" s="29">
        <f t="shared" si="11"/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30">
        <v>0</v>
      </c>
    </row>
    <row r="51" spans="1:17" ht="30" x14ac:dyDescent="0.25">
      <c r="A51" s="116"/>
      <c r="B51" s="126"/>
      <c r="C51" s="113"/>
      <c r="D51" s="12" t="s">
        <v>71</v>
      </c>
      <c r="E51" s="29">
        <f t="shared" si="11"/>
        <v>0</v>
      </c>
      <c r="F51" s="20">
        <v>0</v>
      </c>
      <c r="G51" s="20">
        <v>0</v>
      </c>
      <c r="H51" s="20">
        <v>0</v>
      </c>
      <c r="I51" s="34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30">
        <v>0</v>
      </c>
    </row>
    <row r="52" spans="1:17" x14ac:dyDescent="0.25">
      <c r="A52" s="111" t="s">
        <v>54</v>
      </c>
      <c r="B52" s="124" t="s">
        <v>44</v>
      </c>
      <c r="C52" s="111" t="s">
        <v>38</v>
      </c>
      <c r="D52" s="6" t="s">
        <v>20</v>
      </c>
      <c r="E52" s="29">
        <f>E53+E54+E55+E56+E57+E58</f>
        <v>200</v>
      </c>
      <c r="F52" s="29">
        <f t="shared" ref="F52:Q52" si="12">F53+F54+F55+F56+F57+F58</f>
        <v>0</v>
      </c>
      <c r="G52" s="29">
        <f t="shared" si="12"/>
        <v>15</v>
      </c>
      <c r="H52" s="29">
        <f t="shared" si="12"/>
        <v>0</v>
      </c>
      <c r="I52" s="29">
        <f t="shared" si="12"/>
        <v>25</v>
      </c>
      <c r="J52" s="29">
        <f t="shared" si="12"/>
        <v>79</v>
      </c>
      <c r="K52" s="29">
        <f t="shared" si="12"/>
        <v>0</v>
      </c>
      <c r="L52" s="29">
        <f t="shared" si="12"/>
        <v>0</v>
      </c>
      <c r="M52" s="29">
        <f t="shared" si="12"/>
        <v>0</v>
      </c>
      <c r="N52" s="29">
        <f t="shared" si="12"/>
        <v>81</v>
      </c>
      <c r="O52" s="29">
        <f t="shared" si="12"/>
        <v>0</v>
      </c>
      <c r="P52" s="29">
        <f t="shared" si="12"/>
        <v>0</v>
      </c>
      <c r="Q52" s="35">
        <f t="shared" si="12"/>
        <v>0</v>
      </c>
    </row>
    <row r="53" spans="1:17" x14ac:dyDescent="0.25">
      <c r="A53" s="122"/>
      <c r="B53" s="127"/>
      <c r="C53" s="112"/>
      <c r="D53" s="7" t="s">
        <v>4</v>
      </c>
      <c r="E53" s="29">
        <f>F53+G53+H53+I53+J53+K53+L53+M53+N53+O53+P53+Q53</f>
        <v>0</v>
      </c>
      <c r="F53" s="20">
        <v>0</v>
      </c>
      <c r="G53" s="20">
        <v>0</v>
      </c>
      <c r="H53" s="20">
        <v>0</v>
      </c>
      <c r="I53" s="34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30">
        <v>0</v>
      </c>
    </row>
    <row r="54" spans="1:17" x14ac:dyDescent="0.25">
      <c r="A54" s="122"/>
      <c r="B54" s="127"/>
      <c r="C54" s="112"/>
      <c r="D54" s="7" t="s">
        <v>5</v>
      </c>
      <c r="E54" s="29">
        <f t="shared" ref="E54:E58" si="13">F54+G54+H54+I54+J54+K54+L54+M54+N54+O54+P54+Q54</f>
        <v>0</v>
      </c>
      <c r="F54" s="20">
        <v>0</v>
      </c>
      <c r="G54" s="20">
        <v>0</v>
      </c>
      <c r="H54" s="20">
        <v>0</v>
      </c>
      <c r="I54" s="34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30">
        <v>0</v>
      </c>
    </row>
    <row r="55" spans="1:17" x14ac:dyDescent="0.25">
      <c r="A55" s="122"/>
      <c r="B55" s="127"/>
      <c r="C55" s="112"/>
      <c r="D55" s="7" t="s">
        <v>6</v>
      </c>
      <c r="E55" s="29">
        <f t="shared" si="13"/>
        <v>200</v>
      </c>
      <c r="F55" s="20">
        <v>0</v>
      </c>
      <c r="G55" s="20">
        <v>15</v>
      </c>
      <c r="H55" s="20">
        <v>0</v>
      </c>
      <c r="I55" s="34">
        <v>25</v>
      </c>
      <c r="J55" s="20">
        <v>79</v>
      </c>
      <c r="K55" s="20">
        <v>0</v>
      </c>
      <c r="L55" s="20">
        <v>0</v>
      </c>
      <c r="M55" s="20">
        <v>0</v>
      </c>
      <c r="N55" s="20">
        <v>81</v>
      </c>
      <c r="O55" s="20">
        <v>0</v>
      </c>
      <c r="P55" s="20">
        <v>0</v>
      </c>
      <c r="Q55" s="30">
        <v>0</v>
      </c>
    </row>
    <row r="56" spans="1:17" ht="60" x14ac:dyDescent="0.25">
      <c r="A56" s="122"/>
      <c r="B56" s="127"/>
      <c r="C56" s="112"/>
      <c r="D56" s="12" t="s">
        <v>27</v>
      </c>
      <c r="E56" s="29">
        <f t="shared" si="13"/>
        <v>0</v>
      </c>
      <c r="F56" s="20">
        <v>0</v>
      </c>
      <c r="G56" s="20">
        <v>0</v>
      </c>
      <c r="H56" s="20">
        <v>0</v>
      </c>
      <c r="I56" s="34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30">
        <v>0</v>
      </c>
    </row>
    <row r="57" spans="1:17" ht="30" x14ac:dyDescent="0.25">
      <c r="A57" s="122"/>
      <c r="B57" s="127"/>
      <c r="C57" s="112"/>
      <c r="D57" s="12" t="s">
        <v>70</v>
      </c>
      <c r="E57" s="29">
        <f t="shared" si="13"/>
        <v>0</v>
      </c>
      <c r="F57" s="20">
        <v>0</v>
      </c>
      <c r="G57" s="20">
        <v>0</v>
      </c>
      <c r="H57" s="20">
        <v>0</v>
      </c>
      <c r="I57" s="34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30">
        <v>0</v>
      </c>
    </row>
    <row r="58" spans="1:17" ht="30" x14ac:dyDescent="0.25">
      <c r="A58" s="123"/>
      <c r="B58" s="128"/>
      <c r="C58" s="113"/>
      <c r="D58" s="12" t="s">
        <v>71</v>
      </c>
      <c r="E58" s="29">
        <f t="shared" si="13"/>
        <v>0</v>
      </c>
      <c r="F58" s="20">
        <v>0</v>
      </c>
      <c r="G58" s="20">
        <v>0</v>
      </c>
      <c r="H58" s="20">
        <v>0</v>
      </c>
      <c r="I58" s="34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30">
        <v>0</v>
      </c>
    </row>
    <row r="59" spans="1:17" x14ac:dyDescent="0.25">
      <c r="A59" s="116" t="s">
        <v>3</v>
      </c>
      <c r="B59" s="108" t="s">
        <v>74</v>
      </c>
      <c r="C59" s="111"/>
      <c r="D59" s="6" t="s">
        <v>20</v>
      </c>
      <c r="E59" s="31">
        <f>E60+E61+E62+E63+E64+E65</f>
        <v>325704.99669999996</v>
      </c>
      <c r="F59" s="31">
        <f t="shared" ref="F59:O59" si="14">F60+F61+F62+F63+F64+F65</f>
        <v>0</v>
      </c>
      <c r="G59" s="31">
        <f t="shared" si="14"/>
        <v>0</v>
      </c>
      <c r="H59" s="31">
        <f t="shared" si="14"/>
        <v>36</v>
      </c>
      <c r="I59" s="31">
        <f t="shared" si="14"/>
        <v>0</v>
      </c>
      <c r="J59" s="31">
        <f t="shared" si="14"/>
        <v>36</v>
      </c>
      <c r="K59" s="31">
        <f t="shared" si="14"/>
        <v>200</v>
      </c>
      <c r="L59" s="31">
        <f t="shared" si="14"/>
        <v>500</v>
      </c>
      <c r="M59" s="31">
        <f t="shared" si="14"/>
        <v>523</v>
      </c>
      <c r="N59" s="31">
        <f t="shared" si="14"/>
        <v>530</v>
      </c>
      <c r="O59" s="31">
        <f t="shared" si="14"/>
        <v>350</v>
      </c>
      <c r="P59" s="31">
        <f>P60+P61+P62+P63+P64+P65</f>
        <v>500</v>
      </c>
      <c r="Q59" s="32">
        <f>Q60+Q61+Q62+Q63+Q64+Q65</f>
        <v>323029.99669999996</v>
      </c>
    </row>
    <row r="60" spans="1:17" x14ac:dyDescent="0.25">
      <c r="A60" s="116"/>
      <c r="B60" s="109"/>
      <c r="C60" s="112"/>
      <c r="D60" s="7" t="s">
        <v>4</v>
      </c>
      <c r="E60" s="29">
        <f t="shared" ref="E60:E65" si="15">F60+G60+H60+I60+J60+K60+L60+M60+N60+O60+P60+Q60</f>
        <v>0</v>
      </c>
      <c r="F60" s="20">
        <f>F67+F81+F74+F88+F95</f>
        <v>0</v>
      </c>
      <c r="G60" s="20">
        <f t="shared" ref="G60:Q60" si="16">G67+G81+G74+G88+G95</f>
        <v>0</v>
      </c>
      <c r="H60" s="20">
        <f t="shared" si="16"/>
        <v>0</v>
      </c>
      <c r="I60" s="20">
        <f t="shared" si="16"/>
        <v>0</v>
      </c>
      <c r="J60" s="20">
        <f t="shared" si="16"/>
        <v>0</v>
      </c>
      <c r="K60" s="20">
        <f t="shared" si="16"/>
        <v>0</v>
      </c>
      <c r="L60" s="20">
        <f t="shared" si="16"/>
        <v>0</v>
      </c>
      <c r="M60" s="20">
        <f t="shared" si="16"/>
        <v>0</v>
      </c>
      <c r="N60" s="20">
        <f t="shared" si="16"/>
        <v>0</v>
      </c>
      <c r="O60" s="20">
        <f t="shared" si="16"/>
        <v>0</v>
      </c>
      <c r="P60" s="20">
        <f t="shared" si="16"/>
        <v>0</v>
      </c>
      <c r="Q60" s="20">
        <f t="shared" si="16"/>
        <v>0</v>
      </c>
    </row>
    <row r="61" spans="1:17" x14ac:dyDescent="0.25">
      <c r="A61" s="116"/>
      <c r="B61" s="109"/>
      <c r="C61" s="112"/>
      <c r="D61" s="7" t="s">
        <v>5</v>
      </c>
      <c r="E61" s="29">
        <f>F61+G61+H61+I61+J61+K61+L61+M61+N61+O61+P61+Q61</f>
        <v>95</v>
      </c>
      <c r="F61" s="20">
        <f t="shared" ref="F61:Q65" si="17">F68+F82+F75+F89+F96</f>
        <v>0</v>
      </c>
      <c r="G61" s="20">
        <f t="shared" si="17"/>
        <v>0</v>
      </c>
      <c r="H61" s="20">
        <f t="shared" si="17"/>
        <v>36</v>
      </c>
      <c r="I61" s="20">
        <f t="shared" si="17"/>
        <v>0</v>
      </c>
      <c r="J61" s="20">
        <f t="shared" si="17"/>
        <v>36</v>
      </c>
      <c r="K61" s="20">
        <f t="shared" si="17"/>
        <v>0</v>
      </c>
      <c r="L61" s="20">
        <f t="shared" si="17"/>
        <v>0</v>
      </c>
      <c r="M61" s="20">
        <f t="shared" si="17"/>
        <v>23</v>
      </c>
      <c r="N61" s="20">
        <f t="shared" si="17"/>
        <v>0</v>
      </c>
      <c r="O61" s="20">
        <f t="shared" si="17"/>
        <v>0</v>
      </c>
      <c r="P61" s="20">
        <f t="shared" si="17"/>
        <v>0</v>
      </c>
      <c r="Q61" s="20">
        <f t="shared" si="17"/>
        <v>0</v>
      </c>
    </row>
    <row r="62" spans="1:17" x14ac:dyDescent="0.25">
      <c r="A62" s="116"/>
      <c r="B62" s="109"/>
      <c r="C62" s="112"/>
      <c r="D62" s="7" t="s">
        <v>6</v>
      </c>
      <c r="E62" s="29">
        <f t="shared" si="15"/>
        <v>2580</v>
      </c>
      <c r="F62" s="20">
        <f t="shared" si="17"/>
        <v>0</v>
      </c>
      <c r="G62" s="20">
        <f t="shared" si="17"/>
        <v>0</v>
      </c>
      <c r="H62" s="20">
        <f t="shared" si="17"/>
        <v>0</v>
      </c>
      <c r="I62" s="20">
        <f t="shared" si="17"/>
        <v>0</v>
      </c>
      <c r="J62" s="20">
        <f t="shared" si="17"/>
        <v>0</v>
      </c>
      <c r="K62" s="20">
        <f t="shared" si="17"/>
        <v>200</v>
      </c>
      <c r="L62" s="20">
        <f t="shared" si="17"/>
        <v>500</v>
      </c>
      <c r="M62" s="20">
        <f t="shared" si="17"/>
        <v>500</v>
      </c>
      <c r="N62" s="20">
        <f t="shared" si="17"/>
        <v>530</v>
      </c>
      <c r="O62" s="20">
        <f t="shared" si="17"/>
        <v>350</v>
      </c>
      <c r="P62" s="20">
        <f t="shared" si="17"/>
        <v>500</v>
      </c>
      <c r="Q62" s="20">
        <f t="shared" si="17"/>
        <v>0</v>
      </c>
    </row>
    <row r="63" spans="1:17" ht="60" x14ac:dyDescent="0.25">
      <c r="A63" s="116"/>
      <c r="B63" s="109"/>
      <c r="C63" s="112"/>
      <c r="D63" s="12" t="s">
        <v>27</v>
      </c>
      <c r="E63" s="29">
        <f t="shared" si="15"/>
        <v>0</v>
      </c>
      <c r="F63" s="20">
        <f t="shared" si="17"/>
        <v>0</v>
      </c>
      <c r="G63" s="20">
        <f t="shared" si="17"/>
        <v>0</v>
      </c>
      <c r="H63" s="20">
        <f t="shared" si="17"/>
        <v>0</v>
      </c>
      <c r="I63" s="20">
        <f t="shared" si="17"/>
        <v>0</v>
      </c>
      <c r="J63" s="20">
        <f t="shared" si="17"/>
        <v>0</v>
      </c>
      <c r="K63" s="20">
        <f t="shared" si="17"/>
        <v>0</v>
      </c>
      <c r="L63" s="20">
        <f t="shared" si="17"/>
        <v>0</v>
      </c>
      <c r="M63" s="20">
        <f t="shared" si="17"/>
        <v>0</v>
      </c>
      <c r="N63" s="20">
        <f t="shared" si="17"/>
        <v>0</v>
      </c>
      <c r="O63" s="20">
        <f t="shared" si="17"/>
        <v>0</v>
      </c>
      <c r="P63" s="20">
        <f t="shared" si="17"/>
        <v>0</v>
      </c>
      <c r="Q63" s="20">
        <f t="shared" si="17"/>
        <v>0</v>
      </c>
    </row>
    <row r="64" spans="1:17" ht="30" x14ac:dyDescent="0.25">
      <c r="A64" s="116"/>
      <c r="B64" s="109"/>
      <c r="C64" s="112"/>
      <c r="D64" s="12" t="s">
        <v>70</v>
      </c>
      <c r="E64" s="29">
        <f t="shared" si="15"/>
        <v>0</v>
      </c>
      <c r="F64" s="20">
        <f t="shared" si="17"/>
        <v>0</v>
      </c>
      <c r="G64" s="20">
        <f t="shared" si="17"/>
        <v>0</v>
      </c>
      <c r="H64" s="20">
        <f t="shared" si="17"/>
        <v>0</v>
      </c>
      <c r="I64" s="20">
        <f t="shared" si="17"/>
        <v>0</v>
      </c>
      <c r="J64" s="20">
        <f t="shared" si="17"/>
        <v>0</v>
      </c>
      <c r="K64" s="20">
        <f t="shared" si="17"/>
        <v>0</v>
      </c>
      <c r="L64" s="20">
        <f t="shared" si="17"/>
        <v>0</v>
      </c>
      <c r="M64" s="20">
        <f t="shared" si="17"/>
        <v>0</v>
      </c>
      <c r="N64" s="20">
        <f t="shared" si="17"/>
        <v>0</v>
      </c>
      <c r="O64" s="20">
        <f t="shared" si="17"/>
        <v>0</v>
      </c>
      <c r="P64" s="20">
        <f t="shared" si="17"/>
        <v>0</v>
      </c>
      <c r="Q64" s="20">
        <f t="shared" si="17"/>
        <v>0</v>
      </c>
    </row>
    <row r="65" spans="1:18" ht="30" x14ac:dyDescent="0.25">
      <c r="A65" s="116"/>
      <c r="B65" s="110"/>
      <c r="C65" s="113"/>
      <c r="D65" s="12" t="s">
        <v>71</v>
      </c>
      <c r="E65" s="29">
        <f t="shared" si="15"/>
        <v>323029.99669999996</v>
      </c>
      <c r="F65" s="20">
        <f t="shared" si="17"/>
        <v>0</v>
      </c>
      <c r="G65" s="20">
        <f t="shared" si="17"/>
        <v>0</v>
      </c>
      <c r="H65" s="20">
        <f t="shared" si="17"/>
        <v>0</v>
      </c>
      <c r="I65" s="20">
        <f t="shared" si="17"/>
        <v>0</v>
      </c>
      <c r="J65" s="20">
        <f t="shared" si="17"/>
        <v>0</v>
      </c>
      <c r="K65" s="20">
        <f t="shared" si="17"/>
        <v>0</v>
      </c>
      <c r="L65" s="20">
        <f t="shared" si="17"/>
        <v>0</v>
      </c>
      <c r="M65" s="20">
        <f t="shared" si="17"/>
        <v>0</v>
      </c>
      <c r="N65" s="20">
        <f t="shared" si="17"/>
        <v>0</v>
      </c>
      <c r="O65" s="20">
        <f t="shared" si="17"/>
        <v>0</v>
      </c>
      <c r="P65" s="20">
        <f t="shared" si="17"/>
        <v>0</v>
      </c>
      <c r="Q65" s="20">
        <f t="shared" si="17"/>
        <v>323029.99669999996</v>
      </c>
    </row>
    <row r="66" spans="1:18" ht="15" customHeight="1" x14ac:dyDescent="0.25">
      <c r="A66" s="139" t="s">
        <v>40</v>
      </c>
      <c r="B66" s="117" t="s">
        <v>45</v>
      </c>
      <c r="C66" s="111" t="s">
        <v>50</v>
      </c>
      <c r="D66" s="6" t="s">
        <v>20</v>
      </c>
      <c r="E66" s="31">
        <f>F66+G66+H66+I66+J66+K66+L66+M66+N66+O66+P66+Q66</f>
        <v>95</v>
      </c>
      <c r="F66" s="26">
        <f>F67+F68+F69+F70+F71+F72</f>
        <v>0</v>
      </c>
      <c r="G66" s="26">
        <f t="shared" ref="G66:Q66" si="18">G67+G68+G69+G70+G71+G72</f>
        <v>0</v>
      </c>
      <c r="H66" s="26">
        <f t="shared" si="18"/>
        <v>36</v>
      </c>
      <c r="I66" s="26">
        <f t="shared" si="18"/>
        <v>0</v>
      </c>
      <c r="J66" s="26">
        <f t="shared" si="18"/>
        <v>36</v>
      </c>
      <c r="K66" s="26">
        <f t="shared" si="18"/>
        <v>0</v>
      </c>
      <c r="L66" s="26">
        <f t="shared" si="18"/>
        <v>0</v>
      </c>
      <c r="M66" s="26">
        <f t="shared" si="18"/>
        <v>23</v>
      </c>
      <c r="N66" s="26">
        <f t="shared" si="18"/>
        <v>0</v>
      </c>
      <c r="O66" s="26">
        <f t="shared" si="18"/>
        <v>0</v>
      </c>
      <c r="P66" s="26">
        <f t="shared" si="18"/>
        <v>0</v>
      </c>
      <c r="Q66" s="28">
        <f t="shared" si="18"/>
        <v>0</v>
      </c>
    </row>
    <row r="67" spans="1:18" x14ac:dyDescent="0.25">
      <c r="A67" s="140"/>
      <c r="B67" s="138"/>
      <c r="C67" s="112"/>
      <c r="D67" s="7" t="s">
        <v>4</v>
      </c>
      <c r="E67" s="31">
        <f t="shared" ref="E67:E72" si="19">F67+G67+H67+I67+J67+K67+L67+M67+N67+O67+P67+Q67</f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30">
        <v>0</v>
      </c>
    </row>
    <row r="68" spans="1:18" x14ac:dyDescent="0.25">
      <c r="A68" s="140"/>
      <c r="B68" s="138"/>
      <c r="C68" s="112"/>
      <c r="D68" s="7" t="s">
        <v>5</v>
      </c>
      <c r="E68" s="25">
        <f t="shared" si="19"/>
        <v>95</v>
      </c>
      <c r="F68" s="25">
        <v>0</v>
      </c>
      <c r="G68" s="25">
        <v>0</v>
      </c>
      <c r="H68" s="25">
        <v>36</v>
      </c>
      <c r="I68" s="25">
        <v>0</v>
      </c>
      <c r="J68" s="25">
        <v>36</v>
      </c>
      <c r="K68" s="25">
        <v>0</v>
      </c>
      <c r="L68" s="25">
        <v>0</v>
      </c>
      <c r="M68" s="25">
        <v>23</v>
      </c>
      <c r="N68" s="36">
        <v>0</v>
      </c>
      <c r="O68" s="36">
        <v>0</v>
      </c>
      <c r="P68" s="31">
        <v>0</v>
      </c>
      <c r="Q68" s="37">
        <v>0</v>
      </c>
    </row>
    <row r="69" spans="1:18" x14ac:dyDescent="0.25">
      <c r="A69" s="140"/>
      <c r="B69" s="138"/>
      <c r="C69" s="112"/>
      <c r="D69" s="7" t="s">
        <v>6</v>
      </c>
      <c r="E69" s="31">
        <f t="shared" si="19"/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9">
        <v>0</v>
      </c>
      <c r="R69" s="15"/>
    </row>
    <row r="70" spans="1:18" ht="60" x14ac:dyDescent="0.25">
      <c r="A70" s="140"/>
      <c r="B70" s="138"/>
      <c r="C70" s="112"/>
      <c r="D70" s="12" t="s">
        <v>27</v>
      </c>
      <c r="E70" s="31">
        <f t="shared" si="19"/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30">
        <v>0</v>
      </c>
    </row>
    <row r="71" spans="1:18" ht="30" x14ac:dyDescent="0.25">
      <c r="A71" s="140"/>
      <c r="B71" s="138"/>
      <c r="C71" s="112"/>
      <c r="D71" s="12" t="s">
        <v>70</v>
      </c>
      <c r="E71" s="31">
        <f t="shared" si="19"/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30">
        <v>0</v>
      </c>
    </row>
    <row r="72" spans="1:18" ht="30" x14ac:dyDescent="0.25">
      <c r="A72" s="141"/>
      <c r="B72" s="118"/>
      <c r="C72" s="113"/>
      <c r="D72" s="12" t="s">
        <v>71</v>
      </c>
      <c r="E72" s="31">
        <f t="shared" si="19"/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0">
        <v>0</v>
      </c>
    </row>
    <row r="73" spans="1:18" x14ac:dyDescent="0.25">
      <c r="A73" s="116" t="s">
        <v>41</v>
      </c>
      <c r="B73" s="124" t="s">
        <v>51</v>
      </c>
      <c r="C73" s="111" t="s">
        <v>79</v>
      </c>
      <c r="D73" s="6" t="s">
        <v>20</v>
      </c>
      <c r="E73" s="31">
        <f>F73+G73+H73+I73+J73+K73+L73+M73+N73+O73+P73+Q73</f>
        <v>161055.93</v>
      </c>
      <c r="F73" s="26">
        <f>F74+F75+F76+F77+F78+F79</f>
        <v>0</v>
      </c>
      <c r="G73" s="26">
        <f t="shared" ref="G73:Q73" si="20">G74+G75+G76+G77+G78+G79</f>
        <v>0</v>
      </c>
      <c r="H73" s="26">
        <f t="shared" si="20"/>
        <v>0</v>
      </c>
      <c r="I73" s="26">
        <f t="shared" si="20"/>
        <v>0</v>
      </c>
      <c r="J73" s="26">
        <f t="shared" si="20"/>
        <v>0</v>
      </c>
      <c r="K73" s="26">
        <f t="shared" si="20"/>
        <v>0</v>
      </c>
      <c r="L73" s="26">
        <f t="shared" si="20"/>
        <v>0</v>
      </c>
      <c r="M73" s="26">
        <f t="shared" si="20"/>
        <v>0</v>
      </c>
      <c r="N73" s="26">
        <f t="shared" si="20"/>
        <v>0</v>
      </c>
      <c r="O73" s="26">
        <f t="shared" si="20"/>
        <v>0</v>
      </c>
      <c r="P73" s="26">
        <f t="shared" si="20"/>
        <v>0</v>
      </c>
      <c r="Q73" s="28">
        <f t="shared" si="20"/>
        <v>161055.93</v>
      </c>
    </row>
    <row r="74" spans="1:18" x14ac:dyDescent="0.25">
      <c r="A74" s="116"/>
      <c r="B74" s="125"/>
      <c r="C74" s="112"/>
      <c r="D74" s="7" t="s">
        <v>4</v>
      </c>
      <c r="E74" s="31">
        <f t="shared" ref="E74:E86" si="21">F74+G74+H74+I74+J74+K74+L74+M74+N74+O74+P74+Q74</f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30">
        <v>0</v>
      </c>
    </row>
    <row r="75" spans="1:18" x14ac:dyDescent="0.25">
      <c r="A75" s="116"/>
      <c r="B75" s="125"/>
      <c r="C75" s="112"/>
      <c r="D75" s="7" t="s">
        <v>5</v>
      </c>
      <c r="E75" s="25">
        <f t="shared" si="21"/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31">
        <v>0</v>
      </c>
      <c r="P75" s="31">
        <v>0</v>
      </c>
      <c r="Q75" s="37">
        <v>0</v>
      </c>
    </row>
    <row r="76" spans="1:18" x14ac:dyDescent="0.25">
      <c r="A76" s="116"/>
      <c r="B76" s="125"/>
      <c r="C76" s="112"/>
      <c r="D76" s="7" t="s">
        <v>6</v>
      </c>
      <c r="E76" s="31">
        <f t="shared" si="21"/>
        <v>0</v>
      </c>
      <c r="F76" s="38">
        <v>0</v>
      </c>
      <c r="G76" s="38">
        <v>0</v>
      </c>
      <c r="H76" s="38"/>
      <c r="I76" s="38"/>
      <c r="J76" s="38"/>
      <c r="K76" s="38"/>
      <c r="L76" s="38"/>
      <c r="M76" s="39"/>
      <c r="N76" s="38"/>
      <c r="O76" s="38"/>
      <c r="P76" s="38">
        <v>0</v>
      </c>
      <c r="Q76" s="39">
        <v>0</v>
      </c>
    </row>
    <row r="77" spans="1:18" ht="60" x14ac:dyDescent="0.25">
      <c r="A77" s="116"/>
      <c r="B77" s="125"/>
      <c r="C77" s="112"/>
      <c r="D77" s="12" t="s">
        <v>27</v>
      </c>
      <c r="E77" s="31">
        <f t="shared" si="21"/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30">
        <v>0</v>
      </c>
    </row>
    <row r="78" spans="1:18" ht="30" x14ac:dyDescent="0.25">
      <c r="A78" s="116"/>
      <c r="B78" s="125"/>
      <c r="C78" s="112"/>
      <c r="D78" s="12" t="s">
        <v>70</v>
      </c>
      <c r="E78" s="31">
        <f t="shared" si="21"/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30">
        <v>0</v>
      </c>
    </row>
    <row r="79" spans="1:18" ht="30" x14ac:dyDescent="0.25">
      <c r="A79" s="116"/>
      <c r="B79" s="126"/>
      <c r="C79" s="113"/>
      <c r="D79" s="12" t="s">
        <v>71</v>
      </c>
      <c r="E79" s="31">
        <f t="shared" si="21"/>
        <v>161055.93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19600-19600</f>
        <v>0</v>
      </c>
      <c r="Q79" s="30">
        <v>161055.93</v>
      </c>
    </row>
    <row r="80" spans="1:18" ht="15" customHeight="1" x14ac:dyDescent="0.25">
      <c r="A80" s="120" t="s">
        <v>42</v>
      </c>
      <c r="B80" s="130" t="s">
        <v>34</v>
      </c>
      <c r="C80" s="117" t="s">
        <v>96</v>
      </c>
      <c r="D80" s="22" t="s">
        <v>20</v>
      </c>
      <c r="E80" s="32">
        <f t="shared" si="21"/>
        <v>2580</v>
      </c>
      <c r="F80" s="28">
        <f t="shared" ref="F80:Q80" si="22">F81+F82+F83+F86</f>
        <v>0</v>
      </c>
      <c r="G80" s="28">
        <f t="shared" si="22"/>
        <v>0</v>
      </c>
      <c r="H80" s="28">
        <f t="shared" si="22"/>
        <v>0</v>
      </c>
      <c r="I80" s="28">
        <f t="shared" si="22"/>
        <v>0</v>
      </c>
      <c r="J80" s="28">
        <f t="shared" si="22"/>
        <v>0</v>
      </c>
      <c r="K80" s="28">
        <f t="shared" si="22"/>
        <v>200</v>
      </c>
      <c r="L80" s="28">
        <f t="shared" si="22"/>
        <v>500</v>
      </c>
      <c r="M80" s="28">
        <f t="shared" si="22"/>
        <v>500</v>
      </c>
      <c r="N80" s="28">
        <f t="shared" si="22"/>
        <v>530</v>
      </c>
      <c r="O80" s="28">
        <f t="shared" si="22"/>
        <v>350</v>
      </c>
      <c r="P80" s="28">
        <f t="shared" si="22"/>
        <v>500</v>
      </c>
      <c r="Q80" s="28">
        <f t="shared" si="22"/>
        <v>0</v>
      </c>
    </row>
    <row r="81" spans="1:17" x14ac:dyDescent="0.25">
      <c r="A81" s="120"/>
      <c r="B81" s="131"/>
      <c r="C81" s="138"/>
      <c r="D81" s="23" t="s">
        <v>4</v>
      </c>
      <c r="E81" s="32">
        <f t="shared" si="21"/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</row>
    <row r="82" spans="1:17" x14ac:dyDescent="0.25">
      <c r="A82" s="120"/>
      <c r="B82" s="131"/>
      <c r="C82" s="138"/>
      <c r="D82" s="23" t="s">
        <v>5</v>
      </c>
      <c r="E82" s="32">
        <f t="shared" si="21"/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</row>
    <row r="83" spans="1:17" x14ac:dyDescent="0.25">
      <c r="A83" s="120"/>
      <c r="B83" s="131"/>
      <c r="C83" s="138"/>
      <c r="D83" s="23" t="s">
        <v>6</v>
      </c>
      <c r="E83" s="32">
        <f t="shared" si="21"/>
        <v>2580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200</v>
      </c>
      <c r="L83" s="30">
        <v>500</v>
      </c>
      <c r="M83" s="30">
        <v>500</v>
      </c>
      <c r="N83" s="30">
        <v>530</v>
      </c>
      <c r="O83" s="30">
        <v>350</v>
      </c>
      <c r="P83" s="30">
        <v>500</v>
      </c>
      <c r="Q83" s="30"/>
    </row>
    <row r="84" spans="1:17" ht="60" x14ac:dyDescent="0.25">
      <c r="A84" s="120"/>
      <c r="B84" s="131"/>
      <c r="C84" s="138"/>
      <c r="D84" s="24" t="s">
        <v>27</v>
      </c>
      <c r="E84" s="32">
        <f t="shared" si="21"/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</row>
    <row r="85" spans="1:17" ht="30" x14ac:dyDescent="0.25">
      <c r="A85" s="120"/>
      <c r="B85" s="131"/>
      <c r="C85" s="138"/>
      <c r="D85" s="24" t="s">
        <v>70</v>
      </c>
      <c r="E85" s="32">
        <f t="shared" si="21"/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</row>
    <row r="86" spans="1:17" ht="30" x14ac:dyDescent="0.25">
      <c r="A86" s="120"/>
      <c r="B86" s="132"/>
      <c r="C86" s="118"/>
      <c r="D86" s="24" t="s">
        <v>71</v>
      </c>
      <c r="E86" s="32">
        <f t="shared" si="21"/>
        <v>0</v>
      </c>
      <c r="F86" s="30">
        <v>0</v>
      </c>
      <c r="G86" s="30">
        <v>0</v>
      </c>
      <c r="H86" s="30">
        <v>0</v>
      </c>
      <c r="I86" s="30">
        <v>0</v>
      </c>
      <c r="J86" s="30">
        <f>500-500</f>
        <v>0</v>
      </c>
      <c r="K86" s="30">
        <f>500-500</f>
        <v>0</v>
      </c>
      <c r="L86" s="30"/>
      <c r="M86" s="30"/>
      <c r="N86" s="30"/>
      <c r="O86" s="30"/>
      <c r="P86" s="30"/>
      <c r="Q86" s="30"/>
    </row>
    <row r="87" spans="1:17" x14ac:dyDescent="0.25">
      <c r="A87" s="117" t="s">
        <v>67</v>
      </c>
      <c r="B87" s="130" t="s">
        <v>65</v>
      </c>
      <c r="C87" s="120" t="s">
        <v>80</v>
      </c>
      <c r="D87" s="22" t="s">
        <v>20</v>
      </c>
      <c r="E87" s="32">
        <f>E88+E89+E90+E91+E92+E93</f>
        <v>157481.10999999999</v>
      </c>
      <c r="F87" s="32">
        <f t="shared" ref="F87:Q87" si="23">F88+F89+F90+F91+F92+F93</f>
        <v>0</v>
      </c>
      <c r="G87" s="32">
        <f t="shared" si="23"/>
        <v>0</v>
      </c>
      <c r="H87" s="32">
        <f t="shared" si="23"/>
        <v>0</v>
      </c>
      <c r="I87" s="32">
        <f t="shared" si="23"/>
        <v>0</v>
      </c>
      <c r="J87" s="32">
        <f t="shared" si="23"/>
        <v>0</v>
      </c>
      <c r="K87" s="32">
        <f t="shared" si="23"/>
        <v>0</v>
      </c>
      <c r="L87" s="32">
        <f t="shared" si="23"/>
        <v>0</v>
      </c>
      <c r="M87" s="32">
        <f t="shared" si="23"/>
        <v>0</v>
      </c>
      <c r="N87" s="32">
        <f t="shared" si="23"/>
        <v>0</v>
      </c>
      <c r="O87" s="32">
        <f t="shared" si="23"/>
        <v>0</v>
      </c>
      <c r="P87" s="32">
        <f t="shared" si="23"/>
        <v>0</v>
      </c>
      <c r="Q87" s="32">
        <f t="shared" si="23"/>
        <v>157481.10999999999</v>
      </c>
    </row>
    <row r="88" spans="1:17" x14ac:dyDescent="0.25">
      <c r="A88" s="138"/>
      <c r="B88" s="131"/>
      <c r="C88" s="120"/>
      <c r="D88" s="23" t="s">
        <v>4</v>
      </c>
      <c r="E88" s="32">
        <f>F88+G88+H88+I88+J88+K88+L88+M88+N88+O88+P88+Q88</f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</row>
    <row r="89" spans="1:17" x14ac:dyDescent="0.25">
      <c r="A89" s="138"/>
      <c r="B89" s="131"/>
      <c r="C89" s="120"/>
      <c r="D89" s="23" t="s">
        <v>5</v>
      </c>
      <c r="E89" s="32">
        <f t="shared" ref="E89:E93" si="24">F89+G89+H89+I89+J89+K89+L89+M89+N89+O89+P89+Q89</f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</row>
    <row r="90" spans="1:17" x14ac:dyDescent="0.25">
      <c r="A90" s="138"/>
      <c r="B90" s="131"/>
      <c r="C90" s="120"/>
      <c r="D90" s="23" t="s">
        <v>6</v>
      </c>
      <c r="E90" s="32">
        <f t="shared" si="24"/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</row>
    <row r="91" spans="1:17" ht="60" x14ac:dyDescent="0.25">
      <c r="A91" s="138"/>
      <c r="B91" s="131"/>
      <c r="C91" s="120"/>
      <c r="D91" s="24" t="s">
        <v>27</v>
      </c>
      <c r="E91" s="32">
        <f t="shared" si="24"/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</row>
    <row r="92" spans="1:17" ht="30" x14ac:dyDescent="0.25">
      <c r="A92" s="138"/>
      <c r="B92" s="131"/>
      <c r="C92" s="120"/>
      <c r="D92" s="24" t="s">
        <v>70</v>
      </c>
      <c r="E92" s="32">
        <f t="shared" si="24"/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</row>
    <row r="93" spans="1:17" ht="30" x14ac:dyDescent="0.25">
      <c r="A93" s="118"/>
      <c r="B93" s="132"/>
      <c r="C93" s="120"/>
      <c r="D93" s="24" t="s">
        <v>71</v>
      </c>
      <c r="E93" s="32">
        <f t="shared" si="24"/>
        <v>157481.10999999999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157481.10999999999</v>
      </c>
    </row>
    <row r="94" spans="1:17" x14ac:dyDescent="0.25">
      <c r="A94" s="117" t="s">
        <v>68</v>
      </c>
      <c r="B94" s="130" t="s">
        <v>66</v>
      </c>
      <c r="C94" s="120" t="s">
        <v>39</v>
      </c>
      <c r="D94" s="22" t="s">
        <v>20</v>
      </c>
      <c r="E94" s="32">
        <f>E95+E96+E97+E98+E99+E100</f>
        <v>4492.9566999999997</v>
      </c>
      <c r="F94" s="32">
        <f t="shared" ref="F94:Q94" si="25">F95+F96+F97+F98+F99+F100</f>
        <v>0</v>
      </c>
      <c r="G94" s="32">
        <f t="shared" si="25"/>
        <v>0</v>
      </c>
      <c r="H94" s="32">
        <f t="shared" si="25"/>
        <v>0</v>
      </c>
      <c r="I94" s="32">
        <f t="shared" si="25"/>
        <v>0</v>
      </c>
      <c r="J94" s="32">
        <f t="shared" si="25"/>
        <v>0</v>
      </c>
      <c r="K94" s="32">
        <f t="shared" si="25"/>
        <v>0</v>
      </c>
      <c r="L94" s="32">
        <f t="shared" si="25"/>
        <v>0</v>
      </c>
      <c r="M94" s="32">
        <f t="shared" si="25"/>
        <v>0</v>
      </c>
      <c r="N94" s="32">
        <f t="shared" si="25"/>
        <v>0</v>
      </c>
      <c r="O94" s="32">
        <f t="shared" si="25"/>
        <v>0</v>
      </c>
      <c r="P94" s="32">
        <f t="shared" si="25"/>
        <v>0</v>
      </c>
      <c r="Q94" s="32">
        <f t="shared" si="25"/>
        <v>4492.9566999999997</v>
      </c>
    </row>
    <row r="95" spans="1:17" x14ac:dyDescent="0.25">
      <c r="A95" s="138"/>
      <c r="B95" s="131"/>
      <c r="C95" s="120"/>
      <c r="D95" s="23" t="s">
        <v>4</v>
      </c>
      <c r="E95" s="32">
        <f>F95+G95+H95+I95+J95+K95+L95+M95+N95+O95+P95+Q95</f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</row>
    <row r="96" spans="1:17" x14ac:dyDescent="0.25">
      <c r="A96" s="138"/>
      <c r="B96" s="131"/>
      <c r="C96" s="120"/>
      <c r="D96" s="23" t="s">
        <v>5</v>
      </c>
      <c r="E96" s="32">
        <f t="shared" ref="E96:E100" si="26">F96+G96+H96+I96+J96+K96+L96+M96+N96+O96+P96+Q96</f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</row>
    <row r="97" spans="1:17" x14ac:dyDescent="0.25">
      <c r="A97" s="138"/>
      <c r="B97" s="131"/>
      <c r="C97" s="120"/>
      <c r="D97" s="23" t="s">
        <v>6</v>
      </c>
      <c r="E97" s="32">
        <f t="shared" si="26"/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</row>
    <row r="98" spans="1:17" ht="60" x14ac:dyDescent="0.25">
      <c r="A98" s="138"/>
      <c r="B98" s="131"/>
      <c r="C98" s="120"/>
      <c r="D98" s="24" t="s">
        <v>27</v>
      </c>
      <c r="E98" s="32">
        <f t="shared" si="26"/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</row>
    <row r="99" spans="1:17" ht="30" x14ac:dyDescent="0.25">
      <c r="A99" s="138"/>
      <c r="B99" s="131"/>
      <c r="C99" s="120"/>
      <c r="D99" s="24" t="s">
        <v>70</v>
      </c>
      <c r="E99" s="32">
        <f t="shared" si="26"/>
        <v>0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</row>
    <row r="100" spans="1:17" ht="30" x14ac:dyDescent="0.25">
      <c r="A100" s="118"/>
      <c r="B100" s="132"/>
      <c r="C100" s="120"/>
      <c r="D100" s="24" t="s">
        <v>71</v>
      </c>
      <c r="E100" s="32">
        <f t="shared" si="26"/>
        <v>4492.9566999999997</v>
      </c>
      <c r="F100" s="30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4492.9566999999997</v>
      </c>
    </row>
    <row r="101" spans="1:17" x14ac:dyDescent="0.25">
      <c r="A101" s="129" t="s">
        <v>31</v>
      </c>
      <c r="B101" s="142" t="s">
        <v>75</v>
      </c>
      <c r="C101" s="112"/>
      <c r="D101" s="66" t="s">
        <v>20</v>
      </c>
      <c r="E101" s="40">
        <f>E102+E103+E104+E105+E106+E107</f>
        <v>30450.7</v>
      </c>
      <c r="F101" s="40">
        <f t="shared" ref="F101:Q101" si="27">F102+F103+F104+F105+F106+F107</f>
        <v>73.392480000000006</v>
      </c>
      <c r="G101" s="40">
        <f t="shared" si="27"/>
        <v>2226.4011</v>
      </c>
      <c r="H101" s="40">
        <f t="shared" si="27"/>
        <v>2126.3362399999996</v>
      </c>
      <c r="I101" s="40">
        <f t="shared" si="27"/>
        <v>2434.6855399999999</v>
      </c>
      <c r="J101" s="40">
        <f t="shared" si="27"/>
        <v>1229.11934</v>
      </c>
      <c r="K101" s="40">
        <f t="shared" si="27"/>
        <v>531.90244000000007</v>
      </c>
      <c r="L101" s="40">
        <f t="shared" si="27"/>
        <v>2035.2622000000001</v>
      </c>
      <c r="M101" s="40">
        <f t="shared" si="27"/>
        <v>4779.7371000000003</v>
      </c>
      <c r="N101" s="40">
        <f t="shared" si="27"/>
        <v>2771.2919999999999</v>
      </c>
      <c r="O101" s="40">
        <f t="shared" si="27"/>
        <v>1399.2735</v>
      </c>
      <c r="P101" s="40">
        <f t="shared" si="27"/>
        <v>2226.9951000000001</v>
      </c>
      <c r="Q101" s="41">
        <f t="shared" si="27"/>
        <v>8616.3029600000009</v>
      </c>
    </row>
    <row r="102" spans="1:17" x14ac:dyDescent="0.25">
      <c r="A102" s="116"/>
      <c r="B102" s="109"/>
      <c r="C102" s="112"/>
      <c r="D102" s="7" t="s">
        <v>4</v>
      </c>
      <c r="E102" s="40"/>
      <c r="F102" s="20">
        <f>F109+F116+F130+F123</f>
        <v>0</v>
      </c>
      <c r="G102" s="20">
        <f t="shared" ref="G102:Q102" si="28">G109+G116+G130+G123</f>
        <v>0</v>
      </c>
      <c r="H102" s="20">
        <f t="shared" si="28"/>
        <v>0</v>
      </c>
      <c r="I102" s="20">
        <f t="shared" si="28"/>
        <v>0</v>
      </c>
      <c r="J102" s="20">
        <f t="shared" si="28"/>
        <v>0</v>
      </c>
      <c r="K102" s="20">
        <f t="shared" si="28"/>
        <v>0</v>
      </c>
      <c r="L102" s="20">
        <f t="shared" si="28"/>
        <v>0</v>
      </c>
      <c r="M102" s="20">
        <f t="shared" si="28"/>
        <v>0</v>
      </c>
      <c r="N102" s="20">
        <f t="shared" si="28"/>
        <v>0</v>
      </c>
      <c r="O102" s="20">
        <f t="shared" si="28"/>
        <v>0</v>
      </c>
      <c r="P102" s="20">
        <f t="shared" si="28"/>
        <v>0</v>
      </c>
      <c r="Q102" s="20">
        <f t="shared" si="28"/>
        <v>0</v>
      </c>
    </row>
    <row r="103" spans="1:17" x14ac:dyDescent="0.25">
      <c r="A103" s="116"/>
      <c r="B103" s="109"/>
      <c r="C103" s="112"/>
      <c r="D103" s="7" t="s">
        <v>5</v>
      </c>
      <c r="E103" s="33">
        <f>F103+G103+H103+I103+J103+K103+L103+M103+N103+O103+P103+Q103</f>
        <v>0</v>
      </c>
      <c r="F103" s="20">
        <f t="shared" ref="F103:Q107" si="29">F110+F117+F131+F124</f>
        <v>0</v>
      </c>
      <c r="G103" s="20">
        <f t="shared" si="29"/>
        <v>0</v>
      </c>
      <c r="H103" s="20">
        <f t="shared" si="29"/>
        <v>0</v>
      </c>
      <c r="I103" s="20">
        <f t="shared" si="29"/>
        <v>0</v>
      </c>
      <c r="J103" s="20">
        <f t="shared" si="29"/>
        <v>0</v>
      </c>
      <c r="K103" s="20">
        <f t="shared" si="29"/>
        <v>0</v>
      </c>
      <c r="L103" s="20">
        <f t="shared" si="29"/>
        <v>0</v>
      </c>
      <c r="M103" s="20">
        <f t="shared" si="29"/>
        <v>0</v>
      </c>
      <c r="N103" s="20">
        <f t="shared" si="29"/>
        <v>0</v>
      </c>
      <c r="O103" s="20">
        <f t="shared" si="29"/>
        <v>0</v>
      </c>
      <c r="P103" s="20">
        <f t="shared" si="29"/>
        <v>0</v>
      </c>
      <c r="Q103" s="20">
        <f t="shared" si="29"/>
        <v>0</v>
      </c>
    </row>
    <row r="104" spans="1:17" x14ac:dyDescent="0.25">
      <c r="A104" s="116"/>
      <c r="B104" s="109"/>
      <c r="C104" s="112"/>
      <c r="D104" s="7" t="s">
        <v>6</v>
      </c>
      <c r="E104" s="33">
        <f>F104+G104+H104+I104+J104+K104+L104+M104+N104+O104+P104+Q104</f>
        <v>25971.963520000001</v>
      </c>
      <c r="F104" s="20">
        <f t="shared" si="29"/>
        <v>73.392480000000006</v>
      </c>
      <c r="G104" s="20">
        <f t="shared" si="29"/>
        <v>2226.4011</v>
      </c>
      <c r="H104" s="20">
        <f t="shared" si="29"/>
        <v>2126.3362399999996</v>
      </c>
      <c r="I104" s="20">
        <f t="shared" si="29"/>
        <v>2434.6855399999999</v>
      </c>
      <c r="J104" s="20">
        <f t="shared" si="29"/>
        <v>1229.11934</v>
      </c>
      <c r="K104" s="20">
        <f t="shared" si="29"/>
        <v>531.90244000000007</v>
      </c>
      <c r="L104" s="20">
        <f t="shared" si="29"/>
        <v>2035.2622000000001</v>
      </c>
      <c r="M104" s="20">
        <f t="shared" si="29"/>
        <v>4779.7371000000003</v>
      </c>
      <c r="N104" s="20">
        <f t="shared" si="29"/>
        <v>2771.2919999999999</v>
      </c>
      <c r="O104" s="20">
        <f t="shared" si="29"/>
        <v>1399.2735</v>
      </c>
      <c r="P104" s="20">
        <f t="shared" si="29"/>
        <v>2226.9951000000001</v>
      </c>
      <c r="Q104" s="20">
        <f t="shared" si="29"/>
        <v>4137.5664800000004</v>
      </c>
    </row>
    <row r="105" spans="1:17" ht="60" x14ac:dyDescent="0.25">
      <c r="A105" s="116"/>
      <c r="B105" s="109"/>
      <c r="C105" s="112"/>
      <c r="D105" s="12" t="s">
        <v>27</v>
      </c>
      <c r="E105" s="33">
        <f t="shared" ref="E105:E107" si="30">F105+G105+H105+I105+J105+K105+L105+M105+N105+O105+P105+Q105</f>
        <v>0</v>
      </c>
      <c r="F105" s="20">
        <f t="shared" si="29"/>
        <v>0</v>
      </c>
      <c r="G105" s="20">
        <f t="shared" si="29"/>
        <v>0</v>
      </c>
      <c r="H105" s="20">
        <f t="shared" si="29"/>
        <v>0</v>
      </c>
      <c r="I105" s="20">
        <f t="shared" si="29"/>
        <v>0</v>
      </c>
      <c r="J105" s="20">
        <f t="shared" si="29"/>
        <v>0</v>
      </c>
      <c r="K105" s="20">
        <f t="shared" si="29"/>
        <v>0</v>
      </c>
      <c r="L105" s="20">
        <f t="shared" si="29"/>
        <v>0</v>
      </c>
      <c r="M105" s="20">
        <f t="shared" si="29"/>
        <v>0</v>
      </c>
      <c r="N105" s="20">
        <f t="shared" si="29"/>
        <v>0</v>
      </c>
      <c r="O105" s="20">
        <f t="shared" si="29"/>
        <v>0</v>
      </c>
      <c r="P105" s="20">
        <f t="shared" si="29"/>
        <v>0</v>
      </c>
      <c r="Q105" s="20">
        <f t="shared" si="29"/>
        <v>0</v>
      </c>
    </row>
    <row r="106" spans="1:17" ht="30" x14ac:dyDescent="0.25">
      <c r="A106" s="116"/>
      <c r="B106" s="109"/>
      <c r="C106" s="112"/>
      <c r="D106" s="12" t="s">
        <v>70</v>
      </c>
      <c r="E106" s="33">
        <f t="shared" si="30"/>
        <v>0</v>
      </c>
      <c r="F106" s="20">
        <f t="shared" si="29"/>
        <v>0</v>
      </c>
      <c r="G106" s="20">
        <f t="shared" si="29"/>
        <v>0</v>
      </c>
      <c r="H106" s="20">
        <f t="shared" si="29"/>
        <v>0</v>
      </c>
      <c r="I106" s="20">
        <f t="shared" si="29"/>
        <v>0</v>
      </c>
      <c r="J106" s="20">
        <f t="shared" si="29"/>
        <v>0</v>
      </c>
      <c r="K106" s="20">
        <f t="shared" si="29"/>
        <v>0</v>
      </c>
      <c r="L106" s="20">
        <f t="shared" si="29"/>
        <v>0</v>
      </c>
      <c r="M106" s="20">
        <f t="shared" si="29"/>
        <v>0</v>
      </c>
      <c r="N106" s="20">
        <f t="shared" si="29"/>
        <v>0</v>
      </c>
      <c r="O106" s="20">
        <f t="shared" si="29"/>
        <v>0</v>
      </c>
      <c r="P106" s="20">
        <f t="shared" si="29"/>
        <v>0</v>
      </c>
      <c r="Q106" s="20">
        <f t="shared" si="29"/>
        <v>0</v>
      </c>
    </row>
    <row r="107" spans="1:17" ht="30" x14ac:dyDescent="0.25">
      <c r="A107" s="116"/>
      <c r="B107" s="110"/>
      <c r="C107" s="113"/>
      <c r="D107" s="12" t="s">
        <v>71</v>
      </c>
      <c r="E107" s="33">
        <f t="shared" si="30"/>
        <v>4478.7364799999996</v>
      </c>
      <c r="F107" s="20">
        <f t="shared" si="29"/>
        <v>0</v>
      </c>
      <c r="G107" s="20">
        <f t="shared" si="29"/>
        <v>0</v>
      </c>
      <c r="H107" s="20">
        <f t="shared" si="29"/>
        <v>0</v>
      </c>
      <c r="I107" s="20">
        <f t="shared" si="29"/>
        <v>0</v>
      </c>
      <c r="J107" s="20">
        <f t="shared" si="29"/>
        <v>0</v>
      </c>
      <c r="K107" s="20">
        <f t="shared" si="29"/>
        <v>0</v>
      </c>
      <c r="L107" s="20">
        <f t="shared" si="29"/>
        <v>0</v>
      </c>
      <c r="M107" s="20">
        <f t="shared" si="29"/>
        <v>0</v>
      </c>
      <c r="N107" s="20">
        <f t="shared" si="29"/>
        <v>0</v>
      </c>
      <c r="O107" s="20">
        <f t="shared" si="29"/>
        <v>0</v>
      </c>
      <c r="P107" s="20">
        <f t="shared" si="29"/>
        <v>0</v>
      </c>
      <c r="Q107" s="20">
        <f t="shared" si="29"/>
        <v>4478.7364799999996</v>
      </c>
    </row>
    <row r="108" spans="1:17" x14ac:dyDescent="0.25">
      <c r="A108" s="143" t="s">
        <v>32</v>
      </c>
      <c r="B108" s="124" t="s">
        <v>47</v>
      </c>
      <c r="C108" s="111" t="s">
        <v>35</v>
      </c>
      <c r="D108" s="6" t="s">
        <v>20</v>
      </c>
      <c r="E108" s="26">
        <f>E109+E110+E111+E112+E113+E114</f>
        <v>819</v>
      </c>
      <c r="F108" s="26">
        <f t="shared" ref="F108:Q108" si="31">F109+F110+F111+F112+F113+F114</f>
        <v>73.392480000000006</v>
      </c>
      <c r="G108" s="26">
        <f t="shared" si="31"/>
        <v>67.956000000000003</v>
      </c>
      <c r="H108" s="26">
        <f t="shared" si="31"/>
        <v>70.674239999999998</v>
      </c>
      <c r="I108" s="26">
        <f t="shared" si="31"/>
        <v>70.674239999999998</v>
      </c>
      <c r="J108" s="26">
        <f t="shared" si="31"/>
        <v>70.674239999999998</v>
      </c>
      <c r="K108" s="26">
        <f t="shared" si="31"/>
        <v>70.674239999999998</v>
      </c>
      <c r="L108" s="26">
        <f t="shared" si="31"/>
        <v>74.034000000000006</v>
      </c>
      <c r="M108" s="26">
        <f t="shared" si="31"/>
        <v>71.292000000000002</v>
      </c>
      <c r="N108" s="26">
        <f t="shared" si="31"/>
        <v>71.292000000000002</v>
      </c>
      <c r="O108" s="26">
        <f t="shared" si="31"/>
        <v>74.034000000000006</v>
      </c>
      <c r="P108" s="26">
        <f t="shared" si="31"/>
        <v>68.55</v>
      </c>
      <c r="Q108" s="28">
        <f t="shared" si="31"/>
        <v>35.752560000000003</v>
      </c>
    </row>
    <row r="109" spans="1:17" x14ac:dyDescent="0.25">
      <c r="A109" s="116"/>
      <c r="B109" s="125"/>
      <c r="C109" s="112"/>
      <c r="D109" s="7" t="s">
        <v>4</v>
      </c>
      <c r="E109" s="33">
        <f>F109+G109+H109+I109+J109+K109+L109+M109+N109+O109+P109+Q109</f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30">
        <v>0</v>
      </c>
    </row>
    <row r="110" spans="1:17" x14ac:dyDescent="0.25">
      <c r="A110" s="116"/>
      <c r="B110" s="125"/>
      <c r="C110" s="112"/>
      <c r="D110" s="7" t="s">
        <v>5</v>
      </c>
      <c r="E110" s="33">
        <f>F110+G110+H110+I110+J110+K110+L110+M110+N110+O110+P110+Q110</f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30">
        <v>0</v>
      </c>
    </row>
    <row r="111" spans="1:17" x14ac:dyDescent="0.25">
      <c r="A111" s="116"/>
      <c r="B111" s="125"/>
      <c r="C111" s="112"/>
      <c r="D111" s="7" t="s">
        <v>6</v>
      </c>
      <c r="E111" s="33">
        <f>F111+G111+H111+I111+J111+K111+L111+M111+N111+O111+P111+Q111</f>
        <v>819</v>
      </c>
      <c r="F111" s="20">
        <v>73.392480000000006</v>
      </c>
      <c r="G111" s="20">
        <v>67.956000000000003</v>
      </c>
      <c r="H111" s="20">
        <v>70.674239999999998</v>
      </c>
      <c r="I111" s="20">
        <v>70.674239999999998</v>
      </c>
      <c r="J111" s="20">
        <v>70.674239999999998</v>
      </c>
      <c r="K111" s="20">
        <v>70.674239999999998</v>
      </c>
      <c r="L111" s="20">
        <v>74.034000000000006</v>
      </c>
      <c r="M111" s="20">
        <v>71.292000000000002</v>
      </c>
      <c r="N111" s="20">
        <v>71.292000000000002</v>
      </c>
      <c r="O111" s="20">
        <v>74.034000000000006</v>
      </c>
      <c r="P111" s="20">
        <v>68.55</v>
      </c>
      <c r="Q111" s="42">
        <v>35.752560000000003</v>
      </c>
    </row>
    <row r="112" spans="1:17" ht="60" x14ac:dyDescent="0.25">
      <c r="A112" s="116"/>
      <c r="B112" s="125"/>
      <c r="C112" s="112"/>
      <c r="D112" s="12" t="s">
        <v>27</v>
      </c>
      <c r="E112" s="33">
        <f>F112+G112+H112+I112+J112+K112+L112+M112+N112+O112+P112+Q112</f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30">
        <v>0</v>
      </c>
    </row>
    <row r="113" spans="1:17" ht="30" x14ac:dyDescent="0.25">
      <c r="A113" s="116"/>
      <c r="B113" s="125"/>
      <c r="C113" s="112"/>
      <c r="D113" s="12" t="s">
        <v>70</v>
      </c>
      <c r="E113" s="33">
        <f>F113+G113+H113+J113+K113+L113+M113+N113+O113+P113+Q113</f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30">
        <v>0</v>
      </c>
    </row>
    <row r="114" spans="1:17" ht="30" x14ac:dyDescent="0.25">
      <c r="A114" s="116"/>
      <c r="B114" s="126"/>
      <c r="C114" s="113"/>
      <c r="D114" s="12" t="s">
        <v>71</v>
      </c>
      <c r="E114" s="33">
        <f>F114+G114+H114+I114+J114+K114+L114+M114+N114+O114+P114+Q114</f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30">
        <v>0</v>
      </c>
    </row>
    <row r="115" spans="1:17" x14ac:dyDescent="0.25">
      <c r="A115" s="116" t="s">
        <v>33</v>
      </c>
      <c r="B115" s="130" t="s">
        <v>48</v>
      </c>
      <c r="C115" s="111" t="s">
        <v>55</v>
      </c>
      <c r="D115" s="6" t="s">
        <v>20</v>
      </c>
      <c r="E115" s="31">
        <f>E116+E117+E118+E119+E120+E121</f>
        <v>25081.700000000004</v>
      </c>
      <c r="F115" s="31">
        <f t="shared" ref="F115:Q115" si="32">F116+F117+F118+F119+F120+F121</f>
        <v>0</v>
      </c>
      <c r="G115" s="31">
        <f t="shared" si="32"/>
        <v>2158.4450999999999</v>
      </c>
      <c r="H115" s="31">
        <f t="shared" si="32"/>
        <v>2055.6619999999998</v>
      </c>
      <c r="I115" s="31">
        <f t="shared" si="32"/>
        <v>2364.0113000000001</v>
      </c>
      <c r="J115" s="31">
        <f t="shared" si="32"/>
        <v>1158.4450999999999</v>
      </c>
      <c r="K115" s="31">
        <f t="shared" si="32"/>
        <v>461.22820000000002</v>
      </c>
      <c r="L115" s="31">
        <f t="shared" si="32"/>
        <v>1961.2282</v>
      </c>
      <c r="M115" s="31">
        <f t="shared" si="32"/>
        <v>1858.4450999999999</v>
      </c>
      <c r="N115" s="31">
        <f t="shared" si="32"/>
        <v>1000</v>
      </c>
      <c r="O115" s="31">
        <f t="shared" si="32"/>
        <v>1325.2394999999999</v>
      </c>
      <c r="P115" s="31">
        <f t="shared" si="32"/>
        <v>2158.4450999999999</v>
      </c>
      <c r="Q115" s="32">
        <f t="shared" si="32"/>
        <v>8580.5504000000001</v>
      </c>
    </row>
    <row r="116" spans="1:17" x14ac:dyDescent="0.25">
      <c r="A116" s="116"/>
      <c r="B116" s="131"/>
      <c r="C116" s="112"/>
      <c r="D116" s="7" t="s">
        <v>4</v>
      </c>
      <c r="E116" s="29">
        <f t="shared" ref="E116:E121" si="33">F116+G116+H116+I116+J116+K116+L116+M116+N116+O116+P116+Q116</f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30">
        <v>0</v>
      </c>
    </row>
    <row r="117" spans="1:17" x14ac:dyDescent="0.25">
      <c r="A117" s="116"/>
      <c r="B117" s="131"/>
      <c r="C117" s="112"/>
      <c r="D117" s="7" t="s">
        <v>5</v>
      </c>
      <c r="E117" s="29">
        <f t="shared" si="33"/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30">
        <v>0</v>
      </c>
    </row>
    <row r="118" spans="1:17" x14ac:dyDescent="0.25">
      <c r="A118" s="116"/>
      <c r="B118" s="131"/>
      <c r="C118" s="112"/>
      <c r="D118" s="7" t="s">
        <v>6</v>
      </c>
      <c r="E118" s="29">
        <f>Q118+P118+O118+N118+M118+L118+K118+J118+I118+H118+G118</f>
        <v>20602.963520000005</v>
      </c>
      <c r="F118" s="20">
        <v>0</v>
      </c>
      <c r="G118" s="20">
        <v>2158.4450999999999</v>
      </c>
      <c r="H118" s="20">
        <v>2055.6619999999998</v>
      </c>
      <c r="I118" s="20">
        <v>2364.0113000000001</v>
      </c>
      <c r="J118" s="20">
        <v>1158.4450999999999</v>
      </c>
      <c r="K118" s="20">
        <f>1461.2282-1000</f>
        <v>461.22820000000002</v>
      </c>
      <c r="L118" s="20">
        <v>1961.2282</v>
      </c>
      <c r="M118" s="20">
        <v>1858.4450999999999</v>
      </c>
      <c r="N118" s="20">
        <v>1000</v>
      </c>
      <c r="O118" s="20">
        <v>1325.2394999999999</v>
      </c>
      <c r="P118" s="20">
        <v>2158.4450999999999</v>
      </c>
      <c r="Q118" s="30">
        <f>3101.81392+1000</f>
        <v>4101.8139200000005</v>
      </c>
    </row>
    <row r="119" spans="1:17" ht="60" x14ac:dyDescent="0.25">
      <c r="A119" s="116"/>
      <c r="B119" s="131"/>
      <c r="C119" s="112"/>
      <c r="D119" s="12" t="s">
        <v>27</v>
      </c>
      <c r="E119" s="29">
        <f t="shared" si="33"/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30">
        <v>0</v>
      </c>
    </row>
    <row r="120" spans="1:17" ht="30" x14ac:dyDescent="0.25">
      <c r="A120" s="116"/>
      <c r="B120" s="131"/>
      <c r="C120" s="112"/>
      <c r="D120" s="12" t="s">
        <v>70</v>
      </c>
      <c r="E120" s="29">
        <f t="shared" si="33"/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30">
        <v>0</v>
      </c>
    </row>
    <row r="121" spans="1:17" ht="30" x14ac:dyDescent="0.25">
      <c r="A121" s="116"/>
      <c r="B121" s="132"/>
      <c r="C121" s="113"/>
      <c r="D121" s="12" t="s">
        <v>71</v>
      </c>
      <c r="E121" s="29">
        <f t="shared" si="33"/>
        <v>4478.7364799999996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f>12130.6392-7200+2091.34341-3636.5531-3385.42951</f>
        <v>0</v>
      </c>
      <c r="Q121" s="30">
        <v>4478.7364799999996</v>
      </c>
    </row>
    <row r="122" spans="1:17" x14ac:dyDescent="0.25">
      <c r="A122" s="111" t="s">
        <v>46</v>
      </c>
      <c r="B122" s="117" t="s">
        <v>97</v>
      </c>
      <c r="C122" s="111" t="s">
        <v>55</v>
      </c>
      <c r="D122" s="6" t="s">
        <v>20</v>
      </c>
      <c r="E122" s="31">
        <f>E123+E124+E125+E126+E127+E128</f>
        <v>1700</v>
      </c>
      <c r="F122" s="31">
        <f t="shared" ref="F122:Q122" si="34">F123+F124+F125+F126+F127+F128</f>
        <v>0</v>
      </c>
      <c r="G122" s="31">
        <f t="shared" si="34"/>
        <v>0</v>
      </c>
      <c r="H122" s="31">
        <f t="shared" si="34"/>
        <v>0</v>
      </c>
      <c r="I122" s="31">
        <f t="shared" si="34"/>
        <v>0</v>
      </c>
      <c r="J122" s="31">
        <f t="shared" si="34"/>
        <v>0</v>
      </c>
      <c r="K122" s="31">
        <f t="shared" si="34"/>
        <v>0</v>
      </c>
      <c r="L122" s="31">
        <f t="shared" si="34"/>
        <v>0</v>
      </c>
      <c r="M122" s="31">
        <f t="shared" si="34"/>
        <v>0</v>
      </c>
      <c r="N122" s="31">
        <f t="shared" si="34"/>
        <v>1700</v>
      </c>
      <c r="O122" s="31">
        <f t="shared" si="34"/>
        <v>0</v>
      </c>
      <c r="P122" s="31">
        <f t="shared" si="34"/>
        <v>0</v>
      </c>
      <c r="Q122" s="32">
        <f t="shared" si="34"/>
        <v>0</v>
      </c>
    </row>
    <row r="123" spans="1:17" x14ac:dyDescent="0.25">
      <c r="A123" s="112"/>
      <c r="B123" s="138"/>
      <c r="C123" s="112"/>
      <c r="D123" s="7" t="s">
        <v>4</v>
      </c>
      <c r="E123" s="29">
        <f t="shared" ref="E123:E124" si="35">F123+G123+H123+I123+J123+K123+L123+M123+N123+O123+P123+Q123</f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30">
        <v>0</v>
      </c>
    </row>
    <row r="124" spans="1:17" x14ac:dyDescent="0.25">
      <c r="A124" s="112"/>
      <c r="B124" s="138"/>
      <c r="C124" s="112"/>
      <c r="D124" s="7" t="s">
        <v>5</v>
      </c>
      <c r="E124" s="29">
        <f t="shared" si="35"/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30">
        <v>0</v>
      </c>
    </row>
    <row r="125" spans="1:17" x14ac:dyDescent="0.25">
      <c r="A125" s="112"/>
      <c r="B125" s="138"/>
      <c r="C125" s="112"/>
      <c r="D125" s="7" t="s">
        <v>6</v>
      </c>
      <c r="E125" s="29">
        <f>Q125+P125+O125+N125+M125+L125+K125+J125+I125+H125+G125</f>
        <v>1700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1700</v>
      </c>
      <c r="O125" s="20">
        <v>0</v>
      </c>
      <c r="P125" s="20">
        <v>0</v>
      </c>
      <c r="Q125" s="30">
        <v>0</v>
      </c>
    </row>
    <row r="126" spans="1:17" ht="60" x14ac:dyDescent="0.25">
      <c r="A126" s="112"/>
      <c r="B126" s="138"/>
      <c r="C126" s="112"/>
      <c r="D126" s="12" t="s">
        <v>27</v>
      </c>
      <c r="E126" s="29">
        <f t="shared" ref="E126:E128" si="36">F126+G126+H126+I126+J126+K126+L126+M126+N126+O126+P126+Q126</f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30">
        <v>0</v>
      </c>
    </row>
    <row r="127" spans="1:17" ht="30" x14ac:dyDescent="0.25">
      <c r="A127" s="112"/>
      <c r="B127" s="138"/>
      <c r="C127" s="112"/>
      <c r="D127" s="12" t="s">
        <v>70</v>
      </c>
      <c r="E127" s="29">
        <f t="shared" si="36"/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30">
        <v>0</v>
      </c>
    </row>
    <row r="128" spans="1:17" ht="30" x14ac:dyDescent="0.25">
      <c r="A128" s="113"/>
      <c r="B128" s="118"/>
      <c r="C128" s="113"/>
      <c r="D128" s="12" t="s">
        <v>71</v>
      </c>
      <c r="E128" s="29">
        <f t="shared" si="36"/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f>12130.6392-7200+2091.34341-3636.5531-3385.42951</f>
        <v>0</v>
      </c>
      <c r="Q128" s="30">
        <v>0</v>
      </c>
    </row>
    <row r="129" spans="1:17" x14ac:dyDescent="0.25">
      <c r="A129" s="111" t="s">
        <v>52</v>
      </c>
      <c r="B129" s="130" t="s">
        <v>81</v>
      </c>
      <c r="C129" s="111" t="s">
        <v>39</v>
      </c>
      <c r="D129" s="6" t="s">
        <v>20</v>
      </c>
      <c r="E129" s="31">
        <f>E130+E131+E132+E133+E134+E135</f>
        <v>2850</v>
      </c>
      <c r="F129" s="31">
        <f t="shared" ref="F129:Q129" si="37">F130+F131+F132+F133+F134+F135</f>
        <v>0</v>
      </c>
      <c r="G129" s="31">
        <f t="shared" si="37"/>
        <v>0</v>
      </c>
      <c r="H129" s="31">
        <f t="shared" si="37"/>
        <v>0</v>
      </c>
      <c r="I129" s="31">
        <f t="shared" si="37"/>
        <v>0</v>
      </c>
      <c r="J129" s="31">
        <f t="shared" si="37"/>
        <v>0</v>
      </c>
      <c r="K129" s="31">
        <f t="shared" si="37"/>
        <v>0</v>
      </c>
      <c r="L129" s="31">
        <f t="shared" si="37"/>
        <v>0</v>
      </c>
      <c r="M129" s="31">
        <f t="shared" si="37"/>
        <v>2850</v>
      </c>
      <c r="N129" s="31">
        <f t="shared" si="37"/>
        <v>0</v>
      </c>
      <c r="O129" s="31">
        <f t="shared" si="37"/>
        <v>0</v>
      </c>
      <c r="P129" s="31">
        <f t="shared" si="37"/>
        <v>0</v>
      </c>
      <c r="Q129" s="32">
        <f t="shared" si="37"/>
        <v>0</v>
      </c>
    </row>
    <row r="130" spans="1:17" x14ac:dyDescent="0.25">
      <c r="A130" s="112"/>
      <c r="B130" s="131"/>
      <c r="C130" s="112"/>
      <c r="D130" s="7" t="s">
        <v>4</v>
      </c>
      <c r="E130" s="29">
        <f t="shared" ref="E130:E131" si="38">F130+G130+H130+I130+J130+K130+L130+M130+N130+O130+P130+Q130</f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30">
        <v>0</v>
      </c>
    </row>
    <row r="131" spans="1:17" x14ac:dyDescent="0.25">
      <c r="A131" s="112"/>
      <c r="B131" s="131"/>
      <c r="C131" s="112"/>
      <c r="D131" s="7" t="s">
        <v>5</v>
      </c>
      <c r="E131" s="29">
        <f t="shared" si="38"/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30">
        <v>0</v>
      </c>
    </row>
    <row r="132" spans="1:17" x14ac:dyDescent="0.25">
      <c r="A132" s="112"/>
      <c r="B132" s="131"/>
      <c r="C132" s="112"/>
      <c r="D132" s="7" t="s">
        <v>6</v>
      </c>
      <c r="E132" s="29">
        <f>Q132+P132+O132+N132+M132+L132+K132+J132+I132+H132+G132</f>
        <v>2850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f>2850-2850</f>
        <v>0</v>
      </c>
      <c r="M132" s="20">
        <v>2850</v>
      </c>
      <c r="N132" s="20">
        <v>0</v>
      </c>
      <c r="O132" s="20">
        <v>0</v>
      </c>
      <c r="P132" s="20">
        <v>0</v>
      </c>
      <c r="Q132" s="30">
        <v>0</v>
      </c>
    </row>
    <row r="133" spans="1:17" ht="60" x14ac:dyDescent="0.25">
      <c r="A133" s="112"/>
      <c r="B133" s="131"/>
      <c r="C133" s="112"/>
      <c r="D133" s="12" t="s">
        <v>27</v>
      </c>
      <c r="E133" s="29">
        <f t="shared" ref="E133:E135" si="39">F133+G133+H133+I133+J133+K133+L133+M133+N133+O133+P133+Q133</f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30">
        <v>0</v>
      </c>
    </row>
    <row r="134" spans="1:17" ht="30" x14ac:dyDescent="0.25">
      <c r="A134" s="112"/>
      <c r="B134" s="131"/>
      <c r="C134" s="112"/>
      <c r="D134" s="12" t="s">
        <v>70</v>
      </c>
      <c r="E134" s="29">
        <f t="shared" si="39"/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30">
        <v>0</v>
      </c>
    </row>
    <row r="135" spans="1:17" ht="30" x14ac:dyDescent="0.25">
      <c r="A135" s="113"/>
      <c r="B135" s="132"/>
      <c r="C135" s="113"/>
      <c r="D135" s="12" t="s">
        <v>71</v>
      </c>
      <c r="E135" s="29">
        <f t="shared" si="39"/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f>12130.6392-7200+2091.34341-3636.5531-3385.42951</f>
        <v>0</v>
      </c>
      <c r="Q135" s="30">
        <v>0</v>
      </c>
    </row>
    <row r="136" spans="1:17" ht="30" customHeight="1" x14ac:dyDescent="0.25">
      <c r="A136" s="111" t="s">
        <v>85</v>
      </c>
      <c r="B136" s="108" t="s">
        <v>76</v>
      </c>
      <c r="C136" s="111"/>
      <c r="D136" s="6" t="s">
        <v>20</v>
      </c>
      <c r="E136" s="31">
        <f>E137+E138+E139+E140+E141+E142</f>
        <v>0</v>
      </c>
      <c r="F136" s="25">
        <f t="shared" ref="F136:Q136" si="40">F137+F138+F139+F140+F141+F142</f>
        <v>0</v>
      </c>
      <c r="G136" s="25">
        <f t="shared" si="40"/>
        <v>0</v>
      </c>
      <c r="H136" s="25">
        <f t="shared" si="40"/>
        <v>0</v>
      </c>
      <c r="I136" s="25">
        <f t="shared" si="40"/>
        <v>0</v>
      </c>
      <c r="J136" s="25">
        <f t="shared" si="40"/>
        <v>0</v>
      </c>
      <c r="K136" s="25">
        <f t="shared" si="40"/>
        <v>0</v>
      </c>
      <c r="L136" s="25">
        <f t="shared" si="40"/>
        <v>0</v>
      </c>
      <c r="M136" s="25">
        <f t="shared" si="40"/>
        <v>0</v>
      </c>
      <c r="N136" s="25">
        <f t="shared" si="40"/>
        <v>0</v>
      </c>
      <c r="O136" s="25">
        <f t="shared" si="40"/>
        <v>0</v>
      </c>
      <c r="P136" s="25">
        <f t="shared" si="40"/>
        <v>0</v>
      </c>
      <c r="Q136" s="25">
        <f t="shared" si="40"/>
        <v>0</v>
      </c>
    </row>
    <row r="137" spans="1:17" ht="30" customHeight="1" x14ac:dyDescent="0.25">
      <c r="A137" s="112"/>
      <c r="B137" s="125"/>
      <c r="C137" s="112"/>
      <c r="D137" s="7" t="s">
        <v>4</v>
      </c>
      <c r="E137" s="25">
        <f>F137+G137+H137+I137+J137+K137+L137+M137+N137+O137+P137+Q137</f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</row>
    <row r="138" spans="1:17" ht="30" customHeight="1" x14ac:dyDescent="0.25">
      <c r="A138" s="112"/>
      <c r="B138" s="125"/>
      <c r="C138" s="112"/>
      <c r="D138" s="7" t="s">
        <v>5</v>
      </c>
      <c r="E138" s="25">
        <f t="shared" ref="E138:E144" si="41">F138+G138+H138+I138+J138+K138+L138+M138+N138+O138+P138+Q138</f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</row>
    <row r="139" spans="1:17" ht="30" customHeight="1" x14ac:dyDescent="0.25">
      <c r="A139" s="112"/>
      <c r="B139" s="125"/>
      <c r="C139" s="112"/>
      <c r="D139" s="7" t="s">
        <v>6</v>
      </c>
      <c r="E139" s="25">
        <f t="shared" si="41"/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</row>
    <row r="140" spans="1:17" ht="63.75" customHeight="1" x14ac:dyDescent="0.25">
      <c r="A140" s="112"/>
      <c r="B140" s="125"/>
      <c r="C140" s="112"/>
      <c r="D140" s="12" t="s">
        <v>27</v>
      </c>
      <c r="E140" s="25">
        <f t="shared" si="41"/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</row>
    <row r="141" spans="1:17" ht="30" customHeight="1" x14ac:dyDescent="0.25">
      <c r="A141" s="112"/>
      <c r="B141" s="125"/>
      <c r="C141" s="112"/>
      <c r="D141" s="12" t="s">
        <v>70</v>
      </c>
      <c r="E141" s="25">
        <f t="shared" si="41"/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</row>
    <row r="142" spans="1:17" ht="30" customHeight="1" x14ac:dyDescent="0.25">
      <c r="A142" s="113"/>
      <c r="B142" s="126"/>
      <c r="C142" s="113"/>
      <c r="D142" s="12" t="s">
        <v>71</v>
      </c>
      <c r="E142" s="25">
        <f t="shared" si="41"/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</row>
    <row r="143" spans="1:17" x14ac:dyDescent="0.25">
      <c r="A143" s="150" t="s">
        <v>22</v>
      </c>
      <c r="B143" s="150"/>
      <c r="C143" s="147"/>
      <c r="D143" s="6" t="s">
        <v>20</v>
      </c>
      <c r="E143" s="26">
        <f t="shared" si="41"/>
        <v>357556.01869999996</v>
      </c>
      <c r="F143" s="26">
        <f>F144+F145+F146+F147+F148+F149</f>
        <v>73.392480000000006</v>
      </c>
      <c r="G143" s="26">
        <f t="shared" ref="G143:Q143" si="42">G144+G145+G146+G147+G148+G149</f>
        <v>2291.4011</v>
      </c>
      <c r="H143" s="26">
        <f t="shared" si="42"/>
        <v>2162.3362399999996</v>
      </c>
      <c r="I143" s="26">
        <f t="shared" si="42"/>
        <v>2823.9855400000001</v>
      </c>
      <c r="J143" s="26">
        <f t="shared" si="42"/>
        <v>1424.11934</v>
      </c>
      <c r="K143" s="26">
        <f t="shared" si="42"/>
        <v>1152.8624400000001</v>
      </c>
      <c r="L143" s="26">
        <f t="shared" si="42"/>
        <v>2535.2622000000001</v>
      </c>
      <c r="M143" s="26">
        <f t="shared" si="42"/>
        <v>5302.7371000000003</v>
      </c>
      <c r="N143" s="26">
        <f t="shared" si="42"/>
        <v>3530.982</v>
      </c>
      <c r="O143" s="26">
        <f t="shared" si="42"/>
        <v>1885.6455000000001</v>
      </c>
      <c r="P143" s="26">
        <f t="shared" si="42"/>
        <v>2726.9951000000001</v>
      </c>
      <c r="Q143" s="26">
        <f t="shared" si="42"/>
        <v>331646.29965999996</v>
      </c>
    </row>
    <row r="144" spans="1:17" x14ac:dyDescent="0.25">
      <c r="A144" s="150"/>
      <c r="B144" s="150"/>
      <c r="C144" s="148"/>
      <c r="D144" s="6" t="s">
        <v>4</v>
      </c>
      <c r="E144" s="26">
        <f t="shared" si="41"/>
        <v>0</v>
      </c>
      <c r="F144" s="26">
        <f t="shared" ref="F144:Q149" si="43">F102+F60+F18+F137</f>
        <v>0</v>
      </c>
      <c r="G144" s="26">
        <f t="shared" si="43"/>
        <v>0</v>
      </c>
      <c r="H144" s="26">
        <f t="shared" si="43"/>
        <v>0</v>
      </c>
      <c r="I144" s="26">
        <f t="shared" si="43"/>
        <v>0</v>
      </c>
      <c r="J144" s="26">
        <f t="shared" si="43"/>
        <v>0</v>
      </c>
      <c r="K144" s="26">
        <f t="shared" si="43"/>
        <v>0</v>
      </c>
      <c r="L144" s="26">
        <f t="shared" si="43"/>
        <v>0</v>
      </c>
      <c r="M144" s="26">
        <f t="shared" si="43"/>
        <v>0</v>
      </c>
      <c r="N144" s="26">
        <f t="shared" si="43"/>
        <v>0</v>
      </c>
      <c r="O144" s="26">
        <f t="shared" si="43"/>
        <v>0</v>
      </c>
      <c r="P144" s="26">
        <f t="shared" si="43"/>
        <v>0</v>
      </c>
      <c r="Q144" s="26">
        <f t="shared" si="43"/>
        <v>0</v>
      </c>
    </row>
    <row r="145" spans="1:17" x14ac:dyDescent="0.25">
      <c r="A145" s="150"/>
      <c r="B145" s="150"/>
      <c r="C145" s="148"/>
      <c r="D145" s="6" t="s">
        <v>5</v>
      </c>
      <c r="E145" s="26">
        <f>F145+G145+H145+I145+J145+K145+L145+M145+N145+O145+P145+Q145</f>
        <v>95</v>
      </c>
      <c r="F145" s="26">
        <f t="shared" si="43"/>
        <v>0</v>
      </c>
      <c r="G145" s="26">
        <f t="shared" si="43"/>
        <v>0</v>
      </c>
      <c r="H145" s="26">
        <f t="shared" si="43"/>
        <v>36</v>
      </c>
      <c r="I145" s="26">
        <f t="shared" si="43"/>
        <v>0</v>
      </c>
      <c r="J145" s="26">
        <f t="shared" si="43"/>
        <v>36</v>
      </c>
      <c r="K145" s="26">
        <f t="shared" si="43"/>
        <v>0</v>
      </c>
      <c r="L145" s="26">
        <f t="shared" si="43"/>
        <v>0</v>
      </c>
      <c r="M145" s="26">
        <f t="shared" si="43"/>
        <v>23</v>
      </c>
      <c r="N145" s="26">
        <f t="shared" si="43"/>
        <v>0</v>
      </c>
      <c r="O145" s="26">
        <f t="shared" si="43"/>
        <v>0</v>
      </c>
      <c r="P145" s="26">
        <f t="shared" si="43"/>
        <v>0</v>
      </c>
      <c r="Q145" s="26">
        <f t="shared" si="43"/>
        <v>0</v>
      </c>
    </row>
    <row r="146" spans="1:17" x14ac:dyDescent="0.25">
      <c r="A146" s="150"/>
      <c r="B146" s="150"/>
      <c r="C146" s="148"/>
      <c r="D146" s="6" t="s">
        <v>6</v>
      </c>
      <c r="E146" s="26">
        <f>F146+G146+H146+I146+J146+K146+L146+M146+N146+O146+P146+Q146</f>
        <v>29952.285520000001</v>
      </c>
      <c r="F146" s="26">
        <f t="shared" si="43"/>
        <v>73.392480000000006</v>
      </c>
      <c r="G146" s="26">
        <f t="shared" si="43"/>
        <v>2291.4011</v>
      </c>
      <c r="H146" s="26">
        <f t="shared" si="43"/>
        <v>2126.3362399999996</v>
      </c>
      <c r="I146" s="26">
        <f t="shared" si="43"/>
        <v>2823.9855400000001</v>
      </c>
      <c r="J146" s="26">
        <f t="shared" si="43"/>
        <v>1388.11934</v>
      </c>
      <c r="K146" s="26">
        <f t="shared" si="43"/>
        <v>1152.8624400000001</v>
      </c>
      <c r="L146" s="26">
        <f t="shared" si="43"/>
        <v>2535.2622000000001</v>
      </c>
      <c r="M146" s="26">
        <f t="shared" si="43"/>
        <v>5279.7371000000003</v>
      </c>
      <c r="N146" s="26">
        <f t="shared" si="43"/>
        <v>3530.982</v>
      </c>
      <c r="O146" s="26">
        <f t="shared" si="43"/>
        <v>1885.6455000000001</v>
      </c>
      <c r="P146" s="26">
        <f t="shared" si="43"/>
        <v>2726.9951000000001</v>
      </c>
      <c r="Q146" s="26">
        <f t="shared" si="43"/>
        <v>4137.5664800000004</v>
      </c>
    </row>
    <row r="147" spans="1:17" ht="57" x14ac:dyDescent="0.25">
      <c r="A147" s="150"/>
      <c r="B147" s="150"/>
      <c r="C147" s="148"/>
      <c r="D147" s="13" t="s">
        <v>27</v>
      </c>
      <c r="E147" s="26">
        <f t="shared" ref="E147:E148" si="44">F147+G147+H147+I147+J147+K147+L147+M147+N147+O147+P147+Q147</f>
        <v>0</v>
      </c>
      <c r="F147" s="26">
        <f t="shared" si="43"/>
        <v>0</v>
      </c>
      <c r="G147" s="26">
        <f t="shared" si="43"/>
        <v>0</v>
      </c>
      <c r="H147" s="26">
        <f t="shared" si="43"/>
        <v>0</v>
      </c>
      <c r="I147" s="26">
        <f t="shared" si="43"/>
        <v>0</v>
      </c>
      <c r="J147" s="26">
        <f t="shared" si="43"/>
        <v>0</v>
      </c>
      <c r="K147" s="26">
        <f t="shared" si="43"/>
        <v>0</v>
      </c>
      <c r="L147" s="26">
        <f t="shared" si="43"/>
        <v>0</v>
      </c>
      <c r="M147" s="26">
        <f t="shared" si="43"/>
        <v>0</v>
      </c>
      <c r="N147" s="26">
        <f t="shared" si="43"/>
        <v>0</v>
      </c>
      <c r="O147" s="26">
        <f t="shared" si="43"/>
        <v>0</v>
      </c>
      <c r="P147" s="26">
        <f t="shared" si="43"/>
        <v>0</v>
      </c>
      <c r="Q147" s="26">
        <f t="shared" si="43"/>
        <v>0</v>
      </c>
    </row>
    <row r="148" spans="1:17" ht="28.5" x14ac:dyDescent="0.25">
      <c r="A148" s="150"/>
      <c r="B148" s="150"/>
      <c r="C148" s="148"/>
      <c r="D148" s="13" t="s">
        <v>70</v>
      </c>
      <c r="E148" s="26">
        <f t="shared" si="44"/>
        <v>0</v>
      </c>
      <c r="F148" s="26">
        <f t="shared" si="43"/>
        <v>0</v>
      </c>
      <c r="G148" s="26">
        <f t="shared" si="43"/>
        <v>0</v>
      </c>
      <c r="H148" s="26">
        <f t="shared" si="43"/>
        <v>0</v>
      </c>
      <c r="I148" s="26">
        <f t="shared" si="43"/>
        <v>0</v>
      </c>
      <c r="J148" s="26">
        <f t="shared" si="43"/>
        <v>0</v>
      </c>
      <c r="K148" s="26">
        <f t="shared" si="43"/>
        <v>0</v>
      </c>
      <c r="L148" s="26">
        <f t="shared" si="43"/>
        <v>0</v>
      </c>
      <c r="M148" s="26">
        <f t="shared" si="43"/>
        <v>0</v>
      </c>
      <c r="N148" s="26">
        <f t="shared" si="43"/>
        <v>0</v>
      </c>
      <c r="O148" s="26">
        <f t="shared" si="43"/>
        <v>0</v>
      </c>
      <c r="P148" s="26">
        <f t="shared" si="43"/>
        <v>0</v>
      </c>
      <c r="Q148" s="26">
        <f t="shared" si="43"/>
        <v>0</v>
      </c>
    </row>
    <row r="149" spans="1:17" ht="42.75" x14ac:dyDescent="0.25">
      <c r="A149" s="150"/>
      <c r="B149" s="150"/>
      <c r="C149" s="149"/>
      <c r="D149" s="13" t="s">
        <v>71</v>
      </c>
      <c r="E149" s="26">
        <f>F149+G149+H149+I149+J149+K149+L149+M149+N149+O149+P149+Q149</f>
        <v>327508.73317999998</v>
      </c>
      <c r="F149" s="26">
        <f t="shared" si="43"/>
        <v>0</v>
      </c>
      <c r="G149" s="26">
        <f t="shared" si="43"/>
        <v>0</v>
      </c>
      <c r="H149" s="26">
        <f t="shared" si="43"/>
        <v>0</v>
      </c>
      <c r="I149" s="26">
        <f t="shared" si="43"/>
        <v>0</v>
      </c>
      <c r="J149" s="26">
        <f t="shared" si="43"/>
        <v>0</v>
      </c>
      <c r="K149" s="26">
        <f t="shared" si="43"/>
        <v>0</v>
      </c>
      <c r="L149" s="26">
        <f t="shared" si="43"/>
        <v>0</v>
      </c>
      <c r="M149" s="26">
        <f t="shared" si="43"/>
        <v>0</v>
      </c>
      <c r="N149" s="26">
        <f t="shared" si="43"/>
        <v>0</v>
      </c>
      <c r="O149" s="26">
        <f t="shared" si="43"/>
        <v>0</v>
      </c>
      <c r="P149" s="26">
        <f t="shared" si="43"/>
        <v>0</v>
      </c>
      <c r="Q149" s="26">
        <f t="shared" si="43"/>
        <v>327508.73317999998</v>
      </c>
    </row>
    <row r="150" spans="1:17" ht="28.5" customHeight="1" x14ac:dyDescent="0.25">
      <c r="A150" s="144" t="s">
        <v>72</v>
      </c>
      <c r="B150" s="145"/>
      <c r="C150" s="145"/>
      <c r="D150" s="145"/>
      <c r="E150" s="145"/>
      <c r="F150" s="145"/>
      <c r="G150" s="145"/>
      <c r="H150" s="145"/>
      <c r="I150" s="145"/>
      <c r="J150" s="145"/>
    </row>
    <row r="151" spans="1:17" ht="16.5" customHeight="1" x14ac:dyDescent="0.25">
      <c r="A151" s="146"/>
      <c r="B151" s="146"/>
      <c r="C151" s="146"/>
      <c r="D151" s="146"/>
      <c r="E151" s="146"/>
      <c r="F151" s="146"/>
      <c r="G151" s="146"/>
      <c r="H151" s="146"/>
      <c r="I151" s="146"/>
      <c r="J151" s="146"/>
      <c r="M151" s="17"/>
    </row>
    <row r="152" spans="1:17" ht="16.5" customHeight="1" x14ac:dyDescent="0.25">
      <c r="A152" s="146"/>
      <c r="B152" s="146"/>
      <c r="C152" s="146"/>
      <c r="D152" s="146"/>
      <c r="E152" s="146"/>
      <c r="F152" s="146"/>
      <c r="G152" s="146"/>
      <c r="H152" s="146"/>
      <c r="I152" s="146"/>
      <c r="J152" s="146"/>
    </row>
    <row r="153" spans="1:17" ht="16.5" customHeight="1" x14ac:dyDescent="0.25">
      <c r="A153" s="146"/>
      <c r="B153" s="146"/>
      <c r="C153" s="146"/>
      <c r="D153" s="146"/>
      <c r="E153" s="146"/>
      <c r="F153" s="146"/>
      <c r="G153" s="146"/>
      <c r="H153" s="146"/>
      <c r="I153" s="146"/>
      <c r="J153" s="146"/>
    </row>
    <row r="154" spans="1:17" ht="16.5" customHeight="1" x14ac:dyDescent="0.25">
      <c r="A154" s="146"/>
      <c r="B154" s="146"/>
      <c r="C154" s="146"/>
      <c r="D154" s="146"/>
      <c r="E154" s="146"/>
      <c r="F154" s="146"/>
      <c r="G154" s="146"/>
      <c r="H154" s="146"/>
      <c r="I154" s="146"/>
      <c r="J154" s="146"/>
    </row>
    <row r="155" spans="1:17" ht="16.5" customHeight="1" x14ac:dyDescent="0.25">
      <c r="A155" s="146"/>
      <c r="B155" s="146"/>
      <c r="C155" s="146"/>
      <c r="D155" s="146"/>
      <c r="E155" s="146"/>
      <c r="F155" s="146"/>
      <c r="G155" s="146"/>
      <c r="H155" s="146"/>
      <c r="I155" s="146"/>
      <c r="J155" s="146"/>
    </row>
    <row r="156" spans="1:17" ht="16.5" customHeight="1" x14ac:dyDescent="0.25">
      <c r="A156" s="146"/>
      <c r="B156" s="146"/>
      <c r="C156" s="146"/>
      <c r="D156" s="146"/>
      <c r="E156" s="146"/>
      <c r="F156" s="146"/>
      <c r="G156" s="146"/>
      <c r="H156" s="146"/>
      <c r="I156" s="146"/>
      <c r="J156" s="146"/>
    </row>
    <row r="157" spans="1:17" ht="16.5" customHeight="1" x14ac:dyDescent="0.25">
      <c r="A157" s="146"/>
      <c r="B157" s="146"/>
      <c r="C157" s="146"/>
      <c r="D157" s="146"/>
      <c r="E157" s="146"/>
      <c r="F157" s="146"/>
      <c r="G157" s="146"/>
      <c r="H157" s="146"/>
      <c r="I157" s="146"/>
      <c r="J157" s="146"/>
    </row>
    <row r="158" spans="1:17" ht="16.5" customHeight="1" x14ac:dyDescent="0.25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</row>
    <row r="159" spans="1:17" x14ac:dyDescent="0.25">
      <c r="A159" s="146"/>
      <c r="B159" s="146"/>
      <c r="C159" s="146"/>
      <c r="D159" s="146"/>
      <c r="E159" s="146"/>
      <c r="F159" s="146"/>
      <c r="G159" s="146"/>
      <c r="H159" s="146"/>
      <c r="I159" s="146"/>
      <c r="J159" s="146"/>
    </row>
    <row r="160" spans="1:17" ht="18" customHeight="1" x14ac:dyDescent="0.25">
      <c r="A160" s="146"/>
      <c r="B160" s="146"/>
      <c r="C160" s="146"/>
      <c r="D160" s="146"/>
      <c r="E160" s="146"/>
      <c r="F160" s="146"/>
      <c r="G160" s="146"/>
      <c r="H160" s="146"/>
      <c r="I160" s="146"/>
      <c r="J160" s="146"/>
    </row>
    <row r="161" spans="1:10" ht="16.5" customHeight="1" x14ac:dyDescent="0.25">
      <c r="A161" s="146"/>
      <c r="B161" s="146"/>
      <c r="C161" s="146"/>
      <c r="D161" s="146"/>
      <c r="E161" s="146"/>
      <c r="F161" s="146"/>
      <c r="G161" s="146"/>
      <c r="H161" s="146"/>
      <c r="I161" s="146"/>
      <c r="J161" s="146"/>
    </row>
    <row r="162" spans="1:10" ht="22.5" customHeight="1" x14ac:dyDescent="0.25"/>
    <row r="163" spans="1:10" ht="16.5" x14ac:dyDescent="0.25">
      <c r="B163" s="4" t="s">
        <v>100</v>
      </c>
      <c r="C163" s="4"/>
      <c r="D163" s="106"/>
      <c r="E163" s="106"/>
      <c r="F163" s="106"/>
      <c r="G163" s="105" t="s">
        <v>88</v>
      </c>
      <c r="H163" s="105"/>
      <c r="I163" s="105"/>
    </row>
    <row r="164" spans="1:10" ht="16.5" x14ac:dyDescent="0.25">
      <c r="B164" s="4"/>
      <c r="C164" s="4"/>
      <c r="D164" s="100"/>
      <c r="E164" s="100"/>
      <c r="F164" s="100"/>
    </row>
    <row r="165" spans="1:10" ht="16.5" x14ac:dyDescent="0.25">
      <c r="B165" s="4" t="s">
        <v>89</v>
      </c>
      <c r="C165" s="4"/>
      <c r="D165" s="106"/>
      <c r="E165" s="106"/>
      <c r="F165" s="106"/>
      <c r="G165" s="105" t="s">
        <v>90</v>
      </c>
      <c r="H165" s="105"/>
      <c r="I165" s="105"/>
    </row>
    <row r="166" spans="1:10" ht="16.5" x14ac:dyDescent="0.25">
      <c r="B166" s="4"/>
      <c r="C166" s="4"/>
      <c r="D166" s="71"/>
      <c r="E166" s="71"/>
      <c r="F166" s="71"/>
      <c r="G166" s="70"/>
      <c r="H166" s="70"/>
      <c r="I166" s="70"/>
    </row>
    <row r="167" spans="1:10" ht="16.5" x14ac:dyDescent="0.25">
      <c r="B167" s="4" t="s">
        <v>91</v>
      </c>
      <c r="C167" s="4"/>
      <c r="D167" s="101" t="s">
        <v>92</v>
      </c>
      <c r="E167" s="102"/>
      <c r="F167" s="102"/>
      <c r="G167" s="70"/>
      <c r="H167" s="70" t="s">
        <v>93</v>
      </c>
      <c r="I167" s="70"/>
    </row>
    <row r="168" spans="1:10" ht="16.5" x14ac:dyDescent="0.25">
      <c r="B168" s="4"/>
      <c r="C168" s="4"/>
      <c r="D168" s="71"/>
      <c r="E168" s="71"/>
      <c r="F168" s="71"/>
      <c r="G168" s="70"/>
      <c r="H168" s="70"/>
      <c r="I168" s="70"/>
    </row>
    <row r="169" spans="1:10" ht="16.5" x14ac:dyDescent="0.25">
      <c r="B169" s="4"/>
      <c r="C169" s="4"/>
      <c r="D169" s="101"/>
      <c r="E169" s="102"/>
      <c r="F169" s="102"/>
      <c r="G169" s="70"/>
      <c r="H169" s="70"/>
      <c r="I169" s="70"/>
    </row>
    <row r="170" spans="1:10" x14ac:dyDescent="0.25">
      <c r="D170" s="103"/>
      <c r="E170" s="103"/>
      <c r="F170" s="103"/>
    </row>
    <row r="171" spans="1:10" ht="16.5" x14ac:dyDescent="0.25">
      <c r="B171" s="4" t="s">
        <v>94</v>
      </c>
      <c r="C171" s="4"/>
      <c r="D171" s="104"/>
      <c r="E171" s="104"/>
      <c r="F171" s="104"/>
      <c r="G171" s="105" t="s">
        <v>95</v>
      </c>
      <c r="H171" s="105"/>
      <c r="I171" s="105"/>
    </row>
    <row r="172" spans="1:10" ht="16.5" x14ac:dyDescent="0.25">
      <c r="B172" s="50">
        <v>250239</v>
      </c>
      <c r="C172" s="4"/>
      <c r="D172" s="100"/>
      <c r="E172" s="100"/>
      <c r="F172" s="100"/>
    </row>
  </sheetData>
  <mergeCells count="87">
    <mergeCell ref="D172:F172"/>
    <mergeCell ref="D165:F165"/>
    <mergeCell ref="G165:I165"/>
    <mergeCell ref="D167:F167"/>
    <mergeCell ref="D169:F169"/>
    <mergeCell ref="D170:F170"/>
    <mergeCell ref="D171:F171"/>
    <mergeCell ref="G171:I171"/>
    <mergeCell ref="D164:F164"/>
    <mergeCell ref="A129:A135"/>
    <mergeCell ref="B129:B135"/>
    <mergeCell ref="C129:C135"/>
    <mergeCell ref="A136:A142"/>
    <mergeCell ref="B136:B142"/>
    <mergeCell ref="C136:C142"/>
    <mergeCell ref="A143:B149"/>
    <mergeCell ref="C143:C149"/>
    <mergeCell ref="A150:J161"/>
    <mergeCell ref="D163:F163"/>
    <mergeCell ref="G163:I163"/>
    <mergeCell ref="A115:A121"/>
    <mergeCell ref="B115:B121"/>
    <mergeCell ref="C115:C121"/>
    <mergeCell ref="A122:A128"/>
    <mergeCell ref="B122:B128"/>
    <mergeCell ref="C122:C128"/>
    <mergeCell ref="A101:A107"/>
    <mergeCell ref="B101:B107"/>
    <mergeCell ref="C101:C107"/>
    <mergeCell ref="A108:A114"/>
    <mergeCell ref="B108:B114"/>
    <mergeCell ref="C108:C114"/>
    <mergeCell ref="A87:A93"/>
    <mergeCell ref="B87:B93"/>
    <mergeCell ref="C87:C93"/>
    <mergeCell ref="A94:A100"/>
    <mergeCell ref="B94:B100"/>
    <mergeCell ref="C94:C100"/>
    <mergeCell ref="A73:A79"/>
    <mergeCell ref="B73:B79"/>
    <mergeCell ref="C73:C79"/>
    <mergeCell ref="A80:A86"/>
    <mergeCell ref="B80:B86"/>
    <mergeCell ref="C80:C86"/>
    <mergeCell ref="A59:A65"/>
    <mergeCell ref="B59:B65"/>
    <mergeCell ref="C59:C65"/>
    <mergeCell ref="A66:A72"/>
    <mergeCell ref="B66:B72"/>
    <mergeCell ref="C66:C72"/>
    <mergeCell ref="A45:A51"/>
    <mergeCell ref="B45:B51"/>
    <mergeCell ref="C45:C51"/>
    <mergeCell ref="A52:A58"/>
    <mergeCell ref="B52:B58"/>
    <mergeCell ref="C52:C58"/>
    <mergeCell ref="A31:A37"/>
    <mergeCell ref="B31:B37"/>
    <mergeCell ref="C31:C37"/>
    <mergeCell ref="A38:A44"/>
    <mergeCell ref="B38:B44"/>
    <mergeCell ref="C38:C44"/>
    <mergeCell ref="A17:A23"/>
    <mergeCell ref="B17:B23"/>
    <mergeCell ref="C17:C23"/>
    <mergeCell ref="A24:A30"/>
    <mergeCell ref="B24:B30"/>
    <mergeCell ref="C24:C30"/>
    <mergeCell ref="P13:Q13"/>
    <mergeCell ref="A14:A15"/>
    <mergeCell ref="B14:B15"/>
    <mergeCell ref="C14:C15"/>
    <mergeCell ref="D14:D15"/>
    <mergeCell ref="E14:E15"/>
    <mergeCell ref="F14:Q14"/>
    <mergeCell ref="A12:Q12"/>
    <mergeCell ref="M1:Q1"/>
    <mergeCell ref="M2:Q2"/>
    <mergeCell ref="M3:Q3"/>
    <mergeCell ref="M4:Q4"/>
    <mergeCell ref="M5:Q5"/>
    <mergeCell ref="M6:Q6"/>
    <mergeCell ref="M7:Q7"/>
    <mergeCell ref="M8:Q8"/>
    <mergeCell ref="M9:Q9"/>
    <mergeCell ref="A10:Q10"/>
    <mergeCell ref="A11:Q11"/>
  </mergeCells>
  <pageMargins left="0.11811023622047245" right="0" top="0.39370078740157483" bottom="0" header="0" footer="0"/>
  <pageSetup paperSize="9" scale="42" fitToHeight="0" orientation="landscape" r:id="rId1"/>
  <rowBreaks count="3" manualBreakCount="3">
    <brk id="44" max="16383" man="1"/>
    <brk id="79" max="16383" man="1"/>
    <brk id="121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2"/>
  <sheetViews>
    <sheetView view="pageBreakPreview" zoomScale="80" zoomScaleNormal="70" zoomScaleSheetLayoutView="80" workbookViewId="0">
      <pane xSplit="10" ySplit="15" topLeftCell="K16" activePane="bottomRight" state="frozen"/>
      <selection pane="topRight" activeCell="K1" sqref="K1"/>
      <selection pane="bottomLeft" activeCell="A16" sqref="A16"/>
      <selection pane="bottomRight" activeCell="N118" sqref="N118"/>
    </sheetView>
  </sheetViews>
  <sheetFormatPr defaultRowHeight="15" x14ac:dyDescent="0.25"/>
  <cols>
    <col min="1" max="1" width="8" style="76" bestFit="1" customWidth="1"/>
    <col min="2" max="2" width="32.28515625" style="1" customWidth="1"/>
    <col min="3" max="3" width="31.85546875" style="1" customWidth="1"/>
    <col min="4" max="4" width="15.140625" style="1" customWidth="1"/>
    <col min="5" max="5" width="17.28515625" style="1" customWidth="1"/>
    <col min="6" max="6" width="15.28515625" style="1" customWidth="1"/>
    <col min="7" max="7" width="14.85546875" style="1" customWidth="1"/>
    <col min="8" max="8" width="15.42578125" style="1" customWidth="1"/>
    <col min="9" max="9" width="15.140625" style="1" customWidth="1"/>
    <col min="10" max="10" width="15.85546875" style="1" customWidth="1"/>
    <col min="11" max="11" width="17" style="1" customWidth="1"/>
    <col min="12" max="12" width="16.42578125" style="1" customWidth="1"/>
    <col min="13" max="13" width="16.7109375" style="1" customWidth="1"/>
    <col min="14" max="14" width="16.28515625" style="1" customWidth="1"/>
    <col min="15" max="16" width="16.42578125" style="1" customWidth="1"/>
    <col min="17" max="17" width="20.5703125" style="1" customWidth="1"/>
    <col min="18" max="18" width="13" style="1" bestFit="1" customWidth="1"/>
    <col min="19" max="16384" width="9.140625" style="1"/>
  </cols>
  <sheetData>
    <row r="1" spans="1:17" ht="16.5" x14ac:dyDescent="0.25">
      <c r="G1" s="4"/>
      <c r="M1" s="133" t="s">
        <v>26</v>
      </c>
      <c r="N1" s="133"/>
      <c r="O1" s="133"/>
      <c r="P1" s="133"/>
      <c r="Q1" s="133"/>
    </row>
    <row r="2" spans="1:17" ht="16.5" x14ac:dyDescent="0.25">
      <c r="G2" s="4"/>
      <c r="M2" s="134" t="s">
        <v>53</v>
      </c>
      <c r="N2" s="134"/>
      <c r="O2" s="134"/>
      <c r="P2" s="134"/>
      <c r="Q2" s="134"/>
    </row>
    <row r="3" spans="1:17" ht="16.5" x14ac:dyDescent="0.25">
      <c r="G3" s="4"/>
      <c r="M3" s="135" t="s">
        <v>36</v>
      </c>
      <c r="N3" s="135"/>
      <c r="O3" s="135"/>
      <c r="P3" s="135"/>
      <c r="Q3" s="135"/>
    </row>
    <row r="4" spans="1:17" ht="16.5" x14ac:dyDescent="0.25">
      <c r="G4" s="4"/>
      <c r="M4" s="136"/>
      <c r="N4" s="136"/>
      <c r="O4" s="136"/>
      <c r="P4" s="136"/>
      <c r="Q4" s="136"/>
    </row>
    <row r="5" spans="1:17" ht="16.5" x14ac:dyDescent="0.25">
      <c r="G5" s="4"/>
      <c r="M5" s="135" t="s">
        <v>37</v>
      </c>
      <c r="N5" s="135"/>
      <c r="O5" s="135"/>
      <c r="P5" s="135"/>
      <c r="Q5" s="135"/>
    </row>
    <row r="6" spans="1:17" ht="16.5" x14ac:dyDescent="0.25">
      <c r="G6" s="4"/>
      <c r="M6" s="136"/>
      <c r="N6" s="136"/>
      <c r="O6" s="136"/>
      <c r="P6" s="136"/>
      <c r="Q6" s="136"/>
    </row>
    <row r="7" spans="1:17" ht="16.5" x14ac:dyDescent="0.25">
      <c r="G7" s="4"/>
      <c r="M7" s="135" t="s">
        <v>37</v>
      </c>
      <c r="N7" s="135"/>
      <c r="O7" s="135"/>
      <c r="P7" s="135"/>
      <c r="Q7" s="135"/>
    </row>
    <row r="8" spans="1:17" ht="16.5" x14ac:dyDescent="0.25">
      <c r="G8" s="4"/>
      <c r="M8" s="134"/>
      <c r="N8" s="134"/>
      <c r="O8" s="134"/>
      <c r="P8" s="134"/>
      <c r="Q8" s="134"/>
    </row>
    <row r="9" spans="1:17" ht="17.25" customHeight="1" x14ac:dyDescent="0.25">
      <c r="G9" s="4"/>
      <c r="M9" s="137" t="s">
        <v>86</v>
      </c>
      <c r="N9" s="137"/>
      <c r="O9" s="137"/>
      <c r="P9" s="137"/>
      <c r="Q9" s="137"/>
    </row>
    <row r="10" spans="1:17" ht="21" customHeight="1" x14ac:dyDescent="0.25">
      <c r="A10" s="107" t="s">
        <v>23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</row>
    <row r="11" spans="1:17" ht="42" customHeight="1" x14ac:dyDescent="0.25">
      <c r="A11" s="114" t="s">
        <v>61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17" ht="23.25" customHeight="1" x14ac:dyDescent="0.25">
      <c r="A12" s="115" t="s">
        <v>28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7" hidden="1" x14ac:dyDescent="0.25">
      <c r="P13" s="121" t="s">
        <v>24</v>
      </c>
      <c r="Q13" s="121"/>
    </row>
    <row r="14" spans="1:17" ht="69" customHeight="1" x14ac:dyDescent="0.25">
      <c r="A14" s="116" t="s">
        <v>0</v>
      </c>
      <c r="B14" s="120" t="s">
        <v>62</v>
      </c>
      <c r="C14" s="117" t="s">
        <v>63</v>
      </c>
      <c r="D14" s="116" t="s">
        <v>19</v>
      </c>
      <c r="E14" s="116" t="s">
        <v>21</v>
      </c>
      <c r="F14" s="116" t="s">
        <v>25</v>
      </c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</row>
    <row r="15" spans="1:17" ht="68.25" customHeight="1" x14ac:dyDescent="0.25">
      <c r="A15" s="116"/>
      <c r="B15" s="120"/>
      <c r="C15" s="118"/>
      <c r="D15" s="116"/>
      <c r="E15" s="116"/>
      <c r="F15" s="72" t="s">
        <v>7</v>
      </c>
      <c r="G15" s="72" t="s">
        <v>8</v>
      </c>
      <c r="H15" s="72" t="s">
        <v>9</v>
      </c>
      <c r="I15" s="72" t="s">
        <v>10</v>
      </c>
      <c r="J15" s="72" t="s">
        <v>11</v>
      </c>
      <c r="K15" s="72" t="s">
        <v>12</v>
      </c>
      <c r="L15" s="72" t="s">
        <v>13</v>
      </c>
      <c r="M15" s="72" t="s">
        <v>14</v>
      </c>
      <c r="N15" s="72" t="s">
        <v>15</v>
      </c>
      <c r="O15" s="72" t="s">
        <v>16</v>
      </c>
      <c r="P15" s="72" t="s">
        <v>17</v>
      </c>
      <c r="Q15" s="75" t="s">
        <v>18</v>
      </c>
    </row>
    <row r="16" spans="1:17" s="3" customFormat="1" ht="15" customHeight="1" x14ac:dyDescent="0.2">
      <c r="A16" s="5">
        <v>1</v>
      </c>
      <c r="B16" s="5">
        <v>2</v>
      </c>
      <c r="C16" s="5">
        <v>3</v>
      </c>
      <c r="D16" s="5">
        <v>4</v>
      </c>
      <c r="E16" s="9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19">
        <v>17</v>
      </c>
    </row>
    <row r="17" spans="1:17" x14ac:dyDescent="0.25">
      <c r="A17" s="111" t="s">
        <v>1</v>
      </c>
      <c r="B17" s="108" t="s">
        <v>73</v>
      </c>
      <c r="C17" s="111"/>
      <c r="D17" s="6" t="s">
        <v>20</v>
      </c>
      <c r="E17" s="27">
        <f>E18+E19+E20+E21+E22+E23</f>
        <v>1400.3220000000001</v>
      </c>
      <c r="F17" s="26">
        <f>F18+F19+F20+F21+F22+F23</f>
        <v>0</v>
      </c>
      <c r="G17" s="26">
        <f t="shared" ref="G17:Q17" si="0">G18+G19+G20+G21+G22+G23</f>
        <v>65</v>
      </c>
      <c r="H17" s="26">
        <f t="shared" si="0"/>
        <v>0</v>
      </c>
      <c r="I17" s="26">
        <f t="shared" si="0"/>
        <v>389.3</v>
      </c>
      <c r="J17" s="26">
        <f t="shared" si="0"/>
        <v>159</v>
      </c>
      <c r="K17" s="26">
        <f t="shared" si="0"/>
        <v>420.96</v>
      </c>
      <c r="L17" s="26">
        <f t="shared" si="0"/>
        <v>0</v>
      </c>
      <c r="M17" s="26">
        <f t="shared" si="0"/>
        <v>0</v>
      </c>
      <c r="N17" s="26">
        <f t="shared" si="0"/>
        <v>229.69</v>
      </c>
      <c r="O17" s="26">
        <f t="shared" si="0"/>
        <v>136.37200000000001</v>
      </c>
      <c r="P17" s="26">
        <f t="shared" si="0"/>
        <v>0</v>
      </c>
      <c r="Q17" s="28">
        <f t="shared" si="0"/>
        <v>0</v>
      </c>
    </row>
    <row r="18" spans="1:17" x14ac:dyDescent="0.25">
      <c r="A18" s="112"/>
      <c r="B18" s="109"/>
      <c r="C18" s="112"/>
      <c r="D18" s="7" t="s">
        <v>4</v>
      </c>
      <c r="E18" s="27">
        <f>F18+G18+H18+I18+J18+K18+L18+M18+N18+O18+P18+Q18</f>
        <v>0</v>
      </c>
      <c r="F18" s="20">
        <f>F25+F46+F53+F32+F39</f>
        <v>0</v>
      </c>
      <c r="G18" s="20">
        <f t="shared" ref="G18:Q18" si="1">G25+G46+G53+G32+G39</f>
        <v>0</v>
      </c>
      <c r="H18" s="20">
        <f t="shared" si="1"/>
        <v>0</v>
      </c>
      <c r="I18" s="20">
        <f t="shared" si="1"/>
        <v>0</v>
      </c>
      <c r="J18" s="20">
        <f t="shared" si="1"/>
        <v>0</v>
      </c>
      <c r="K18" s="20">
        <f t="shared" si="1"/>
        <v>0</v>
      </c>
      <c r="L18" s="20">
        <f t="shared" si="1"/>
        <v>0</v>
      </c>
      <c r="M18" s="20">
        <f t="shared" si="1"/>
        <v>0</v>
      </c>
      <c r="N18" s="20">
        <f t="shared" si="1"/>
        <v>0</v>
      </c>
      <c r="O18" s="20">
        <f t="shared" si="1"/>
        <v>0</v>
      </c>
      <c r="P18" s="20">
        <f t="shared" si="1"/>
        <v>0</v>
      </c>
      <c r="Q18" s="20">
        <f t="shared" si="1"/>
        <v>0</v>
      </c>
    </row>
    <row r="19" spans="1:17" x14ac:dyDescent="0.25">
      <c r="A19" s="112"/>
      <c r="B19" s="109"/>
      <c r="C19" s="112"/>
      <c r="D19" s="7" t="s">
        <v>5</v>
      </c>
      <c r="E19" s="27">
        <f t="shared" ref="E19:E22" si="2">F19+G19+H19+I19+J19+K19+L19+M19+N19+O19+P19+Q19</f>
        <v>0</v>
      </c>
      <c r="F19" s="20">
        <f t="shared" ref="F19:Q23" si="3">F26+F47+F54+F33+F40</f>
        <v>0</v>
      </c>
      <c r="G19" s="20">
        <f t="shared" si="3"/>
        <v>0</v>
      </c>
      <c r="H19" s="20">
        <f t="shared" si="3"/>
        <v>0</v>
      </c>
      <c r="I19" s="20">
        <f t="shared" si="3"/>
        <v>0</v>
      </c>
      <c r="J19" s="20">
        <f t="shared" si="3"/>
        <v>0</v>
      </c>
      <c r="K19" s="20">
        <f t="shared" si="3"/>
        <v>0</v>
      </c>
      <c r="L19" s="20">
        <f t="shared" si="3"/>
        <v>0</v>
      </c>
      <c r="M19" s="20">
        <f t="shared" si="3"/>
        <v>0</v>
      </c>
      <c r="N19" s="20">
        <f t="shared" si="3"/>
        <v>0</v>
      </c>
      <c r="O19" s="20">
        <f t="shared" si="3"/>
        <v>0</v>
      </c>
      <c r="P19" s="20">
        <f t="shared" si="3"/>
        <v>0</v>
      </c>
      <c r="Q19" s="20">
        <f t="shared" si="3"/>
        <v>0</v>
      </c>
    </row>
    <row r="20" spans="1:17" x14ac:dyDescent="0.25">
      <c r="A20" s="112"/>
      <c r="B20" s="109"/>
      <c r="C20" s="112"/>
      <c r="D20" s="74" t="s">
        <v>6</v>
      </c>
      <c r="E20" s="27">
        <f t="shared" si="2"/>
        <v>1400.3220000000001</v>
      </c>
      <c r="F20" s="20">
        <f t="shared" si="3"/>
        <v>0</v>
      </c>
      <c r="G20" s="20">
        <f t="shared" si="3"/>
        <v>65</v>
      </c>
      <c r="H20" s="20">
        <f t="shared" si="3"/>
        <v>0</v>
      </c>
      <c r="I20" s="20">
        <f t="shared" si="3"/>
        <v>389.3</v>
      </c>
      <c r="J20" s="20">
        <f t="shared" si="3"/>
        <v>159</v>
      </c>
      <c r="K20" s="20">
        <f t="shared" si="3"/>
        <v>420.96</v>
      </c>
      <c r="L20" s="20">
        <f t="shared" si="3"/>
        <v>0</v>
      </c>
      <c r="M20" s="20">
        <f t="shared" si="3"/>
        <v>0</v>
      </c>
      <c r="N20" s="20">
        <f t="shared" si="3"/>
        <v>229.69</v>
      </c>
      <c r="O20" s="20">
        <f t="shared" si="3"/>
        <v>136.37200000000001</v>
      </c>
      <c r="P20" s="20">
        <f t="shared" si="3"/>
        <v>0</v>
      </c>
      <c r="Q20" s="20">
        <f t="shared" si="3"/>
        <v>0</v>
      </c>
    </row>
    <row r="21" spans="1:17" ht="60" x14ac:dyDescent="0.25">
      <c r="A21" s="112"/>
      <c r="B21" s="109"/>
      <c r="C21" s="112"/>
      <c r="D21" s="12" t="s">
        <v>27</v>
      </c>
      <c r="E21" s="27">
        <f t="shared" si="2"/>
        <v>0</v>
      </c>
      <c r="F21" s="20">
        <f t="shared" si="3"/>
        <v>0</v>
      </c>
      <c r="G21" s="20">
        <f t="shared" si="3"/>
        <v>0</v>
      </c>
      <c r="H21" s="20">
        <f t="shared" si="3"/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</row>
    <row r="22" spans="1:17" ht="30" x14ac:dyDescent="0.25">
      <c r="A22" s="112"/>
      <c r="B22" s="109"/>
      <c r="C22" s="112"/>
      <c r="D22" s="12" t="s">
        <v>70</v>
      </c>
      <c r="E22" s="27">
        <f t="shared" si="2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  <c r="I22" s="20">
        <f t="shared" si="3"/>
        <v>0</v>
      </c>
      <c r="J22" s="20">
        <f t="shared" si="3"/>
        <v>0</v>
      </c>
      <c r="K22" s="20">
        <f t="shared" si="3"/>
        <v>0</v>
      </c>
      <c r="L22" s="20">
        <f t="shared" si="3"/>
        <v>0</v>
      </c>
      <c r="M22" s="20">
        <f t="shared" si="3"/>
        <v>0</v>
      </c>
      <c r="N22" s="20">
        <f t="shared" si="3"/>
        <v>0</v>
      </c>
      <c r="O22" s="20">
        <f t="shared" si="3"/>
        <v>0</v>
      </c>
      <c r="P22" s="20">
        <f t="shared" si="3"/>
        <v>0</v>
      </c>
      <c r="Q22" s="20">
        <f t="shared" si="3"/>
        <v>0</v>
      </c>
    </row>
    <row r="23" spans="1:17" ht="30" x14ac:dyDescent="0.25">
      <c r="A23" s="113"/>
      <c r="B23" s="110"/>
      <c r="C23" s="113"/>
      <c r="D23" s="12" t="s">
        <v>71</v>
      </c>
      <c r="E23" s="27">
        <f>F23+G23+H23+I23+J23+K23+L23+M23+N23+O23+P23+Q23</f>
        <v>0</v>
      </c>
      <c r="F23" s="20">
        <f t="shared" si="3"/>
        <v>0</v>
      </c>
      <c r="G23" s="20">
        <f t="shared" si="3"/>
        <v>0</v>
      </c>
      <c r="H23" s="20">
        <f t="shared" si="3"/>
        <v>0</v>
      </c>
      <c r="I23" s="20">
        <f t="shared" si="3"/>
        <v>0</v>
      </c>
      <c r="J23" s="20">
        <f t="shared" si="3"/>
        <v>0</v>
      </c>
      <c r="K23" s="20">
        <f t="shared" si="3"/>
        <v>0</v>
      </c>
      <c r="L23" s="20">
        <f t="shared" si="3"/>
        <v>0</v>
      </c>
      <c r="M23" s="20">
        <f t="shared" si="3"/>
        <v>0</v>
      </c>
      <c r="N23" s="20">
        <f t="shared" si="3"/>
        <v>0</v>
      </c>
      <c r="O23" s="20">
        <f t="shared" si="3"/>
        <v>0</v>
      </c>
      <c r="P23" s="20">
        <f t="shared" si="3"/>
        <v>0</v>
      </c>
      <c r="Q23" s="20">
        <f t="shared" si="3"/>
        <v>0</v>
      </c>
    </row>
    <row r="24" spans="1:17" x14ac:dyDescent="0.25">
      <c r="A24" s="116" t="s">
        <v>2</v>
      </c>
      <c r="B24" s="124" t="s">
        <v>29</v>
      </c>
      <c r="C24" s="111" t="s">
        <v>77</v>
      </c>
      <c r="D24" s="73" t="s">
        <v>20</v>
      </c>
      <c r="E24" s="27">
        <f>E25+E26+E27+E28+E29+E30</f>
        <v>569.65</v>
      </c>
      <c r="F24" s="26">
        <f>F25+F26+F27+F28+F29+F30</f>
        <v>0</v>
      </c>
      <c r="G24" s="26">
        <f t="shared" ref="G24:Q24" si="4">G25+G26+G27+G28+G29+G30</f>
        <v>0</v>
      </c>
      <c r="H24" s="26">
        <f t="shared" si="4"/>
        <v>0</v>
      </c>
      <c r="I24" s="26">
        <f t="shared" si="4"/>
        <v>0</v>
      </c>
      <c r="J24" s="26">
        <f t="shared" si="4"/>
        <v>0</v>
      </c>
      <c r="K24" s="26">
        <f t="shared" si="4"/>
        <v>420.96</v>
      </c>
      <c r="L24" s="26">
        <f t="shared" si="4"/>
        <v>0</v>
      </c>
      <c r="M24" s="26">
        <f t="shared" si="4"/>
        <v>0</v>
      </c>
      <c r="N24" s="26">
        <f t="shared" si="4"/>
        <v>148.69</v>
      </c>
      <c r="O24" s="26">
        <f t="shared" si="4"/>
        <v>0</v>
      </c>
      <c r="P24" s="26">
        <f t="shared" si="4"/>
        <v>0</v>
      </c>
      <c r="Q24" s="28">
        <f t="shared" si="4"/>
        <v>0</v>
      </c>
    </row>
    <row r="25" spans="1:17" x14ac:dyDescent="0.25">
      <c r="A25" s="116"/>
      <c r="B25" s="125"/>
      <c r="C25" s="112"/>
      <c r="D25" s="7" t="s">
        <v>4</v>
      </c>
      <c r="E25" s="29">
        <f>F25+G25+H25+I25+J25+K25+L25+M25+N25+O25+P25+Q25</f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30">
        <v>0</v>
      </c>
    </row>
    <row r="26" spans="1:17" x14ac:dyDescent="0.25">
      <c r="A26" s="116"/>
      <c r="B26" s="125"/>
      <c r="C26" s="112"/>
      <c r="D26" s="7" t="s">
        <v>5</v>
      </c>
      <c r="E26" s="29">
        <f t="shared" ref="E26:E30" si="5">F26+G26+H26+I26+J26+K26+L26+M26+N26+O26+P26+Q26</f>
        <v>0</v>
      </c>
      <c r="F26" s="20"/>
      <c r="G26" s="20"/>
      <c r="H26" s="20"/>
      <c r="I26" s="20"/>
      <c r="J26" s="20"/>
      <c r="K26" s="20"/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30">
        <v>0</v>
      </c>
    </row>
    <row r="27" spans="1:17" x14ac:dyDescent="0.25">
      <c r="A27" s="116"/>
      <c r="B27" s="125"/>
      <c r="C27" s="112"/>
      <c r="D27" s="7" t="s">
        <v>6</v>
      </c>
      <c r="E27" s="29">
        <f t="shared" si="5"/>
        <v>569.65</v>
      </c>
      <c r="F27" s="20">
        <v>0</v>
      </c>
      <c r="G27" s="20">
        <v>0</v>
      </c>
      <c r="H27" s="30">
        <v>0</v>
      </c>
      <c r="I27" s="20">
        <v>0</v>
      </c>
      <c r="J27" s="20">
        <v>0</v>
      </c>
      <c r="K27" s="30">
        <v>420.96</v>
      </c>
      <c r="L27" s="20">
        <v>0</v>
      </c>
      <c r="M27" s="30">
        <v>0</v>
      </c>
      <c r="N27" s="20">
        <v>148.69</v>
      </c>
      <c r="O27" s="20">
        <v>0</v>
      </c>
      <c r="P27" s="20">
        <v>0</v>
      </c>
      <c r="Q27" s="30">
        <v>0</v>
      </c>
    </row>
    <row r="28" spans="1:17" ht="60" x14ac:dyDescent="0.25">
      <c r="A28" s="116"/>
      <c r="B28" s="125"/>
      <c r="C28" s="112"/>
      <c r="D28" s="12" t="s">
        <v>27</v>
      </c>
      <c r="E28" s="29">
        <f t="shared" si="5"/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30">
        <v>0</v>
      </c>
    </row>
    <row r="29" spans="1:17" ht="30" x14ac:dyDescent="0.25">
      <c r="A29" s="116"/>
      <c r="B29" s="125"/>
      <c r="C29" s="112"/>
      <c r="D29" s="12" t="s">
        <v>70</v>
      </c>
      <c r="E29" s="29">
        <f t="shared" si="5"/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30">
        <v>0</v>
      </c>
    </row>
    <row r="30" spans="1:17" ht="55.5" customHeight="1" x14ac:dyDescent="0.25">
      <c r="A30" s="116"/>
      <c r="B30" s="126"/>
      <c r="C30" s="113"/>
      <c r="D30" s="12" t="s">
        <v>71</v>
      </c>
      <c r="E30" s="29">
        <f t="shared" si="5"/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30">
        <v>0</v>
      </c>
    </row>
    <row r="31" spans="1:17" ht="27" customHeight="1" x14ac:dyDescent="0.25">
      <c r="A31" s="111" t="s">
        <v>56</v>
      </c>
      <c r="B31" s="111" t="s">
        <v>64</v>
      </c>
      <c r="C31" s="111" t="s">
        <v>57</v>
      </c>
      <c r="D31" s="73" t="s">
        <v>20</v>
      </c>
      <c r="E31" s="27">
        <f>E32+E33+E34+E35+E36+E37</f>
        <v>201.37200000000001</v>
      </c>
      <c r="F31" s="26">
        <f>F32+F33+F34+F35+F36+F37</f>
        <v>0</v>
      </c>
      <c r="G31" s="26">
        <f t="shared" ref="G31:Q31" si="6">G32+G33+G34+G35+G36+G37</f>
        <v>0</v>
      </c>
      <c r="H31" s="26">
        <f t="shared" si="6"/>
        <v>0</v>
      </c>
      <c r="I31" s="26">
        <f t="shared" si="6"/>
        <v>0</v>
      </c>
      <c r="J31" s="26">
        <f t="shared" si="6"/>
        <v>80</v>
      </c>
      <c r="K31" s="26">
        <f t="shared" si="6"/>
        <v>0</v>
      </c>
      <c r="L31" s="26">
        <f t="shared" si="6"/>
        <v>0</v>
      </c>
      <c r="M31" s="26">
        <f t="shared" si="6"/>
        <v>0</v>
      </c>
      <c r="N31" s="26">
        <f t="shared" si="6"/>
        <v>0</v>
      </c>
      <c r="O31" s="26">
        <f t="shared" si="6"/>
        <v>121.372</v>
      </c>
      <c r="P31" s="26">
        <f t="shared" si="6"/>
        <v>0</v>
      </c>
      <c r="Q31" s="28">
        <f t="shared" si="6"/>
        <v>0</v>
      </c>
    </row>
    <row r="32" spans="1:17" ht="22.5" customHeight="1" x14ac:dyDescent="0.25">
      <c r="A32" s="112"/>
      <c r="B32" s="112"/>
      <c r="C32" s="112"/>
      <c r="D32" s="7" t="s">
        <v>4</v>
      </c>
      <c r="E32" s="29">
        <f>F32+G32+H32+I32+J32+K32+L32+M32+N32+O32+P32+Q32</f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30">
        <v>0</v>
      </c>
    </row>
    <row r="33" spans="1:17" ht="21" customHeight="1" x14ac:dyDescent="0.25">
      <c r="A33" s="112"/>
      <c r="B33" s="112"/>
      <c r="C33" s="112"/>
      <c r="D33" s="7" t="s">
        <v>5</v>
      </c>
      <c r="E33" s="29">
        <f t="shared" ref="E33:E37" si="7">F33+G33+H33+I33+J33+K33+L33+M33+N33+O33+P33+Q33</f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30">
        <v>0</v>
      </c>
    </row>
    <row r="34" spans="1:17" ht="21.75" customHeight="1" x14ac:dyDescent="0.25">
      <c r="A34" s="112"/>
      <c r="B34" s="112"/>
      <c r="C34" s="112"/>
      <c r="D34" s="7" t="s">
        <v>6</v>
      </c>
      <c r="E34" s="29">
        <f t="shared" si="7"/>
        <v>201.37200000000001</v>
      </c>
      <c r="F34" s="20">
        <v>0</v>
      </c>
      <c r="G34" s="20">
        <v>0</v>
      </c>
      <c r="H34" s="30">
        <v>0</v>
      </c>
      <c r="I34" s="20">
        <v>0</v>
      </c>
      <c r="J34" s="20">
        <v>80</v>
      </c>
      <c r="K34" s="30">
        <v>0</v>
      </c>
      <c r="L34" s="20">
        <v>0</v>
      </c>
      <c r="M34" s="30">
        <v>0</v>
      </c>
      <c r="N34" s="20">
        <v>0</v>
      </c>
      <c r="O34" s="20">
        <v>121.372</v>
      </c>
      <c r="P34" s="20">
        <v>0</v>
      </c>
      <c r="Q34" s="30">
        <v>0</v>
      </c>
    </row>
    <row r="35" spans="1:17" ht="65.25" customHeight="1" x14ac:dyDescent="0.25">
      <c r="A35" s="112"/>
      <c r="B35" s="112"/>
      <c r="C35" s="112"/>
      <c r="D35" s="12" t="s">
        <v>27</v>
      </c>
      <c r="E35" s="29">
        <f t="shared" si="7"/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30">
        <v>0</v>
      </c>
    </row>
    <row r="36" spans="1:17" ht="39.75" customHeight="1" x14ac:dyDescent="0.25">
      <c r="A36" s="112"/>
      <c r="B36" s="112"/>
      <c r="C36" s="112"/>
      <c r="D36" s="12" t="s">
        <v>70</v>
      </c>
      <c r="E36" s="29">
        <f t="shared" si="7"/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30">
        <v>0</v>
      </c>
    </row>
    <row r="37" spans="1:17" ht="36" customHeight="1" x14ac:dyDescent="0.25">
      <c r="A37" s="113"/>
      <c r="B37" s="113"/>
      <c r="C37" s="113"/>
      <c r="D37" s="12" t="s">
        <v>71</v>
      </c>
      <c r="E37" s="29">
        <f t="shared" si="7"/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30">
        <v>0</v>
      </c>
    </row>
    <row r="38" spans="1:17" ht="36" customHeight="1" x14ac:dyDescent="0.25">
      <c r="A38" s="111" t="s">
        <v>43</v>
      </c>
      <c r="B38" s="111" t="s">
        <v>58</v>
      </c>
      <c r="C38" s="111" t="s">
        <v>57</v>
      </c>
      <c r="D38" s="73" t="s">
        <v>20</v>
      </c>
      <c r="E38" s="27">
        <f>E39+E40+E41+E42+E43+E44</f>
        <v>29.3</v>
      </c>
      <c r="F38" s="26">
        <f>F39+F40+F41+F42+F43+F44</f>
        <v>0</v>
      </c>
      <c r="G38" s="26">
        <f t="shared" ref="G38:Q38" si="8">G39+G40+G41+G42+G43+G44</f>
        <v>0</v>
      </c>
      <c r="H38" s="26">
        <f t="shared" si="8"/>
        <v>0</v>
      </c>
      <c r="I38" s="26">
        <f t="shared" si="8"/>
        <v>29.3</v>
      </c>
      <c r="J38" s="26">
        <f t="shared" si="8"/>
        <v>0</v>
      </c>
      <c r="K38" s="26">
        <f t="shared" si="8"/>
        <v>0</v>
      </c>
      <c r="L38" s="26">
        <f t="shared" si="8"/>
        <v>0</v>
      </c>
      <c r="M38" s="26">
        <f t="shared" si="8"/>
        <v>0</v>
      </c>
      <c r="N38" s="26">
        <f t="shared" si="8"/>
        <v>0</v>
      </c>
      <c r="O38" s="26">
        <f t="shared" si="8"/>
        <v>0</v>
      </c>
      <c r="P38" s="26">
        <f t="shared" si="8"/>
        <v>0</v>
      </c>
      <c r="Q38" s="28">
        <f t="shared" si="8"/>
        <v>0</v>
      </c>
    </row>
    <row r="39" spans="1:17" ht="22.5" customHeight="1" x14ac:dyDescent="0.25">
      <c r="A39" s="112"/>
      <c r="B39" s="112"/>
      <c r="C39" s="112"/>
      <c r="D39" s="7" t="s">
        <v>4</v>
      </c>
      <c r="E39" s="29">
        <f>F39+G39+H39+I39+J39+K39+L39+M39+N39+O39+P39+Q39</f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30">
        <v>0</v>
      </c>
    </row>
    <row r="40" spans="1:17" ht="25.5" customHeight="1" x14ac:dyDescent="0.25">
      <c r="A40" s="112"/>
      <c r="B40" s="112"/>
      <c r="C40" s="112"/>
      <c r="D40" s="7" t="s">
        <v>5</v>
      </c>
      <c r="E40" s="29">
        <f t="shared" ref="E40:E44" si="9">F40+G40+H40+I40+J40+K40+L40+M40+N40+O40+P40+Q40</f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30">
        <v>0</v>
      </c>
    </row>
    <row r="41" spans="1:17" ht="25.5" customHeight="1" x14ac:dyDescent="0.25">
      <c r="A41" s="112"/>
      <c r="B41" s="112"/>
      <c r="C41" s="112"/>
      <c r="D41" s="7" t="s">
        <v>6</v>
      </c>
      <c r="E41" s="29">
        <f t="shared" si="9"/>
        <v>29.3</v>
      </c>
      <c r="F41" s="20">
        <v>0</v>
      </c>
      <c r="G41" s="20">
        <v>0</v>
      </c>
      <c r="H41" s="30">
        <v>0</v>
      </c>
      <c r="I41" s="20">
        <v>29.3</v>
      </c>
      <c r="J41" s="20">
        <v>0</v>
      </c>
      <c r="K41" s="30">
        <v>0</v>
      </c>
      <c r="L41" s="20">
        <v>0</v>
      </c>
      <c r="M41" s="30">
        <v>0</v>
      </c>
      <c r="N41" s="20">
        <v>0</v>
      </c>
      <c r="O41" s="20">
        <v>0</v>
      </c>
      <c r="P41" s="20">
        <v>0</v>
      </c>
      <c r="Q41" s="30">
        <v>0</v>
      </c>
    </row>
    <row r="42" spans="1:17" ht="63" customHeight="1" x14ac:dyDescent="0.25">
      <c r="A42" s="112"/>
      <c r="B42" s="112"/>
      <c r="C42" s="112"/>
      <c r="D42" s="12" t="s">
        <v>27</v>
      </c>
      <c r="E42" s="29">
        <f t="shared" si="9"/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30">
        <v>0</v>
      </c>
    </row>
    <row r="43" spans="1:17" ht="36" customHeight="1" x14ac:dyDescent="0.25">
      <c r="A43" s="112"/>
      <c r="B43" s="112"/>
      <c r="C43" s="112"/>
      <c r="D43" s="12" t="s">
        <v>70</v>
      </c>
      <c r="E43" s="29">
        <f t="shared" si="9"/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30">
        <v>0</v>
      </c>
    </row>
    <row r="44" spans="1:17" ht="36" customHeight="1" x14ac:dyDescent="0.25">
      <c r="A44" s="113"/>
      <c r="B44" s="113"/>
      <c r="C44" s="113"/>
      <c r="D44" s="12" t="s">
        <v>71</v>
      </c>
      <c r="E44" s="29">
        <f t="shared" si="9"/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30">
        <v>0</v>
      </c>
    </row>
    <row r="45" spans="1:17" x14ac:dyDescent="0.25">
      <c r="A45" s="116" t="s">
        <v>49</v>
      </c>
      <c r="B45" s="124" t="s">
        <v>30</v>
      </c>
      <c r="C45" s="111" t="s">
        <v>38</v>
      </c>
      <c r="D45" s="6" t="s">
        <v>20</v>
      </c>
      <c r="E45" s="31">
        <f>E46+E47+E48+E49+E50+E51</f>
        <v>400</v>
      </c>
      <c r="F45" s="31">
        <f t="shared" ref="F45:Q45" si="10">F46+F47+F48+F49+F50+F51</f>
        <v>0</v>
      </c>
      <c r="G45" s="31">
        <f t="shared" si="10"/>
        <v>50</v>
      </c>
      <c r="H45" s="31">
        <f t="shared" si="10"/>
        <v>0</v>
      </c>
      <c r="I45" s="31">
        <f t="shared" si="10"/>
        <v>335</v>
      </c>
      <c r="J45" s="31">
        <f t="shared" si="10"/>
        <v>0</v>
      </c>
      <c r="K45" s="31">
        <f t="shared" si="10"/>
        <v>0</v>
      </c>
      <c r="L45" s="31">
        <f t="shared" si="10"/>
        <v>0</v>
      </c>
      <c r="M45" s="31">
        <f t="shared" si="10"/>
        <v>0</v>
      </c>
      <c r="N45" s="31">
        <f t="shared" si="10"/>
        <v>0</v>
      </c>
      <c r="O45" s="31">
        <f t="shared" si="10"/>
        <v>15</v>
      </c>
      <c r="P45" s="31">
        <f t="shared" si="10"/>
        <v>0</v>
      </c>
      <c r="Q45" s="32">
        <f t="shared" si="10"/>
        <v>0</v>
      </c>
    </row>
    <row r="46" spans="1:17" x14ac:dyDescent="0.25">
      <c r="A46" s="116"/>
      <c r="B46" s="125"/>
      <c r="C46" s="112"/>
      <c r="D46" s="7" t="s">
        <v>4</v>
      </c>
      <c r="E46" s="29">
        <f t="shared" ref="E46:E51" si="11">F46+G46+H46+I46+J46+K46+L46+M46+N46+O46+P46+Q46</f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30">
        <v>0</v>
      </c>
    </row>
    <row r="47" spans="1:17" x14ac:dyDescent="0.25">
      <c r="A47" s="116"/>
      <c r="B47" s="125"/>
      <c r="C47" s="112"/>
      <c r="D47" s="7" t="s">
        <v>5</v>
      </c>
      <c r="E47" s="29">
        <f t="shared" si="11"/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30">
        <v>0</v>
      </c>
    </row>
    <row r="48" spans="1:17" x14ac:dyDescent="0.25">
      <c r="A48" s="116"/>
      <c r="B48" s="125"/>
      <c r="C48" s="112"/>
      <c r="D48" s="7" t="s">
        <v>6</v>
      </c>
      <c r="E48" s="29">
        <f t="shared" si="11"/>
        <v>400</v>
      </c>
      <c r="F48" s="30">
        <v>0</v>
      </c>
      <c r="G48" s="30">
        <v>50</v>
      </c>
      <c r="H48" s="33">
        <v>0</v>
      </c>
      <c r="I48" s="33">
        <v>335</v>
      </c>
      <c r="J48" s="33">
        <v>0</v>
      </c>
      <c r="K48" s="33">
        <v>0</v>
      </c>
      <c r="L48" s="30">
        <v>0</v>
      </c>
      <c r="M48" s="30">
        <v>0</v>
      </c>
      <c r="N48" s="30">
        <v>0</v>
      </c>
      <c r="O48" s="30">
        <v>15</v>
      </c>
      <c r="P48" s="30">
        <v>0</v>
      </c>
      <c r="Q48" s="30">
        <v>0</v>
      </c>
    </row>
    <row r="49" spans="1:17" ht="60" x14ac:dyDescent="0.25">
      <c r="A49" s="116"/>
      <c r="B49" s="125"/>
      <c r="C49" s="112"/>
      <c r="D49" s="12" t="s">
        <v>27</v>
      </c>
      <c r="E49" s="29">
        <f t="shared" si="11"/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30">
        <v>0</v>
      </c>
    </row>
    <row r="50" spans="1:17" ht="30" x14ac:dyDescent="0.25">
      <c r="A50" s="116"/>
      <c r="B50" s="125"/>
      <c r="C50" s="112"/>
      <c r="D50" s="12" t="s">
        <v>70</v>
      </c>
      <c r="E50" s="29">
        <f t="shared" si="11"/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30">
        <v>0</v>
      </c>
    </row>
    <row r="51" spans="1:17" ht="30" x14ac:dyDescent="0.25">
      <c r="A51" s="116"/>
      <c r="B51" s="126"/>
      <c r="C51" s="113"/>
      <c r="D51" s="12" t="s">
        <v>71</v>
      </c>
      <c r="E51" s="29">
        <f t="shared" si="11"/>
        <v>0</v>
      </c>
      <c r="F51" s="20">
        <v>0</v>
      </c>
      <c r="G51" s="20">
        <v>0</v>
      </c>
      <c r="H51" s="20">
        <v>0</v>
      </c>
      <c r="I51" s="34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30">
        <v>0</v>
      </c>
    </row>
    <row r="52" spans="1:17" x14ac:dyDescent="0.25">
      <c r="A52" s="111" t="s">
        <v>54</v>
      </c>
      <c r="B52" s="124" t="s">
        <v>44</v>
      </c>
      <c r="C52" s="111" t="s">
        <v>38</v>
      </c>
      <c r="D52" s="6" t="s">
        <v>20</v>
      </c>
      <c r="E52" s="29">
        <f>E53+E54+E55+E56+E57+E58</f>
        <v>200</v>
      </c>
      <c r="F52" s="29">
        <f t="shared" ref="F52:Q52" si="12">F53+F54+F55+F56+F57+F58</f>
        <v>0</v>
      </c>
      <c r="G52" s="29">
        <f t="shared" si="12"/>
        <v>15</v>
      </c>
      <c r="H52" s="29">
        <f t="shared" si="12"/>
        <v>0</v>
      </c>
      <c r="I52" s="29">
        <f t="shared" si="12"/>
        <v>25</v>
      </c>
      <c r="J52" s="29">
        <f t="shared" si="12"/>
        <v>79</v>
      </c>
      <c r="K52" s="29">
        <f t="shared" si="12"/>
        <v>0</v>
      </c>
      <c r="L52" s="29">
        <f t="shared" si="12"/>
        <v>0</v>
      </c>
      <c r="M52" s="29">
        <f t="shared" si="12"/>
        <v>0</v>
      </c>
      <c r="N52" s="29">
        <f t="shared" si="12"/>
        <v>81</v>
      </c>
      <c r="O52" s="29">
        <f t="shared" si="12"/>
        <v>0</v>
      </c>
      <c r="P52" s="29">
        <f t="shared" si="12"/>
        <v>0</v>
      </c>
      <c r="Q52" s="35">
        <f t="shared" si="12"/>
        <v>0</v>
      </c>
    </row>
    <row r="53" spans="1:17" x14ac:dyDescent="0.25">
      <c r="A53" s="122"/>
      <c r="B53" s="127"/>
      <c r="C53" s="112"/>
      <c r="D53" s="7" t="s">
        <v>4</v>
      </c>
      <c r="E53" s="29">
        <f>F53+G53+H53+I53+J53+K53+L53+M53+N53+O53+P53+Q53</f>
        <v>0</v>
      </c>
      <c r="F53" s="20">
        <v>0</v>
      </c>
      <c r="G53" s="20">
        <v>0</v>
      </c>
      <c r="H53" s="20">
        <v>0</v>
      </c>
      <c r="I53" s="34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30">
        <v>0</v>
      </c>
    </row>
    <row r="54" spans="1:17" x14ac:dyDescent="0.25">
      <c r="A54" s="122"/>
      <c r="B54" s="127"/>
      <c r="C54" s="112"/>
      <c r="D54" s="7" t="s">
        <v>5</v>
      </c>
      <c r="E54" s="29">
        <f t="shared" ref="E54:E58" si="13">F54+G54+H54+I54+J54+K54+L54+M54+N54+O54+P54+Q54</f>
        <v>0</v>
      </c>
      <c r="F54" s="20">
        <v>0</v>
      </c>
      <c r="G54" s="20">
        <v>0</v>
      </c>
      <c r="H54" s="20">
        <v>0</v>
      </c>
      <c r="I54" s="34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30">
        <v>0</v>
      </c>
    </row>
    <row r="55" spans="1:17" x14ac:dyDescent="0.25">
      <c r="A55" s="122"/>
      <c r="B55" s="127"/>
      <c r="C55" s="112"/>
      <c r="D55" s="7" t="s">
        <v>6</v>
      </c>
      <c r="E55" s="29">
        <f t="shared" si="13"/>
        <v>200</v>
      </c>
      <c r="F55" s="20">
        <v>0</v>
      </c>
      <c r="G55" s="20">
        <v>15</v>
      </c>
      <c r="H55" s="20">
        <v>0</v>
      </c>
      <c r="I55" s="34">
        <v>25</v>
      </c>
      <c r="J55" s="20">
        <v>79</v>
      </c>
      <c r="K55" s="20">
        <v>0</v>
      </c>
      <c r="L55" s="20">
        <v>0</v>
      </c>
      <c r="M55" s="20">
        <v>0</v>
      </c>
      <c r="N55" s="20">
        <v>81</v>
      </c>
      <c r="O55" s="20">
        <v>0</v>
      </c>
      <c r="P55" s="20">
        <v>0</v>
      </c>
      <c r="Q55" s="30">
        <v>0</v>
      </c>
    </row>
    <row r="56" spans="1:17" ht="60" x14ac:dyDescent="0.25">
      <c r="A56" s="122"/>
      <c r="B56" s="127"/>
      <c r="C56" s="112"/>
      <c r="D56" s="12" t="s">
        <v>27</v>
      </c>
      <c r="E56" s="29">
        <f t="shared" si="13"/>
        <v>0</v>
      </c>
      <c r="F56" s="20">
        <v>0</v>
      </c>
      <c r="G56" s="20">
        <v>0</v>
      </c>
      <c r="H56" s="20">
        <v>0</v>
      </c>
      <c r="I56" s="34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30">
        <v>0</v>
      </c>
    </row>
    <row r="57" spans="1:17" ht="30" x14ac:dyDescent="0.25">
      <c r="A57" s="122"/>
      <c r="B57" s="127"/>
      <c r="C57" s="112"/>
      <c r="D57" s="12" t="s">
        <v>70</v>
      </c>
      <c r="E57" s="29">
        <f t="shared" si="13"/>
        <v>0</v>
      </c>
      <c r="F57" s="20">
        <v>0</v>
      </c>
      <c r="G57" s="20">
        <v>0</v>
      </c>
      <c r="H57" s="20">
        <v>0</v>
      </c>
      <c r="I57" s="34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30">
        <v>0</v>
      </c>
    </row>
    <row r="58" spans="1:17" ht="30" x14ac:dyDescent="0.25">
      <c r="A58" s="123"/>
      <c r="B58" s="128"/>
      <c r="C58" s="113"/>
      <c r="D58" s="12" t="s">
        <v>71</v>
      </c>
      <c r="E58" s="29">
        <f t="shared" si="13"/>
        <v>0</v>
      </c>
      <c r="F58" s="20">
        <v>0</v>
      </c>
      <c r="G58" s="20">
        <v>0</v>
      </c>
      <c r="H58" s="20">
        <v>0</v>
      </c>
      <c r="I58" s="34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30">
        <v>0</v>
      </c>
    </row>
    <row r="59" spans="1:17" x14ac:dyDescent="0.25">
      <c r="A59" s="116" t="s">
        <v>3</v>
      </c>
      <c r="B59" s="108" t="s">
        <v>74</v>
      </c>
      <c r="C59" s="111"/>
      <c r="D59" s="6" t="s">
        <v>20</v>
      </c>
      <c r="E59" s="31">
        <f>E60+E61+E62+E63+E64+E65</f>
        <v>325704.99669999996</v>
      </c>
      <c r="F59" s="31">
        <f t="shared" ref="F59:O59" si="14">F60+F61+F62+F63+F64+F65</f>
        <v>0</v>
      </c>
      <c r="G59" s="31">
        <f t="shared" si="14"/>
        <v>0</v>
      </c>
      <c r="H59" s="31">
        <f t="shared" si="14"/>
        <v>36</v>
      </c>
      <c r="I59" s="31">
        <f t="shared" si="14"/>
        <v>0</v>
      </c>
      <c r="J59" s="31">
        <f t="shared" si="14"/>
        <v>36</v>
      </c>
      <c r="K59" s="31">
        <f t="shared" si="14"/>
        <v>200</v>
      </c>
      <c r="L59" s="31">
        <f t="shared" si="14"/>
        <v>500</v>
      </c>
      <c r="M59" s="31">
        <f t="shared" si="14"/>
        <v>523</v>
      </c>
      <c r="N59" s="31">
        <f t="shared" si="14"/>
        <v>530</v>
      </c>
      <c r="O59" s="31">
        <f t="shared" si="14"/>
        <v>350</v>
      </c>
      <c r="P59" s="31">
        <f>P60+P61+P62+P63+P64+P65</f>
        <v>500</v>
      </c>
      <c r="Q59" s="32">
        <f>Q60+Q61+Q62+Q63+Q64+Q65</f>
        <v>323029.99669999996</v>
      </c>
    </row>
    <row r="60" spans="1:17" x14ac:dyDescent="0.25">
      <c r="A60" s="116"/>
      <c r="B60" s="109"/>
      <c r="C60" s="112"/>
      <c r="D60" s="7" t="s">
        <v>4</v>
      </c>
      <c r="E60" s="29">
        <f t="shared" ref="E60:E65" si="15">F60+G60+H60+I60+J60+K60+L60+M60+N60+O60+P60+Q60</f>
        <v>0</v>
      </c>
      <c r="F60" s="20">
        <f>F67+F81+F74+F88+F95</f>
        <v>0</v>
      </c>
      <c r="G60" s="20">
        <f t="shared" ref="G60:Q60" si="16">G67+G81+G74+G88+G95</f>
        <v>0</v>
      </c>
      <c r="H60" s="20">
        <f t="shared" si="16"/>
        <v>0</v>
      </c>
      <c r="I60" s="20">
        <f t="shared" si="16"/>
        <v>0</v>
      </c>
      <c r="J60" s="20">
        <f t="shared" si="16"/>
        <v>0</v>
      </c>
      <c r="K60" s="20">
        <f t="shared" si="16"/>
        <v>0</v>
      </c>
      <c r="L60" s="20">
        <f t="shared" si="16"/>
        <v>0</v>
      </c>
      <c r="M60" s="20">
        <f t="shared" si="16"/>
        <v>0</v>
      </c>
      <c r="N60" s="20">
        <f t="shared" si="16"/>
        <v>0</v>
      </c>
      <c r="O60" s="20">
        <f t="shared" si="16"/>
        <v>0</v>
      </c>
      <c r="P60" s="20">
        <f t="shared" si="16"/>
        <v>0</v>
      </c>
      <c r="Q60" s="20">
        <f t="shared" si="16"/>
        <v>0</v>
      </c>
    </row>
    <row r="61" spans="1:17" x14ac:dyDescent="0.25">
      <c r="A61" s="116"/>
      <c r="B61" s="109"/>
      <c r="C61" s="112"/>
      <c r="D61" s="7" t="s">
        <v>5</v>
      </c>
      <c r="E61" s="29">
        <f>F61+G61+H61+I61+J61+K61+L61+M61+N61+O61+P61+Q61</f>
        <v>95</v>
      </c>
      <c r="F61" s="20">
        <f t="shared" ref="F61:Q65" si="17">F68+F82+F75+F89+F96</f>
        <v>0</v>
      </c>
      <c r="G61" s="20">
        <f t="shared" si="17"/>
        <v>0</v>
      </c>
      <c r="H61" s="20">
        <f t="shared" si="17"/>
        <v>36</v>
      </c>
      <c r="I61" s="20">
        <f t="shared" si="17"/>
        <v>0</v>
      </c>
      <c r="J61" s="20">
        <f t="shared" si="17"/>
        <v>36</v>
      </c>
      <c r="K61" s="20">
        <f t="shared" si="17"/>
        <v>0</v>
      </c>
      <c r="L61" s="20">
        <f t="shared" si="17"/>
        <v>0</v>
      </c>
      <c r="M61" s="20">
        <f t="shared" si="17"/>
        <v>23</v>
      </c>
      <c r="N61" s="20">
        <f t="shared" si="17"/>
        <v>0</v>
      </c>
      <c r="O61" s="20">
        <f t="shared" si="17"/>
        <v>0</v>
      </c>
      <c r="P61" s="20">
        <f t="shared" si="17"/>
        <v>0</v>
      </c>
      <c r="Q61" s="20">
        <f t="shared" si="17"/>
        <v>0</v>
      </c>
    </row>
    <row r="62" spans="1:17" x14ac:dyDescent="0.25">
      <c r="A62" s="116"/>
      <c r="B62" s="109"/>
      <c r="C62" s="112"/>
      <c r="D62" s="7" t="s">
        <v>6</v>
      </c>
      <c r="E62" s="29">
        <f t="shared" si="15"/>
        <v>2580</v>
      </c>
      <c r="F62" s="20">
        <f t="shared" si="17"/>
        <v>0</v>
      </c>
      <c r="G62" s="20">
        <f t="shared" si="17"/>
        <v>0</v>
      </c>
      <c r="H62" s="20">
        <f t="shared" si="17"/>
        <v>0</v>
      </c>
      <c r="I62" s="20">
        <f t="shared" si="17"/>
        <v>0</v>
      </c>
      <c r="J62" s="20">
        <f t="shared" si="17"/>
        <v>0</v>
      </c>
      <c r="K62" s="20">
        <f t="shared" si="17"/>
        <v>200</v>
      </c>
      <c r="L62" s="20">
        <f t="shared" si="17"/>
        <v>500</v>
      </c>
      <c r="M62" s="20">
        <f t="shared" si="17"/>
        <v>500</v>
      </c>
      <c r="N62" s="20">
        <f t="shared" si="17"/>
        <v>530</v>
      </c>
      <c r="O62" s="20">
        <f t="shared" si="17"/>
        <v>350</v>
      </c>
      <c r="P62" s="20">
        <f t="shared" si="17"/>
        <v>500</v>
      </c>
      <c r="Q62" s="20">
        <f t="shared" si="17"/>
        <v>0</v>
      </c>
    </row>
    <row r="63" spans="1:17" ht="60" x14ac:dyDescent="0.25">
      <c r="A63" s="116"/>
      <c r="B63" s="109"/>
      <c r="C63" s="112"/>
      <c r="D63" s="12" t="s">
        <v>27</v>
      </c>
      <c r="E63" s="29">
        <f t="shared" si="15"/>
        <v>0</v>
      </c>
      <c r="F63" s="20">
        <f t="shared" si="17"/>
        <v>0</v>
      </c>
      <c r="G63" s="20">
        <f t="shared" si="17"/>
        <v>0</v>
      </c>
      <c r="H63" s="20">
        <f t="shared" si="17"/>
        <v>0</v>
      </c>
      <c r="I63" s="20">
        <f t="shared" si="17"/>
        <v>0</v>
      </c>
      <c r="J63" s="20">
        <f t="shared" si="17"/>
        <v>0</v>
      </c>
      <c r="K63" s="20">
        <f t="shared" si="17"/>
        <v>0</v>
      </c>
      <c r="L63" s="20">
        <f t="shared" si="17"/>
        <v>0</v>
      </c>
      <c r="M63" s="20">
        <f t="shared" si="17"/>
        <v>0</v>
      </c>
      <c r="N63" s="20">
        <f t="shared" si="17"/>
        <v>0</v>
      </c>
      <c r="O63" s="20">
        <f t="shared" si="17"/>
        <v>0</v>
      </c>
      <c r="P63" s="20">
        <f t="shared" si="17"/>
        <v>0</v>
      </c>
      <c r="Q63" s="20">
        <f t="shared" si="17"/>
        <v>0</v>
      </c>
    </row>
    <row r="64" spans="1:17" ht="30" x14ac:dyDescent="0.25">
      <c r="A64" s="116"/>
      <c r="B64" s="109"/>
      <c r="C64" s="112"/>
      <c r="D64" s="12" t="s">
        <v>70</v>
      </c>
      <c r="E64" s="29">
        <f t="shared" si="15"/>
        <v>0</v>
      </c>
      <c r="F64" s="20">
        <f t="shared" si="17"/>
        <v>0</v>
      </c>
      <c r="G64" s="20">
        <f t="shared" si="17"/>
        <v>0</v>
      </c>
      <c r="H64" s="20">
        <f t="shared" si="17"/>
        <v>0</v>
      </c>
      <c r="I64" s="20">
        <f t="shared" si="17"/>
        <v>0</v>
      </c>
      <c r="J64" s="20">
        <f t="shared" si="17"/>
        <v>0</v>
      </c>
      <c r="K64" s="20">
        <f t="shared" si="17"/>
        <v>0</v>
      </c>
      <c r="L64" s="20">
        <f t="shared" si="17"/>
        <v>0</v>
      </c>
      <c r="M64" s="20">
        <f t="shared" si="17"/>
        <v>0</v>
      </c>
      <c r="N64" s="20">
        <f t="shared" si="17"/>
        <v>0</v>
      </c>
      <c r="O64" s="20">
        <f t="shared" si="17"/>
        <v>0</v>
      </c>
      <c r="P64" s="20">
        <f t="shared" si="17"/>
        <v>0</v>
      </c>
      <c r="Q64" s="20">
        <f t="shared" si="17"/>
        <v>0</v>
      </c>
    </row>
    <row r="65" spans="1:18" ht="30" x14ac:dyDescent="0.25">
      <c r="A65" s="116"/>
      <c r="B65" s="110"/>
      <c r="C65" s="113"/>
      <c r="D65" s="12" t="s">
        <v>71</v>
      </c>
      <c r="E65" s="29">
        <f t="shared" si="15"/>
        <v>323029.99669999996</v>
      </c>
      <c r="F65" s="20">
        <f t="shared" si="17"/>
        <v>0</v>
      </c>
      <c r="G65" s="20">
        <f t="shared" si="17"/>
        <v>0</v>
      </c>
      <c r="H65" s="20">
        <f t="shared" si="17"/>
        <v>0</v>
      </c>
      <c r="I65" s="20">
        <f t="shared" si="17"/>
        <v>0</v>
      </c>
      <c r="J65" s="20">
        <f t="shared" si="17"/>
        <v>0</v>
      </c>
      <c r="K65" s="20">
        <f t="shared" si="17"/>
        <v>0</v>
      </c>
      <c r="L65" s="20">
        <f t="shared" si="17"/>
        <v>0</v>
      </c>
      <c r="M65" s="20">
        <f t="shared" si="17"/>
        <v>0</v>
      </c>
      <c r="N65" s="20">
        <f t="shared" si="17"/>
        <v>0</v>
      </c>
      <c r="O65" s="20">
        <f t="shared" si="17"/>
        <v>0</v>
      </c>
      <c r="P65" s="20">
        <f t="shared" si="17"/>
        <v>0</v>
      </c>
      <c r="Q65" s="20">
        <f t="shared" si="17"/>
        <v>323029.99669999996</v>
      </c>
    </row>
    <row r="66" spans="1:18" ht="15" customHeight="1" x14ac:dyDescent="0.25">
      <c r="A66" s="139" t="s">
        <v>40</v>
      </c>
      <c r="B66" s="117" t="s">
        <v>45</v>
      </c>
      <c r="C66" s="111" t="s">
        <v>50</v>
      </c>
      <c r="D66" s="6" t="s">
        <v>20</v>
      </c>
      <c r="E66" s="31">
        <f>F66+G66+H66+I66+J66+K66+L66+M66+N66+O66+P66+Q66</f>
        <v>95</v>
      </c>
      <c r="F66" s="26">
        <f>F67+F68+F69+F70+F71+F72</f>
        <v>0</v>
      </c>
      <c r="G66" s="26">
        <f t="shared" ref="G66:Q66" si="18">G67+G68+G69+G70+G71+G72</f>
        <v>0</v>
      </c>
      <c r="H66" s="26">
        <f t="shared" si="18"/>
        <v>36</v>
      </c>
      <c r="I66" s="26">
        <f t="shared" si="18"/>
        <v>0</v>
      </c>
      <c r="J66" s="26">
        <f t="shared" si="18"/>
        <v>36</v>
      </c>
      <c r="K66" s="26">
        <f t="shared" si="18"/>
        <v>0</v>
      </c>
      <c r="L66" s="26">
        <f t="shared" si="18"/>
        <v>0</v>
      </c>
      <c r="M66" s="26">
        <f t="shared" si="18"/>
        <v>23</v>
      </c>
      <c r="N66" s="26">
        <f t="shared" si="18"/>
        <v>0</v>
      </c>
      <c r="O66" s="26">
        <f t="shared" si="18"/>
        <v>0</v>
      </c>
      <c r="P66" s="26">
        <f t="shared" si="18"/>
        <v>0</v>
      </c>
      <c r="Q66" s="28">
        <f t="shared" si="18"/>
        <v>0</v>
      </c>
    </row>
    <row r="67" spans="1:18" x14ac:dyDescent="0.25">
      <c r="A67" s="140"/>
      <c r="B67" s="138"/>
      <c r="C67" s="112"/>
      <c r="D67" s="7" t="s">
        <v>4</v>
      </c>
      <c r="E67" s="31">
        <f t="shared" ref="E67:E72" si="19">F67+G67+H67+I67+J67+K67+L67+M67+N67+O67+P67+Q67</f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30">
        <v>0</v>
      </c>
    </row>
    <row r="68" spans="1:18" x14ac:dyDescent="0.25">
      <c r="A68" s="140"/>
      <c r="B68" s="138"/>
      <c r="C68" s="112"/>
      <c r="D68" s="7" t="s">
        <v>5</v>
      </c>
      <c r="E68" s="25">
        <f t="shared" si="19"/>
        <v>95</v>
      </c>
      <c r="F68" s="25">
        <v>0</v>
      </c>
      <c r="G68" s="25">
        <v>0</v>
      </c>
      <c r="H68" s="25">
        <v>36</v>
      </c>
      <c r="I68" s="25">
        <v>0</v>
      </c>
      <c r="J68" s="25">
        <v>36</v>
      </c>
      <c r="K68" s="25">
        <v>0</v>
      </c>
      <c r="L68" s="25">
        <v>0</v>
      </c>
      <c r="M68" s="25">
        <v>23</v>
      </c>
      <c r="N68" s="36">
        <v>0</v>
      </c>
      <c r="O68" s="36">
        <v>0</v>
      </c>
      <c r="P68" s="31">
        <v>0</v>
      </c>
      <c r="Q68" s="37">
        <v>0</v>
      </c>
    </row>
    <row r="69" spans="1:18" x14ac:dyDescent="0.25">
      <c r="A69" s="140"/>
      <c r="B69" s="138"/>
      <c r="C69" s="112"/>
      <c r="D69" s="7" t="s">
        <v>6</v>
      </c>
      <c r="E69" s="31">
        <f t="shared" si="19"/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9">
        <v>0</v>
      </c>
      <c r="R69" s="15"/>
    </row>
    <row r="70" spans="1:18" ht="60" x14ac:dyDescent="0.25">
      <c r="A70" s="140"/>
      <c r="B70" s="138"/>
      <c r="C70" s="112"/>
      <c r="D70" s="12" t="s">
        <v>27</v>
      </c>
      <c r="E70" s="31">
        <f t="shared" si="19"/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30">
        <v>0</v>
      </c>
    </row>
    <row r="71" spans="1:18" ht="30" x14ac:dyDescent="0.25">
      <c r="A71" s="140"/>
      <c r="B71" s="138"/>
      <c r="C71" s="112"/>
      <c r="D71" s="12" t="s">
        <v>70</v>
      </c>
      <c r="E71" s="31">
        <f t="shared" si="19"/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30">
        <v>0</v>
      </c>
    </row>
    <row r="72" spans="1:18" ht="30" x14ac:dyDescent="0.25">
      <c r="A72" s="141"/>
      <c r="B72" s="118"/>
      <c r="C72" s="113"/>
      <c r="D72" s="12" t="s">
        <v>71</v>
      </c>
      <c r="E72" s="31">
        <f t="shared" si="19"/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0">
        <v>0</v>
      </c>
    </row>
    <row r="73" spans="1:18" x14ac:dyDescent="0.25">
      <c r="A73" s="116" t="s">
        <v>41</v>
      </c>
      <c r="B73" s="124" t="s">
        <v>51</v>
      </c>
      <c r="C73" s="111" t="s">
        <v>79</v>
      </c>
      <c r="D73" s="6" t="s">
        <v>20</v>
      </c>
      <c r="E73" s="31">
        <f>F73+G73+H73+I73+J73+K73+L73+M73+N73+O73+P73+Q73</f>
        <v>161055.93</v>
      </c>
      <c r="F73" s="26">
        <f>F74+F75+F76+F77+F78+F79</f>
        <v>0</v>
      </c>
      <c r="G73" s="26">
        <f t="shared" ref="G73:Q73" si="20">G74+G75+G76+G77+G78+G79</f>
        <v>0</v>
      </c>
      <c r="H73" s="26">
        <f t="shared" si="20"/>
        <v>0</v>
      </c>
      <c r="I73" s="26">
        <f t="shared" si="20"/>
        <v>0</v>
      </c>
      <c r="J73" s="26">
        <f t="shared" si="20"/>
        <v>0</v>
      </c>
      <c r="K73" s="26">
        <f t="shared" si="20"/>
        <v>0</v>
      </c>
      <c r="L73" s="26">
        <f t="shared" si="20"/>
        <v>0</v>
      </c>
      <c r="M73" s="26">
        <f t="shared" si="20"/>
        <v>0</v>
      </c>
      <c r="N73" s="26">
        <f t="shared" si="20"/>
        <v>0</v>
      </c>
      <c r="O73" s="26">
        <f t="shared" si="20"/>
        <v>0</v>
      </c>
      <c r="P73" s="26">
        <f t="shared" si="20"/>
        <v>0</v>
      </c>
      <c r="Q73" s="28">
        <f t="shared" si="20"/>
        <v>161055.93</v>
      </c>
    </row>
    <row r="74" spans="1:18" x14ac:dyDescent="0.25">
      <c r="A74" s="116"/>
      <c r="B74" s="125"/>
      <c r="C74" s="112"/>
      <c r="D74" s="7" t="s">
        <v>4</v>
      </c>
      <c r="E74" s="31">
        <f t="shared" ref="E74:E86" si="21">F74+G74+H74+I74+J74+K74+L74+M74+N74+O74+P74+Q74</f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30">
        <v>0</v>
      </c>
    </row>
    <row r="75" spans="1:18" x14ac:dyDescent="0.25">
      <c r="A75" s="116"/>
      <c r="B75" s="125"/>
      <c r="C75" s="112"/>
      <c r="D75" s="7" t="s">
        <v>5</v>
      </c>
      <c r="E75" s="25">
        <f t="shared" si="21"/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31">
        <v>0</v>
      </c>
      <c r="P75" s="31">
        <v>0</v>
      </c>
      <c r="Q75" s="37">
        <v>0</v>
      </c>
    </row>
    <row r="76" spans="1:18" x14ac:dyDescent="0.25">
      <c r="A76" s="116"/>
      <c r="B76" s="125"/>
      <c r="C76" s="112"/>
      <c r="D76" s="7" t="s">
        <v>6</v>
      </c>
      <c r="E76" s="31">
        <f t="shared" si="21"/>
        <v>0</v>
      </c>
      <c r="F76" s="38">
        <v>0</v>
      </c>
      <c r="G76" s="38">
        <v>0</v>
      </c>
      <c r="H76" s="38"/>
      <c r="I76" s="38"/>
      <c r="J76" s="38"/>
      <c r="K76" s="38"/>
      <c r="L76" s="38"/>
      <c r="M76" s="39"/>
      <c r="N76" s="38"/>
      <c r="O76" s="38"/>
      <c r="P76" s="38">
        <v>0</v>
      </c>
      <c r="Q76" s="39">
        <v>0</v>
      </c>
    </row>
    <row r="77" spans="1:18" ht="60" x14ac:dyDescent="0.25">
      <c r="A77" s="116"/>
      <c r="B77" s="125"/>
      <c r="C77" s="112"/>
      <c r="D77" s="12" t="s">
        <v>27</v>
      </c>
      <c r="E77" s="31">
        <f t="shared" si="21"/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30">
        <v>0</v>
      </c>
    </row>
    <row r="78" spans="1:18" ht="30" x14ac:dyDescent="0.25">
      <c r="A78" s="116"/>
      <c r="B78" s="125"/>
      <c r="C78" s="112"/>
      <c r="D78" s="12" t="s">
        <v>70</v>
      </c>
      <c r="E78" s="31">
        <f t="shared" si="21"/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30">
        <v>0</v>
      </c>
    </row>
    <row r="79" spans="1:18" ht="30" x14ac:dyDescent="0.25">
      <c r="A79" s="116"/>
      <c r="B79" s="126"/>
      <c r="C79" s="113"/>
      <c r="D79" s="12" t="s">
        <v>71</v>
      </c>
      <c r="E79" s="31">
        <f t="shared" si="21"/>
        <v>161055.93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19600-19600</f>
        <v>0</v>
      </c>
      <c r="Q79" s="30">
        <v>161055.93</v>
      </c>
    </row>
    <row r="80" spans="1:18" ht="15" customHeight="1" x14ac:dyDescent="0.25">
      <c r="A80" s="120" t="s">
        <v>42</v>
      </c>
      <c r="B80" s="130" t="s">
        <v>34</v>
      </c>
      <c r="C80" s="117" t="s">
        <v>96</v>
      </c>
      <c r="D80" s="22" t="s">
        <v>20</v>
      </c>
      <c r="E80" s="32">
        <f t="shared" si="21"/>
        <v>2580</v>
      </c>
      <c r="F80" s="28">
        <f t="shared" ref="F80:Q80" si="22">F81+F82+F83+F86</f>
        <v>0</v>
      </c>
      <c r="G80" s="28">
        <f t="shared" si="22"/>
        <v>0</v>
      </c>
      <c r="H80" s="28">
        <f t="shared" si="22"/>
        <v>0</v>
      </c>
      <c r="I80" s="28">
        <f t="shared" si="22"/>
        <v>0</v>
      </c>
      <c r="J80" s="28">
        <f t="shared" si="22"/>
        <v>0</v>
      </c>
      <c r="K80" s="28">
        <f t="shared" si="22"/>
        <v>200</v>
      </c>
      <c r="L80" s="28">
        <f t="shared" si="22"/>
        <v>500</v>
      </c>
      <c r="M80" s="28">
        <f t="shared" si="22"/>
        <v>500</v>
      </c>
      <c r="N80" s="28">
        <f t="shared" si="22"/>
        <v>530</v>
      </c>
      <c r="O80" s="28">
        <f t="shared" si="22"/>
        <v>350</v>
      </c>
      <c r="P80" s="28">
        <f t="shared" si="22"/>
        <v>500</v>
      </c>
      <c r="Q80" s="28">
        <f t="shared" si="22"/>
        <v>0</v>
      </c>
    </row>
    <row r="81" spans="1:17" x14ac:dyDescent="0.25">
      <c r="A81" s="120"/>
      <c r="B81" s="131"/>
      <c r="C81" s="138"/>
      <c r="D81" s="23" t="s">
        <v>4</v>
      </c>
      <c r="E81" s="32">
        <f t="shared" si="21"/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</row>
    <row r="82" spans="1:17" x14ac:dyDescent="0.25">
      <c r="A82" s="120"/>
      <c r="B82" s="131"/>
      <c r="C82" s="138"/>
      <c r="D82" s="23" t="s">
        <v>5</v>
      </c>
      <c r="E82" s="32">
        <f t="shared" si="21"/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</row>
    <row r="83" spans="1:17" x14ac:dyDescent="0.25">
      <c r="A83" s="120"/>
      <c r="B83" s="131"/>
      <c r="C83" s="138"/>
      <c r="D83" s="23" t="s">
        <v>6</v>
      </c>
      <c r="E83" s="32">
        <f t="shared" si="21"/>
        <v>2580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200</v>
      </c>
      <c r="L83" s="30">
        <v>500</v>
      </c>
      <c r="M83" s="30">
        <v>500</v>
      </c>
      <c r="N83" s="30">
        <v>530</v>
      </c>
      <c r="O83" s="30">
        <v>350</v>
      </c>
      <c r="P83" s="30">
        <v>500</v>
      </c>
      <c r="Q83" s="30"/>
    </row>
    <row r="84" spans="1:17" ht="60" x14ac:dyDescent="0.25">
      <c r="A84" s="120"/>
      <c r="B84" s="131"/>
      <c r="C84" s="138"/>
      <c r="D84" s="24" t="s">
        <v>27</v>
      </c>
      <c r="E84" s="32">
        <f t="shared" si="21"/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</row>
    <row r="85" spans="1:17" ht="30" x14ac:dyDescent="0.25">
      <c r="A85" s="120"/>
      <c r="B85" s="131"/>
      <c r="C85" s="138"/>
      <c r="D85" s="24" t="s">
        <v>70</v>
      </c>
      <c r="E85" s="32">
        <f t="shared" si="21"/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</row>
    <row r="86" spans="1:17" ht="30" x14ac:dyDescent="0.25">
      <c r="A86" s="120"/>
      <c r="B86" s="132"/>
      <c r="C86" s="118"/>
      <c r="D86" s="24" t="s">
        <v>71</v>
      </c>
      <c r="E86" s="32">
        <f t="shared" si="21"/>
        <v>0</v>
      </c>
      <c r="F86" s="30">
        <v>0</v>
      </c>
      <c r="G86" s="30">
        <v>0</v>
      </c>
      <c r="H86" s="30">
        <v>0</v>
      </c>
      <c r="I86" s="30">
        <v>0</v>
      </c>
      <c r="J86" s="30">
        <f>500-500</f>
        <v>0</v>
      </c>
      <c r="K86" s="30">
        <f>500-500</f>
        <v>0</v>
      </c>
      <c r="L86" s="30"/>
      <c r="M86" s="30"/>
      <c r="N86" s="30"/>
      <c r="O86" s="30"/>
      <c r="P86" s="30"/>
      <c r="Q86" s="30"/>
    </row>
    <row r="87" spans="1:17" x14ac:dyDescent="0.25">
      <c r="A87" s="117" t="s">
        <v>67</v>
      </c>
      <c r="B87" s="130" t="s">
        <v>65</v>
      </c>
      <c r="C87" s="120" t="s">
        <v>80</v>
      </c>
      <c r="D87" s="22" t="s">
        <v>20</v>
      </c>
      <c r="E87" s="32">
        <f>E88+E89+E90+E91+E92+E93</f>
        <v>157481.10999999999</v>
      </c>
      <c r="F87" s="32">
        <f t="shared" ref="F87:Q87" si="23">F88+F89+F90+F91+F92+F93</f>
        <v>0</v>
      </c>
      <c r="G87" s="32">
        <f t="shared" si="23"/>
        <v>0</v>
      </c>
      <c r="H87" s="32">
        <f t="shared" si="23"/>
        <v>0</v>
      </c>
      <c r="I87" s="32">
        <f t="shared" si="23"/>
        <v>0</v>
      </c>
      <c r="J87" s="32">
        <f t="shared" si="23"/>
        <v>0</v>
      </c>
      <c r="K87" s="32">
        <f t="shared" si="23"/>
        <v>0</v>
      </c>
      <c r="L87" s="32">
        <f t="shared" si="23"/>
        <v>0</v>
      </c>
      <c r="M87" s="32">
        <f t="shared" si="23"/>
        <v>0</v>
      </c>
      <c r="N87" s="32">
        <f t="shared" si="23"/>
        <v>0</v>
      </c>
      <c r="O87" s="32">
        <f t="shared" si="23"/>
        <v>0</v>
      </c>
      <c r="P87" s="32">
        <f t="shared" si="23"/>
        <v>0</v>
      </c>
      <c r="Q87" s="32">
        <f t="shared" si="23"/>
        <v>157481.10999999999</v>
      </c>
    </row>
    <row r="88" spans="1:17" x14ac:dyDescent="0.25">
      <c r="A88" s="138"/>
      <c r="B88" s="131"/>
      <c r="C88" s="120"/>
      <c r="D88" s="23" t="s">
        <v>4</v>
      </c>
      <c r="E88" s="32">
        <f>F88+G88+H88+I88+J88+K88+L88+M88+N88+O88+P88+Q88</f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</row>
    <row r="89" spans="1:17" x14ac:dyDescent="0.25">
      <c r="A89" s="138"/>
      <c r="B89" s="131"/>
      <c r="C89" s="120"/>
      <c r="D89" s="23" t="s">
        <v>5</v>
      </c>
      <c r="E89" s="32">
        <f t="shared" ref="E89:E93" si="24">F89+G89+H89+I89+J89+K89+L89+M89+N89+O89+P89+Q89</f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</row>
    <row r="90" spans="1:17" x14ac:dyDescent="0.25">
      <c r="A90" s="138"/>
      <c r="B90" s="131"/>
      <c r="C90" s="120"/>
      <c r="D90" s="23" t="s">
        <v>6</v>
      </c>
      <c r="E90" s="32">
        <f t="shared" si="24"/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</row>
    <row r="91" spans="1:17" ht="60" x14ac:dyDescent="0.25">
      <c r="A91" s="138"/>
      <c r="B91" s="131"/>
      <c r="C91" s="120"/>
      <c r="D91" s="24" t="s">
        <v>27</v>
      </c>
      <c r="E91" s="32">
        <f t="shared" si="24"/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</row>
    <row r="92" spans="1:17" ht="30" x14ac:dyDescent="0.25">
      <c r="A92" s="138"/>
      <c r="B92" s="131"/>
      <c r="C92" s="120"/>
      <c r="D92" s="24" t="s">
        <v>70</v>
      </c>
      <c r="E92" s="32">
        <f t="shared" si="24"/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</row>
    <row r="93" spans="1:17" ht="30" x14ac:dyDescent="0.25">
      <c r="A93" s="118"/>
      <c r="B93" s="132"/>
      <c r="C93" s="120"/>
      <c r="D93" s="24" t="s">
        <v>71</v>
      </c>
      <c r="E93" s="32">
        <f t="shared" si="24"/>
        <v>157481.10999999999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157481.10999999999</v>
      </c>
    </row>
    <row r="94" spans="1:17" x14ac:dyDescent="0.25">
      <c r="A94" s="117" t="s">
        <v>68</v>
      </c>
      <c r="B94" s="130" t="s">
        <v>66</v>
      </c>
      <c r="C94" s="120" t="s">
        <v>39</v>
      </c>
      <c r="D94" s="22" t="s">
        <v>20</v>
      </c>
      <c r="E94" s="32">
        <f>E95+E96+E97+E98+E99+E100</f>
        <v>4492.9566999999997</v>
      </c>
      <c r="F94" s="32">
        <f t="shared" ref="F94:Q94" si="25">F95+F96+F97+F98+F99+F100</f>
        <v>0</v>
      </c>
      <c r="G94" s="32">
        <f t="shared" si="25"/>
        <v>0</v>
      </c>
      <c r="H94" s="32">
        <f t="shared" si="25"/>
        <v>0</v>
      </c>
      <c r="I94" s="32">
        <f t="shared" si="25"/>
        <v>0</v>
      </c>
      <c r="J94" s="32">
        <f t="shared" si="25"/>
        <v>0</v>
      </c>
      <c r="K94" s="32">
        <f t="shared" si="25"/>
        <v>0</v>
      </c>
      <c r="L94" s="32">
        <f t="shared" si="25"/>
        <v>0</v>
      </c>
      <c r="M94" s="32">
        <f t="shared" si="25"/>
        <v>0</v>
      </c>
      <c r="N94" s="32">
        <f t="shared" si="25"/>
        <v>0</v>
      </c>
      <c r="O94" s="32">
        <f t="shared" si="25"/>
        <v>0</v>
      </c>
      <c r="P94" s="32">
        <f t="shared" si="25"/>
        <v>0</v>
      </c>
      <c r="Q94" s="32">
        <f t="shared" si="25"/>
        <v>4492.9566999999997</v>
      </c>
    </row>
    <row r="95" spans="1:17" x14ac:dyDescent="0.25">
      <c r="A95" s="138"/>
      <c r="B95" s="131"/>
      <c r="C95" s="120"/>
      <c r="D95" s="23" t="s">
        <v>4</v>
      </c>
      <c r="E95" s="32">
        <f>F95+G95+H95+I95+J95+K95+L95+M95+N95+O95+P95+Q95</f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</row>
    <row r="96" spans="1:17" x14ac:dyDescent="0.25">
      <c r="A96" s="138"/>
      <c r="B96" s="131"/>
      <c r="C96" s="120"/>
      <c r="D96" s="23" t="s">
        <v>5</v>
      </c>
      <c r="E96" s="32">
        <f t="shared" ref="E96:E100" si="26">F96+G96+H96+I96+J96+K96+L96+M96+N96+O96+P96+Q96</f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</row>
    <row r="97" spans="1:17" x14ac:dyDescent="0.25">
      <c r="A97" s="138"/>
      <c r="B97" s="131"/>
      <c r="C97" s="120"/>
      <c r="D97" s="23" t="s">
        <v>6</v>
      </c>
      <c r="E97" s="32">
        <f t="shared" si="26"/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</row>
    <row r="98" spans="1:17" ht="60" x14ac:dyDescent="0.25">
      <c r="A98" s="138"/>
      <c r="B98" s="131"/>
      <c r="C98" s="120"/>
      <c r="D98" s="24" t="s">
        <v>27</v>
      </c>
      <c r="E98" s="32">
        <f t="shared" si="26"/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</row>
    <row r="99" spans="1:17" ht="30" x14ac:dyDescent="0.25">
      <c r="A99" s="138"/>
      <c r="B99" s="131"/>
      <c r="C99" s="120"/>
      <c r="D99" s="24" t="s">
        <v>70</v>
      </c>
      <c r="E99" s="32">
        <f t="shared" si="26"/>
        <v>0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</row>
    <row r="100" spans="1:17" ht="30" x14ac:dyDescent="0.25">
      <c r="A100" s="118"/>
      <c r="B100" s="132"/>
      <c r="C100" s="120"/>
      <c r="D100" s="24" t="s">
        <v>71</v>
      </c>
      <c r="E100" s="32">
        <f t="shared" si="26"/>
        <v>4492.9566999999997</v>
      </c>
      <c r="F100" s="30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4492.9566999999997</v>
      </c>
    </row>
    <row r="101" spans="1:17" x14ac:dyDescent="0.25">
      <c r="A101" s="129" t="s">
        <v>31</v>
      </c>
      <c r="B101" s="142" t="s">
        <v>75</v>
      </c>
      <c r="C101" s="112"/>
      <c r="D101" s="73" t="s">
        <v>20</v>
      </c>
      <c r="E101" s="40">
        <f>E102+E103+E104+E105+E106+E107</f>
        <v>30450.7</v>
      </c>
      <c r="F101" s="40">
        <f t="shared" ref="F101:Q101" si="27">F102+F103+F104+F105+F106+F107</f>
        <v>73.392480000000006</v>
      </c>
      <c r="G101" s="40">
        <f t="shared" si="27"/>
        <v>2226.4011</v>
      </c>
      <c r="H101" s="40">
        <f t="shared" si="27"/>
        <v>2126.3362399999996</v>
      </c>
      <c r="I101" s="40">
        <f t="shared" si="27"/>
        <v>2434.6855399999999</v>
      </c>
      <c r="J101" s="40">
        <f t="shared" si="27"/>
        <v>1229.11934</v>
      </c>
      <c r="K101" s="40">
        <f t="shared" si="27"/>
        <v>531.90244000000007</v>
      </c>
      <c r="L101" s="40">
        <f t="shared" si="27"/>
        <v>1535.2622000000001</v>
      </c>
      <c r="M101" s="40">
        <f t="shared" si="27"/>
        <v>4779.7371000000003</v>
      </c>
      <c r="N101" s="40">
        <f t="shared" si="27"/>
        <v>3271.2919999999999</v>
      </c>
      <c r="O101" s="40">
        <f t="shared" si="27"/>
        <v>1399.2735</v>
      </c>
      <c r="P101" s="40">
        <f t="shared" si="27"/>
        <v>2226.9951000000001</v>
      </c>
      <c r="Q101" s="41">
        <f t="shared" si="27"/>
        <v>8616.3029600000009</v>
      </c>
    </row>
    <row r="102" spans="1:17" x14ac:dyDescent="0.25">
      <c r="A102" s="116"/>
      <c r="B102" s="109"/>
      <c r="C102" s="112"/>
      <c r="D102" s="7" t="s">
        <v>4</v>
      </c>
      <c r="E102" s="40"/>
      <c r="F102" s="20">
        <f>F109+F116+F130+F123</f>
        <v>0</v>
      </c>
      <c r="G102" s="20">
        <f t="shared" ref="G102:Q102" si="28">G109+G116+G130+G123</f>
        <v>0</v>
      </c>
      <c r="H102" s="20">
        <f t="shared" si="28"/>
        <v>0</v>
      </c>
      <c r="I102" s="20">
        <f t="shared" si="28"/>
        <v>0</v>
      </c>
      <c r="J102" s="20">
        <f t="shared" si="28"/>
        <v>0</v>
      </c>
      <c r="K102" s="20">
        <f t="shared" si="28"/>
        <v>0</v>
      </c>
      <c r="L102" s="20">
        <f t="shared" si="28"/>
        <v>0</v>
      </c>
      <c r="M102" s="20">
        <f t="shared" si="28"/>
        <v>0</v>
      </c>
      <c r="N102" s="20">
        <f t="shared" si="28"/>
        <v>0</v>
      </c>
      <c r="O102" s="20">
        <f t="shared" si="28"/>
        <v>0</v>
      </c>
      <c r="P102" s="20">
        <f t="shared" si="28"/>
        <v>0</v>
      </c>
      <c r="Q102" s="20">
        <f t="shared" si="28"/>
        <v>0</v>
      </c>
    </row>
    <row r="103" spans="1:17" x14ac:dyDescent="0.25">
      <c r="A103" s="116"/>
      <c r="B103" s="109"/>
      <c r="C103" s="112"/>
      <c r="D103" s="7" t="s">
        <v>5</v>
      </c>
      <c r="E103" s="33">
        <f>F103+G103+H103+I103+J103+K103+L103+M103+N103+O103+P103+Q103</f>
        <v>0</v>
      </c>
      <c r="F103" s="20">
        <f t="shared" ref="F103:Q107" si="29">F110+F117+F131+F124</f>
        <v>0</v>
      </c>
      <c r="G103" s="20">
        <f t="shared" si="29"/>
        <v>0</v>
      </c>
      <c r="H103" s="20">
        <f t="shared" si="29"/>
        <v>0</v>
      </c>
      <c r="I103" s="20">
        <f t="shared" si="29"/>
        <v>0</v>
      </c>
      <c r="J103" s="20">
        <f t="shared" si="29"/>
        <v>0</v>
      </c>
      <c r="K103" s="20">
        <f t="shared" si="29"/>
        <v>0</v>
      </c>
      <c r="L103" s="20">
        <f t="shared" si="29"/>
        <v>0</v>
      </c>
      <c r="M103" s="20">
        <f t="shared" si="29"/>
        <v>0</v>
      </c>
      <c r="N103" s="20">
        <f t="shared" si="29"/>
        <v>0</v>
      </c>
      <c r="O103" s="20">
        <f t="shared" si="29"/>
        <v>0</v>
      </c>
      <c r="P103" s="20">
        <f t="shared" si="29"/>
        <v>0</v>
      </c>
      <c r="Q103" s="20">
        <f t="shared" si="29"/>
        <v>0</v>
      </c>
    </row>
    <row r="104" spans="1:17" x14ac:dyDescent="0.25">
      <c r="A104" s="116"/>
      <c r="B104" s="109"/>
      <c r="C104" s="112"/>
      <c r="D104" s="7" t="s">
        <v>6</v>
      </c>
      <c r="E104" s="33">
        <f>F104+G104+H104+I104+J104+K104+L104+M104+N104+O104+P104+Q104</f>
        <v>25971.963520000001</v>
      </c>
      <c r="F104" s="20">
        <f t="shared" si="29"/>
        <v>73.392480000000006</v>
      </c>
      <c r="G104" s="20">
        <f t="shared" si="29"/>
        <v>2226.4011</v>
      </c>
      <c r="H104" s="20">
        <f t="shared" si="29"/>
        <v>2126.3362399999996</v>
      </c>
      <c r="I104" s="20">
        <f t="shared" si="29"/>
        <v>2434.6855399999999</v>
      </c>
      <c r="J104" s="20">
        <f t="shared" si="29"/>
        <v>1229.11934</v>
      </c>
      <c r="K104" s="20">
        <f t="shared" si="29"/>
        <v>531.90244000000007</v>
      </c>
      <c r="L104" s="20">
        <f t="shared" si="29"/>
        <v>1535.2622000000001</v>
      </c>
      <c r="M104" s="20">
        <f t="shared" si="29"/>
        <v>4779.7371000000003</v>
      </c>
      <c r="N104" s="20">
        <f t="shared" si="29"/>
        <v>3271.2919999999999</v>
      </c>
      <c r="O104" s="20">
        <f t="shared" si="29"/>
        <v>1399.2735</v>
      </c>
      <c r="P104" s="20">
        <f t="shared" si="29"/>
        <v>2226.9951000000001</v>
      </c>
      <c r="Q104" s="20">
        <f t="shared" si="29"/>
        <v>4137.5664800000004</v>
      </c>
    </row>
    <row r="105" spans="1:17" ht="60" x14ac:dyDescent="0.25">
      <c r="A105" s="116"/>
      <c r="B105" s="109"/>
      <c r="C105" s="112"/>
      <c r="D105" s="12" t="s">
        <v>27</v>
      </c>
      <c r="E105" s="33">
        <f t="shared" ref="E105:E107" si="30">F105+G105+H105+I105+J105+K105+L105+M105+N105+O105+P105+Q105</f>
        <v>0</v>
      </c>
      <c r="F105" s="20">
        <f t="shared" si="29"/>
        <v>0</v>
      </c>
      <c r="G105" s="20">
        <f t="shared" si="29"/>
        <v>0</v>
      </c>
      <c r="H105" s="20">
        <f t="shared" si="29"/>
        <v>0</v>
      </c>
      <c r="I105" s="20">
        <f t="shared" si="29"/>
        <v>0</v>
      </c>
      <c r="J105" s="20">
        <f t="shared" si="29"/>
        <v>0</v>
      </c>
      <c r="K105" s="20">
        <f t="shared" si="29"/>
        <v>0</v>
      </c>
      <c r="L105" s="20">
        <f t="shared" si="29"/>
        <v>0</v>
      </c>
      <c r="M105" s="20">
        <f t="shared" si="29"/>
        <v>0</v>
      </c>
      <c r="N105" s="20">
        <f t="shared" si="29"/>
        <v>0</v>
      </c>
      <c r="O105" s="20">
        <f t="shared" si="29"/>
        <v>0</v>
      </c>
      <c r="P105" s="20">
        <f t="shared" si="29"/>
        <v>0</v>
      </c>
      <c r="Q105" s="20">
        <f t="shared" si="29"/>
        <v>0</v>
      </c>
    </row>
    <row r="106" spans="1:17" ht="30" x14ac:dyDescent="0.25">
      <c r="A106" s="116"/>
      <c r="B106" s="109"/>
      <c r="C106" s="112"/>
      <c r="D106" s="12" t="s">
        <v>70</v>
      </c>
      <c r="E106" s="33">
        <f t="shared" si="30"/>
        <v>0</v>
      </c>
      <c r="F106" s="20">
        <f t="shared" si="29"/>
        <v>0</v>
      </c>
      <c r="G106" s="20">
        <f t="shared" si="29"/>
        <v>0</v>
      </c>
      <c r="H106" s="20">
        <f t="shared" si="29"/>
        <v>0</v>
      </c>
      <c r="I106" s="20">
        <f t="shared" si="29"/>
        <v>0</v>
      </c>
      <c r="J106" s="20">
        <f t="shared" si="29"/>
        <v>0</v>
      </c>
      <c r="K106" s="20">
        <f t="shared" si="29"/>
        <v>0</v>
      </c>
      <c r="L106" s="20">
        <f t="shared" si="29"/>
        <v>0</v>
      </c>
      <c r="M106" s="20">
        <f t="shared" si="29"/>
        <v>0</v>
      </c>
      <c r="N106" s="20">
        <f t="shared" si="29"/>
        <v>0</v>
      </c>
      <c r="O106" s="20">
        <f t="shared" si="29"/>
        <v>0</v>
      </c>
      <c r="P106" s="20">
        <f t="shared" si="29"/>
        <v>0</v>
      </c>
      <c r="Q106" s="20">
        <f t="shared" si="29"/>
        <v>0</v>
      </c>
    </row>
    <row r="107" spans="1:17" ht="30" x14ac:dyDescent="0.25">
      <c r="A107" s="116"/>
      <c r="B107" s="110"/>
      <c r="C107" s="113"/>
      <c r="D107" s="12" t="s">
        <v>71</v>
      </c>
      <c r="E107" s="33">
        <f t="shared" si="30"/>
        <v>4478.7364799999996</v>
      </c>
      <c r="F107" s="20">
        <f t="shared" si="29"/>
        <v>0</v>
      </c>
      <c r="G107" s="20">
        <f t="shared" si="29"/>
        <v>0</v>
      </c>
      <c r="H107" s="20">
        <f t="shared" si="29"/>
        <v>0</v>
      </c>
      <c r="I107" s="20">
        <f t="shared" si="29"/>
        <v>0</v>
      </c>
      <c r="J107" s="20">
        <f t="shared" si="29"/>
        <v>0</v>
      </c>
      <c r="K107" s="20">
        <f t="shared" si="29"/>
        <v>0</v>
      </c>
      <c r="L107" s="20">
        <f t="shared" si="29"/>
        <v>0</v>
      </c>
      <c r="M107" s="20">
        <f t="shared" si="29"/>
        <v>0</v>
      </c>
      <c r="N107" s="20">
        <f t="shared" si="29"/>
        <v>0</v>
      </c>
      <c r="O107" s="20">
        <f t="shared" si="29"/>
        <v>0</v>
      </c>
      <c r="P107" s="20">
        <f t="shared" si="29"/>
        <v>0</v>
      </c>
      <c r="Q107" s="20">
        <f t="shared" si="29"/>
        <v>4478.7364799999996</v>
      </c>
    </row>
    <row r="108" spans="1:17" x14ac:dyDescent="0.25">
      <c r="A108" s="143" t="s">
        <v>32</v>
      </c>
      <c r="B108" s="124" t="s">
        <v>47</v>
      </c>
      <c r="C108" s="111" t="s">
        <v>35</v>
      </c>
      <c r="D108" s="6" t="s">
        <v>20</v>
      </c>
      <c r="E108" s="26">
        <f>E109+E110+E111+E112+E113+E114</f>
        <v>819</v>
      </c>
      <c r="F108" s="26">
        <f t="shared" ref="F108:Q108" si="31">F109+F110+F111+F112+F113+F114</f>
        <v>73.392480000000006</v>
      </c>
      <c r="G108" s="26">
        <f t="shared" si="31"/>
        <v>67.956000000000003</v>
      </c>
      <c r="H108" s="26">
        <f t="shared" si="31"/>
        <v>70.674239999999998</v>
      </c>
      <c r="I108" s="26">
        <f t="shared" si="31"/>
        <v>70.674239999999998</v>
      </c>
      <c r="J108" s="26">
        <f t="shared" si="31"/>
        <v>70.674239999999998</v>
      </c>
      <c r="K108" s="26">
        <f t="shared" si="31"/>
        <v>70.674239999999998</v>
      </c>
      <c r="L108" s="26">
        <f t="shared" si="31"/>
        <v>74.034000000000006</v>
      </c>
      <c r="M108" s="26">
        <f t="shared" si="31"/>
        <v>71.292000000000002</v>
      </c>
      <c r="N108" s="26">
        <f t="shared" si="31"/>
        <v>71.292000000000002</v>
      </c>
      <c r="O108" s="26">
        <f t="shared" si="31"/>
        <v>74.034000000000006</v>
      </c>
      <c r="P108" s="26">
        <f t="shared" si="31"/>
        <v>68.55</v>
      </c>
      <c r="Q108" s="28">
        <f t="shared" si="31"/>
        <v>35.752560000000003</v>
      </c>
    </row>
    <row r="109" spans="1:17" x14ac:dyDescent="0.25">
      <c r="A109" s="116"/>
      <c r="B109" s="125"/>
      <c r="C109" s="112"/>
      <c r="D109" s="7" t="s">
        <v>4</v>
      </c>
      <c r="E109" s="33">
        <f>F109+G109+H109+I109+J109+K109+L109+M109+N109+O109+P109+Q109</f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30">
        <v>0</v>
      </c>
    </row>
    <row r="110" spans="1:17" x14ac:dyDescent="0.25">
      <c r="A110" s="116"/>
      <c r="B110" s="125"/>
      <c r="C110" s="112"/>
      <c r="D110" s="7" t="s">
        <v>5</v>
      </c>
      <c r="E110" s="33">
        <f>F110+G110+H110+I110+J110+K110+L110+M110+N110+O110+P110+Q110</f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30">
        <v>0</v>
      </c>
    </row>
    <row r="111" spans="1:17" x14ac:dyDescent="0.25">
      <c r="A111" s="116"/>
      <c r="B111" s="125"/>
      <c r="C111" s="112"/>
      <c r="D111" s="7" t="s">
        <v>6</v>
      </c>
      <c r="E111" s="33">
        <f>F111+G111+H111+I111+J111+K111+L111+M111+N111+O111+P111+Q111</f>
        <v>819</v>
      </c>
      <c r="F111" s="20">
        <v>73.392480000000006</v>
      </c>
      <c r="G111" s="20">
        <v>67.956000000000003</v>
      </c>
      <c r="H111" s="20">
        <v>70.674239999999998</v>
      </c>
      <c r="I111" s="20">
        <v>70.674239999999998</v>
      </c>
      <c r="J111" s="20">
        <v>70.674239999999998</v>
      </c>
      <c r="K111" s="20">
        <v>70.674239999999998</v>
      </c>
      <c r="L111" s="20">
        <v>74.034000000000006</v>
      </c>
      <c r="M111" s="20">
        <v>71.292000000000002</v>
      </c>
      <c r="N111" s="20">
        <v>71.292000000000002</v>
      </c>
      <c r="O111" s="20">
        <v>74.034000000000006</v>
      </c>
      <c r="P111" s="20">
        <v>68.55</v>
      </c>
      <c r="Q111" s="42">
        <v>35.752560000000003</v>
      </c>
    </row>
    <row r="112" spans="1:17" ht="60" x14ac:dyDescent="0.25">
      <c r="A112" s="116"/>
      <c r="B112" s="125"/>
      <c r="C112" s="112"/>
      <c r="D112" s="12" t="s">
        <v>27</v>
      </c>
      <c r="E112" s="33">
        <f>F112+G112+H112+I112+J112+K112+L112+M112+N112+O112+P112+Q112</f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30">
        <v>0</v>
      </c>
    </row>
    <row r="113" spans="1:17" ht="30" x14ac:dyDescent="0.25">
      <c r="A113" s="116"/>
      <c r="B113" s="125"/>
      <c r="C113" s="112"/>
      <c r="D113" s="12" t="s">
        <v>70</v>
      </c>
      <c r="E113" s="33">
        <f>F113+G113+H113+J113+K113+L113+M113+N113+O113+P113+Q113</f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30">
        <v>0</v>
      </c>
    </row>
    <row r="114" spans="1:17" ht="30" x14ac:dyDescent="0.25">
      <c r="A114" s="116"/>
      <c r="B114" s="126"/>
      <c r="C114" s="113"/>
      <c r="D114" s="12" t="s">
        <v>71</v>
      </c>
      <c r="E114" s="33">
        <f>F114+G114+H114+I114+J114+K114+L114+M114+N114+O114+P114+Q114</f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30">
        <v>0</v>
      </c>
    </row>
    <row r="115" spans="1:17" x14ac:dyDescent="0.25">
      <c r="A115" s="116" t="s">
        <v>33</v>
      </c>
      <c r="B115" s="130" t="s">
        <v>48</v>
      </c>
      <c r="C115" s="111" t="s">
        <v>55</v>
      </c>
      <c r="D115" s="6" t="s">
        <v>20</v>
      </c>
      <c r="E115" s="31">
        <f>E116+E117+E118+E119+E120+E121</f>
        <v>25081.700000000004</v>
      </c>
      <c r="F115" s="31">
        <f t="shared" ref="F115:Q115" si="32">F116+F117+F118+F119+F120+F121</f>
        <v>0</v>
      </c>
      <c r="G115" s="31">
        <f t="shared" si="32"/>
        <v>2158.4450999999999</v>
      </c>
      <c r="H115" s="31">
        <f t="shared" si="32"/>
        <v>2055.6619999999998</v>
      </c>
      <c r="I115" s="31">
        <f t="shared" si="32"/>
        <v>2364.0113000000001</v>
      </c>
      <c r="J115" s="31">
        <f t="shared" si="32"/>
        <v>1158.4450999999999</v>
      </c>
      <c r="K115" s="31">
        <f t="shared" si="32"/>
        <v>461.22820000000002</v>
      </c>
      <c r="L115" s="31">
        <f t="shared" si="32"/>
        <v>1461.2282</v>
      </c>
      <c r="M115" s="31">
        <f t="shared" si="32"/>
        <v>1858.4450999999999</v>
      </c>
      <c r="N115" s="31">
        <f t="shared" si="32"/>
        <v>1500</v>
      </c>
      <c r="O115" s="31">
        <f t="shared" si="32"/>
        <v>1325.2394999999999</v>
      </c>
      <c r="P115" s="31">
        <f t="shared" si="32"/>
        <v>2158.4450999999999</v>
      </c>
      <c r="Q115" s="32">
        <f t="shared" si="32"/>
        <v>8580.5504000000001</v>
      </c>
    </row>
    <row r="116" spans="1:17" x14ac:dyDescent="0.25">
      <c r="A116" s="116"/>
      <c r="B116" s="131"/>
      <c r="C116" s="112"/>
      <c r="D116" s="7" t="s">
        <v>4</v>
      </c>
      <c r="E116" s="29">
        <f t="shared" ref="E116:E121" si="33">F116+G116+H116+I116+J116+K116+L116+M116+N116+O116+P116+Q116</f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30">
        <v>0</v>
      </c>
    </row>
    <row r="117" spans="1:17" x14ac:dyDescent="0.25">
      <c r="A117" s="116"/>
      <c r="B117" s="131"/>
      <c r="C117" s="112"/>
      <c r="D117" s="7" t="s">
        <v>5</v>
      </c>
      <c r="E117" s="29">
        <f t="shared" si="33"/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30">
        <v>0</v>
      </c>
    </row>
    <row r="118" spans="1:17" x14ac:dyDescent="0.25">
      <c r="A118" s="116"/>
      <c r="B118" s="131"/>
      <c r="C118" s="112"/>
      <c r="D118" s="7" t="s">
        <v>6</v>
      </c>
      <c r="E118" s="29">
        <f>Q118+P118+O118+N118+M118+L118+K118+J118+I118+H118+G118</f>
        <v>20602.963520000005</v>
      </c>
      <c r="F118" s="20">
        <v>0</v>
      </c>
      <c r="G118" s="20">
        <v>2158.4450999999999</v>
      </c>
      <c r="H118" s="20">
        <v>2055.6619999999998</v>
      </c>
      <c r="I118" s="20">
        <v>2364.0113000000001</v>
      </c>
      <c r="J118" s="20">
        <v>1158.4450999999999</v>
      </c>
      <c r="K118" s="20">
        <f>1461.2282-1000</f>
        <v>461.22820000000002</v>
      </c>
      <c r="L118" s="20">
        <f>1961.2282-500</f>
        <v>1461.2282</v>
      </c>
      <c r="M118" s="20">
        <v>1858.4450999999999</v>
      </c>
      <c r="N118" s="20">
        <f>1000+500</f>
        <v>1500</v>
      </c>
      <c r="O118" s="20">
        <v>1325.2394999999999</v>
      </c>
      <c r="P118" s="20">
        <v>2158.4450999999999</v>
      </c>
      <c r="Q118" s="30">
        <f>3101.81392+1000</f>
        <v>4101.8139200000005</v>
      </c>
    </row>
    <row r="119" spans="1:17" ht="60" x14ac:dyDescent="0.25">
      <c r="A119" s="116"/>
      <c r="B119" s="131"/>
      <c r="C119" s="112"/>
      <c r="D119" s="12" t="s">
        <v>27</v>
      </c>
      <c r="E119" s="29">
        <f t="shared" si="33"/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30">
        <v>0</v>
      </c>
    </row>
    <row r="120" spans="1:17" ht="30" x14ac:dyDescent="0.25">
      <c r="A120" s="116"/>
      <c r="B120" s="131"/>
      <c r="C120" s="112"/>
      <c r="D120" s="12" t="s">
        <v>70</v>
      </c>
      <c r="E120" s="29">
        <f t="shared" si="33"/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30">
        <v>0</v>
      </c>
    </row>
    <row r="121" spans="1:17" ht="30" x14ac:dyDescent="0.25">
      <c r="A121" s="116"/>
      <c r="B121" s="132"/>
      <c r="C121" s="113"/>
      <c r="D121" s="12" t="s">
        <v>71</v>
      </c>
      <c r="E121" s="29">
        <f t="shared" si="33"/>
        <v>4478.7364799999996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f>12130.6392-7200+2091.34341-3636.5531-3385.42951</f>
        <v>0</v>
      </c>
      <c r="Q121" s="30">
        <v>4478.7364799999996</v>
      </c>
    </row>
    <row r="122" spans="1:17" x14ac:dyDescent="0.25">
      <c r="A122" s="111" t="s">
        <v>46</v>
      </c>
      <c r="B122" s="117" t="s">
        <v>97</v>
      </c>
      <c r="C122" s="111" t="s">
        <v>55</v>
      </c>
      <c r="D122" s="6" t="s">
        <v>20</v>
      </c>
      <c r="E122" s="31">
        <f>E123+E124+E125+E126+E127+E128</f>
        <v>1700</v>
      </c>
      <c r="F122" s="31">
        <f t="shared" ref="F122:Q122" si="34">F123+F124+F125+F126+F127+F128</f>
        <v>0</v>
      </c>
      <c r="G122" s="31">
        <f t="shared" si="34"/>
        <v>0</v>
      </c>
      <c r="H122" s="31">
        <f t="shared" si="34"/>
        <v>0</v>
      </c>
      <c r="I122" s="31">
        <f t="shared" si="34"/>
        <v>0</v>
      </c>
      <c r="J122" s="31">
        <f t="shared" si="34"/>
        <v>0</v>
      </c>
      <c r="K122" s="31">
        <f t="shared" si="34"/>
        <v>0</v>
      </c>
      <c r="L122" s="31">
        <f t="shared" si="34"/>
        <v>0</v>
      </c>
      <c r="M122" s="31">
        <f t="shared" si="34"/>
        <v>0</v>
      </c>
      <c r="N122" s="31">
        <f t="shared" si="34"/>
        <v>1700</v>
      </c>
      <c r="O122" s="31">
        <f t="shared" si="34"/>
        <v>0</v>
      </c>
      <c r="P122" s="31">
        <f t="shared" si="34"/>
        <v>0</v>
      </c>
      <c r="Q122" s="32">
        <f t="shared" si="34"/>
        <v>0</v>
      </c>
    </row>
    <row r="123" spans="1:17" x14ac:dyDescent="0.25">
      <c r="A123" s="112"/>
      <c r="B123" s="138"/>
      <c r="C123" s="112"/>
      <c r="D123" s="7" t="s">
        <v>4</v>
      </c>
      <c r="E123" s="29">
        <f t="shared" ref="E123:E124" si="35">F123+G123+H123+I123+J123+K123+L123+M123+N123+O123+P123+Q123</f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30">
        <v>0</v>
      </c>
    </row>
    <row r="124" spans="1:17" x14ac:dyDescent="0.25">
      <c r="A124" s="112"/>
      <c r="B124" s="138"/>
      <c r="C124" s="112"/>
      <c r="D124" s="7" t="s">
        <v>5</v>
      </c>
      <c r="E124" s="29">
        <f t="shared" si="35"/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30">
        <v>0</v>
      </c>
    </row>
    <row r="125" spans="1:17" x14ac:dyDescent="0.25">
      <c r="A125" s="112"/>
      <c r="B125" s="138"/>
      <c r="C125" s="112"/>
      <c r="D125" s="7" t="s">
        <v>6</v>
      </c>
      <c r="E125" s="29">
        <f>Q125+P125+O125+N125+M125+L125+K125+J125+I125+H125+G125</f>
        <v>1700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1700</v>
      </c>
      <c r="O125" s="20">
        <v>0</v>
      </c>
      <c r="P125" s="20">
        <v>0</v>
      </c>
      <c r="Q125" s="30">
        <v>0</v>
      </c>
    </row>
    <row r="126" spans="1:17" ht="60" x14ac:dyDescent="0.25">
      <c r="A126" s="112"/>
      <c r="B126" s="138"/>
      <c r="C126" s="112"/>
      <c r="D126" s="12" t="s">
        <v>27</v>
      </c>
      <c r="E126" s="29">
        <f t="shared" ref="E126:E128" si="36">F126+G126+H126+I126+J126+K126+L126+M126+N126+O126+P126+Q126</f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30">
        <v>0</v>
      </c>
    </row>
    <row r="127" spans="1:17" ht="30" x14ac:dyDescent="0.25">
      <c r="A127" s="112"/>
      <c r="B127" s="138"/>
      <c r="C127" s="112"/>
      <c r="D127" s="12" t="s">
        <v>70</v>
      </c>
      <c r="E127" s="29">
        <f t="shared" si="36"/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30">
        <v>0</v>
      </c>
    </row>
    <row r="128" spans="1:17" ht="30" x14ac:dyDescent="0.25">
      <c r="A128" s="113"/>
      <c r="B128" s="118"/>
      <c r="C128" s="113"/>
      <c r="D128" s="12" t="s">
        <v>71</v>
      </c>
      <c r="E128" s="29">
        <f t="shared" si="36"/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f>12130.6392-7200+2091.34341-3636.5531-3385.42951</f>
        <v>0</v>
      </c>
      <c r="Q128" s="30">
        <v>0</v>
      </c>
    </row>
    <row r="129" spans="1:17" x14ac:dyDescent="0.25">
      <c r="A129" s="111" t="s">
        <v>52</v>
      </c>
      <c r="B129" s="130" t="s">
        <v>81</v>
      </c>
      <c r="C129" s="111" t="s">
        <v>39</v>
      </c>
      <c r="D129" s="6" t="s">
        <v>20</v>
      </c>
      <c r="E129" s="31">
        <f>E130+E131+E132+E133+E134+E135</f>
        <v>2850</v>
      </c>
      <c r="F129" s="31">
        <f t="shared" ref="F129:Q129" si="37">F130+F131+F132+F133+F134+F135</f>
        <v>0</v>
      </c>
      <c r="G129" s="31">
        <f t="shared" si="37"/>
        <v>0</v>
      </c>
      <c r="H129" s="31">
        <f t="shared" si="37"/>
        <v>0</v>
      </c>
      <c r="I129" s="31">
        <f t="shared" si="37"/>
        <v>0</v>
      </c>
      <c r="J129" s="31">
        <f t="shared" si="37"/>
        <v>0</v>
      </c>
      <c r="K129" s="31">
        <f t="shared" si="37"/>
        <v>0</v>
      </c>
      <c r="L129" s="31">
        <f t="shared" si="37"/>
        <v>0</v>
      </c>
      <c r="M129" s="31">
        <f t="shared" si="37"/>
        <v>2850</v>
      </c>
      <c r="N129" s="31">
        <f t="shared" si="37"/>
        <v>0</v>
      </c>
      <c r="O129" s="31">
        <f t="shared" si="37"/>
        <v>0</v>
      </c>
      <c r="P129" s="31">
        <f t="shared" si="37"/>
        <v>0</v>
      </c>
      <c r="Q129" s="32">
        <f t="shared" si="37"/>
        <v>0</v>
      </c>
    </row>
    <row r="130" spans="1:17" x14ac:dyDescent="0.25">
      <c r="A130" s="112"/>
      <c r="B130" s="131"/>
      <c r="C130" s="112"/>
      <c r="D130" s="7" t="s">
        <v>4</v>
      </c>
      <c r="E130" s="29">
        <f t="shared" ref="E130:E131" si="38">F130+G130+H130+I130+J130+K130+L130+M130+N130+O130+P130+Q130</f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30">
        <v>0</v>
      </c>
    </row>
    <row r="131" spans="1:17" x14ac:dyDescent="0.25">
      <c r="A131" s="112"/>
      <c r="B131" s="131"/>
      <c r="C131" s="112"/>
      <c r="D131" s="7" t="s">
        <v>5</v>
      </c>
      <c r="E131" s="29">
        <f t="shared" si="38"/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30">
        <v>0</v>
      </c>
    </row>
    <row r="132" spans="1:17" x14ac:dyDescent="0.25">
      <c r="A132" s="112"/>
      <c r="B132" s="131"/>
      <c r="C132" s="112"/>
      <c r="D132" s="7" t="s">
        <v>6</v>
      </c>
      <c r="E132" s="29">
        <f>Q132+P132+O132+N132+M132+L132+K132+J132+I132+H132+G132</f>
        <v>2850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f>2850-2850</f>
        <v>0</v>
      </c>
      <c r="M132" s="20">
        <v>2850</v>
      </c>
      <c r="N132" s="20">
        <v>0</v>
      </c>
      <c r="O132" s="20">
        <v>0</v>
      </c>
      <c r="P132" s="20">
        <v>0</v>
      </c>
      <c r="Q132" s="30">
        <v>0</v>
      </c>
    </row>
    <row r="133" spans="1:17" ht="60" x14ac:dyDescent="0.25">
      <c r="A133" s="112"/>
      <c r="B133" s="131"/>
      <c r="C133" s="112"/>
      <c r="D133" s="12" t="s">
        <v>27</v>
      </c>
      <c r="E133" s="29">
        <f t="shared" ref="E133:E135" si="39">F133+G133+H133+I133+J133+K133+L133+M133+N133+O133+P133+Q133</f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30">
        <v>0</v>
      </c>
    </row>
    <row r="134" spans="1:17" ht="30" x14ac:dyDescent="0.25">
      <c r="A134" s="112"/>
      <c r="B134" s="131"/>
      <c r="C134" s="112"/>
      <c r="D134" s="12" t="s">
        <v>70</v>
      </c>
      <c r="E134" s="29">
        <f t="shared" si="39"/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30">
        <v>0</v>
      </c>
    </row>
    <row r="135" spans="1:17" ht="30" x14ac:dyDescent="0.25">
      <c r="A135" s="113"/>
      <c r="B135" s="132"/>
      <c r="C135" s="113"/>
      <c r="D135" s="12" t="s">
        <v>71</v>
      </c>
      <c r="E135" s="29">
        <f t="shared" si="39"/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f>12130.6392-7200+2091.34341-3636.5531-3385.42951</f>
        <v>0</v>
      </c>
      <c r="Q135" s="30">
        <v>0</v>
      </c>
    </row>
    <row r="136" spans="1:17" ht="30" customHeight="1" x14ac:dyDescent="0.25">
      <c r="A136" s="111" t="s">
        <v>85</v>
      </c>
      <c r="B136" s="108" t="s">
        <v>76</v>
      </c>
      <c r="C136" s="111"/>
      <c r="D136" s="6" t="s">
        <v>20</v>
      </c>
      <c r="E136" s="31">
        <f>E137+E138+E139+E140+E141+E142</f>
        <v>0</v>
      </c>
      <c r="F136" s="25">
        <f t="shared" ref="F136:Q136" si="40">F137+F138+F139+F140+F141+F142</f>
        <v>0</v>
      </c>
      <c r="G136" s="25">
        <f t="shared" si="40"/>
        <v>0</v>
      </c>
      <c r="H136" s="25">
        <f t="shared" si="40"/>
        <v>0</v>
      </c>
      <c r="I136" s="25">
        <f t="shared" si="40"/>
        <v>0</v>
      </c>
      <c r="J136" s="25">
        <f t="shared" si="40"/>
        <v>0</v>
      </c>
      <c r="K136" s="25">
        <f t="shared" si="40"/>
        <v>0</v>
      </c>
      <c r="L136" s="25">
        <f t="shared" si="40"/>
        <v>0</v>
      </c>
      <c r="M136" s="25">
        <f t="shared" si="40"/>
        <v>0</v>
      </c>
      <c r="N136" s="25">
        <f t="shared" si="40"/>
        <v>0</v>
      </c>
      <c r="O136" s="25">
        <f t="shared" si="40"/>
        <v>0</v>
      </c>
      <c r="P136" s="25">
        <f t="shared" si="40"/>
        <v>0</v>
      </c>
      <c r="Q136" s="25">
        <f t="shared" si="40"/>
        <v>0</v>
      </c>
    </row>
    <row r="137" spans="1:17" ht="30" customHeight="1" x14ac:dyDescent="0.25">
      <c r="A137" s="112"/>
      <c r="B137" s="125"/>
      <c r="C137" s="112"/>
      <c r="D137" s="7" t="s">
        <v>4</v>
      </c>
      <c r="E137" s="25">
        <f>F137+G137+H137+I137+J137+K137+L137+M137+N137+O137+P137+Q137</f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</row>
    <row r="138" spans="1:17" ht="30" customHeight="1" x14ac:dyDescent="0.25">
      <c r="A138" s="112"/>
      <c r="B138" s="125"/>
      <c r="C138" s="112"/>
      <c r="D138" s="7" t="s">
        <v>5</v>
      </c>
      <c r="E138" s="25">
        <f t="shared" ref="E138:E144" si="41">F138+G138+H138+I138+J138+K138+L138+M138+N138+O138+P138+Q138</f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</row>
    <row r="139" spans="1:17" ht="30" customHeight="1" x14ac:dyDescent="0.25">
      <c r="A139" s="112"/>
      <c r="B139" s="125"/>
      <c r="C139" s="112"/>
      <c r="D139" s="7" t="s">
        <v>6</v>
      </c>
      <c r="E139" s="25">
        <f t="shared" si="41"/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</row>
    <row r="140" spans="1:17" ht="63.75" customHeight="1" x14ac:dyDescent="0.25">
      <c r="A140" s="112"/>
      <c r="B140" s="125"/>
      <c r="C140" s="112"/>
      <c r="D140" s="12" t="s">
        <v>27</v>
      </c>
      <c r="E140" s="25">
        <f t="shared" si="41"/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</row>
    <row r="141" spans="1:17" ht="30" customHeight="1" x14ac:dyDescent="0.25">
      <c r="A141" s="112"/>
      <c r="B141" s="125"/>
      <c r="C141" s="112"/>
      <c r="D141" s="12" t="s">
        <v>70</v>
      </c>
      <c r="E141" s="25">
        <f t="shared" si="41"/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</row>
    <row r="142" spans="1:17" ht="30" customHeight="1" x14ac:dyDescent="0.25">
      <c r="A142" s="113"/>
      <c r="B142" s="126"/>
      <c r="C142" s="113"/>
      <c r="D142" s="12" t="s">
        <v>71</v>
      </c>
      <c r="E142" s="25">
        <f t="shared" si="41"/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</row>
    <row r="143" spans="1:17" x14ac:dyDescent="0.25">
      <c r="A143" s="150" t="s">
        <v>22</v>
      </c>
      <c r="B143" s="150"/>
      <c r="C143" s="147"/>
      <c r="D143" s="6" t="s">
        <v>20</v>
      </c>
      <c r="E143" s="26">
        <f t="shared" si="41"/>
        <v>357556.01869999996</v>
      </c>
      <c r="F143" s="26">
        <f>F144+F145+F146+F147+F148+F149</f>
        <v>73.392480000000006</v>
      </c>
      <c r="G143" s="26">
        <f t="shared" ref="G143:Q143" si="42">G144+G145+G146+G147+G148+G149</f>
        <v>2291.4011</v>
      </c>
      <c r="H143" s="26">
        <f t="shared" si="42"/>
        <v>2162.3362399999996</v>
      </c>
      <c r="I143" s="26">
        <f t="shared" si="42"/>
        <v>2823.9855400000001</v>
      </c>
      <c r="J143" s="26">
        <f t="shared" si="42"/>
        <v>1424.11934</v>
      </c>
      <c r="K143" s="26">
        <f t="shared" si="42"/>
        <v>1152.8624400000001</v>
      </c>
      <c r="L143" s="26">
        <f t="shared" si="42"/>
        <v>2035.2622000000001</v>
      </c>
      <c r="M143" s="26">
        <f t="shared" si="42"/>
        <v>5302.7371000000003</v>
      </c>
      <c r="N143" s="26">
        <f t="shared" si="42"/>
        <v>4030.982</v>
      </c>
      <c r="O143" s="26">
        <f t="shared" si="42"/>
        <v>1885.6455000000001</v>
      </c>
      <c r="P143" s="26">
        <f t="shared" si="42"/>
        <v>2726.9951000000001</v>
      </c>
      <c r="Q143" s="26">
        <f t="shared" si="42"/>
        <v>331646.29965999996</v>
      </c>
    </row>
    <row r="144" spans="1:17" x14ac:dyDescent="0.25">
      <c r="A144" s="150"/>
      <c r="B144" s="150"/>
      <c r="C144" s="148"/>
      <c r="D144" s="6" t="s">
        <v>4</v>
      </c>
      <c r="E144" s="26">
        <f t="shared" si="41"/>
        <v>0</v>
      </c>
      <c r="F144" s="26">
        <f t="shared" ref="F144:Q149" si="43">F102+F60+F18+F137</f>
        <v>0</v>
      </c>
      <c r="G144" s="26">
        <f t="shared" si="43"/>
        <v>0</v>
      </c>
      <c r="H144" s="26">
        <f t="shared" si="43"/>
        <v>0</v>
      </c>
      <c r="I144" s="26">
        <f t="shared" si="43"/>
        <v>0</v>
      </c>
      <c r="J144" s="26">
        <f t="shared" si="43"/>
        <v>0</v>
      </c>
      <c r="K144" s="26">
        <f t="shared" si="43"/>
        <v>0</v>
      </c>
      <c r="L144" s="26">
        <f t="shared" si="43"/>
        <v>0</v>
      </c>
      <c r="M144" s="26">
        <f t="shared" si="43"/>
        <v>0</v>
      </c>
      <c r="N144" s="26">
        <f t="shared" si="43"/>
        <v>0</v>
      </c>
      <c r="O144" s="26">
        <f t="shared" si="43"/>
        <v>0</v>
      </c>
      <c r="P144" s="26">
        <f t="shared" si="43"/>
        <v>0</v>
      </c>
      <c r="Q144" s="26">
        <f t="shared" si="43"/>
        <v>0</v>
      </c>
    </row>
    <row r="145" spans="1:17" x14ac:dyDescent="0.25">
      <c r="A145" s="150"/>
      <c r="B145" s="150"/>
      <c r="C145" s="148"/>
      <c r="D145" s="6" t="s">
        <v>5</v>
      </c>
      <c r="E145" s="26">
        <f>F145+G145+H145+I145+J145+K145+L145+M145+N145+O145+P145+Q145</f>
        <v>95</v>
      </c>
      <c r="F145" s="26">
        <f t="shared" si="43"/>
        <v>0</v>
      </c>
      <c r="G145" s="26">
        <f t="shared" si="43"/>
        <v>0</v>
      </c>
      <c r="H145" s="26">
        <f t="shared" si="43"/>
        <v>36</v>
      </c>
      <c r="I145" s="26">
        <f t="shared" si="43"/>
        <v>0</v>
      </c>
      <c r="J145" s="26">
        <f t="shared" si="43"/>
        <v>36</v>
      </c>
      <c r="K145" s="26">
        <f t="shared" si="43"/>
        <v>0</v>
      </c>
      <c r="L145" s="26">
        <f t="shared" si="43"/>
        <v>0</v>
      </c>
      <c r="M145" s="26">
        <f t="shared" si="43"/>
        <v>23</v>
      </c>
      <c r="N145" s="26">
        <f t="shared" si="43"/>
        <v>0</v>
      </c>
      <c r="O145" s="26">
        <f t="shared" si="43"/>
        <v>0</v>
      </c>
      <c r="P145" s="26">
        <f t="shared" si="43"/>
        <v>0</v>
      </c>
      <c r="Q145" s="26">
        <f t="shared" si="43"/>
        <v>0</v>
      </c>
    </row>
    <row r="146" spans="1:17" x14ac:dyDescent="0.25">
      <c r="A146" s="150"/>
      <c r="B146" s="150"/>
      <c r="C146" s="148"/>
      <c r="D146" s="6" t="s">
        <v>6</v>
      </c>
      <c r="E146" s="26">
        <f>F146+G146+H146+I146+J146+K146+L146+M146+N146+O146+P146+Q146</f>
        <v>29952.285520000001</v>
      </c>
      <c r="F146" s="26">
        <f t="shared" si="43"/>
        <v>73.392480000000006</v>
      </c>
      <c r="G146" s="26">
        <f t="shared" si="43"/>
        <v>2291.4011</v>
      </c>
      <c r="H146" s="26">
        <f t="shared" si="43"/>
        <v>2126.3362399999996</v>
      </c>
      <c r="I146" s="26">
        <f t="shared" si="43"/>
        <v>2823.9855400000001</v>
      </c>
      <c r="J146" s="26">
        <f t="shared" si="43"/>
        <v>1388.11934</v>
      </c>
      <c r="K146" s="26">
        <f t="shared" si="43"/>
        <v>1152.8624400000001</v>
      </c>
      <c r="L146" s="26">
        <f t="shared" si="43"/>
        <v>2035.2622000000001</v>
      </c>
      <c r="M146" s="26">
        <f t="shared" si="43"/>
        <v>5279.7371000000003</v>
      </c>
      <c r="N146" s="26">
        <f t="shared" si="43"/>
        <v>4030.982</v>
      </c>
      <c r="O146" s="26">
        <f t="shared" si="43"/>
        <v>1885.6455000000001</v>
      </c>
      <c r="P146" s="26">
        <f t="shared" si="43"/>
        <v>2726.9951000000001</v>
      </c>
      <c r="Q146" s="26">
        <f t="shared" si="43"/>
        <v>4137.5664800000004</v>
      </c>
    </row>
    <row r="147" spans="1:17" ht="57" x14ac:dyDescent="0.25">
      <c r="A147" s="150"/>
      <c r="B147" s="150"/>
      <c r="C147" s="148"/>
      <c r="D147" s="13" t="s">
        <v>27</v>
      </c>
      <c r="E147" s="26">
        <f t="shared" ref="E147:E148" si="44">F147+G147+H147+I147+J147+K147+L147+M147+N147+O147+P147+Q147</f>
        <v>0</v>
      </c>
      <c r="F147" s="26">
        <f t="shared" si="43"/>
        <v>0</v>
      </c>
      <c r="G147" s="26">
        <f t="shared" si="43"/>
        <v>0</v>
      </c>
      <c r="H147" s="26">
        <f t="shared" si="43"/>
        <v>0</v>
      </c>
      <c r="I147" s="26">
        <f t="shared" si="43"/>
        <v>0</v>
      </c>
      <c r="J147" s="26">
        <f t="shared" si="43"/>
        <v>0</v>
      </c>
      <c r="K147" s="26">
        <f t="shared" si="43"/>
        <v>0</v>
      </c>
      <c r="L147" s="26">
        <f t="shared" si="43"/>
        <v>0</v>
      </c>
      <c r="M147" s="26">
        <f t="shared" si="43"/>
        <v>0</v>
      </c>
      <c r="N147" s="26">
        <f t="shared" si="43"/>
        <v>0</v>
      </c>
      <c r="O147" s="26">
        <f t="shared" si="43"/>
        <v>0</v>
      </c>
      <c r="P147" s="26">
        <f t="shared" si="43"/>
        <v>0</v>
      </c>
      <c r="Q147" s="26">
        <f t="shared" si="43"/>
        <v>0</v>
      </c>
    </row>
    <row r="148" spans="1:17" ht="28.5" x14ac:dyDescent="0.25">
      <c r="A148" s="150"/>
      <c r="B148" s="150"/>
      <c r="C148" s="148"/>
      <c r="D148" s="13" t="s">
        <v>70</v>
      </c>
      <c r="E148" s="26">
        <f t="shared" si="44"/>
        <v>0</v>
      </c>
      <c r="F148" s="26">
        <f t="shared" si="43"/>
        <v>0</v>
      </c>
      <c r="G148" s="26">
        <f t="shared" si="43"/>
        <v>0</v>
      </c>
      <c r="H148" s="26">
        <f t="shared" si="43"/>
        <v>0</v>
      </c>
      <c r="I148" s="26">
        <f t="shared" si="43"/>
        <v>0</v>
      </c>
      <c r="J148" s="26">
        <f t="shared" si="43"/>
        <v>0</v>
      </c>
      <c r="K148" s="26">
        <f t="shared" si="43"/>
        <v>0</v>
      </c>
      <c r="L148" s="26">
        <f t="shared" si="43"/>
        <v>0</v>
      </c>
      <c r="M148" s="26">
        <f t="shared" si="43"/>
        <v>0</v>
      </c>
      <c r="N148" s="26">
        <f t="shared" si="43"/>
        <v>0</v>
      </c>
      <c r="O148" s="26">
        <f t="shared" si="43"/>
        <v>0</v>
      </c>
      <c r="P148" s="26">
        <f t="shared" si="43"/>
        <v>0</v>
      </c>
      <c r="Q148" s="26">
        <f t="shared" si="43"/>
        <v>0</v>
      </c>
    </row>
    <row r="149" spans="1:17" ht="42.75" x14ac:dyDescent="0.25">
      <c r="A149" s="150"/>
      <c r="B149" s="150"/>
      <c r="C149" s="149"/>
      <c r="D149" s="13" t="s">
        <v>71</v>
      </c>
      <c r="E149" s="26">
        <f>F149+G149+H149+I149+J149+K149+L149+M149+N149+O149+P149+Q149</f>
        <v>327508.73317999998</v>
      </c>
      <c r="F149" s="26">
        <f t="shared" si="43"/>
        <v>0</v>
      </c>
      <c r="G149" s="26">
        <f t="shared" si="43"/>
        <v>0</v>
      </c>
      <c r="H149" s="26">
        <f t="shared" si="43"/>
        <v>0</v>
      </c>
      <c r="I149" s="26">
        <f t="shared" si="43"/>
        <v>0</v>
      </c>
      <c r="J149" s="26">
        <f t="shared" si="43"/>
        <v>0</v>
      </c>
      <c r="K149" s="26">
        <f t="shared" si="43"/>
        <v>0</v>
      </c>
      <c r="L149" s="26">
        <f t="shared" si="43"/>
        <v>0</v>
      </c>
      <c r="M149" s="26">
        <f t="shared" si="43"/>
        <v>0</v>
      </c>
      <c r="N149" s="26">
        <f t="shared" si="43"/>
        <v>0</v>
      </c>
      <c r="O149" s="26">
        <f t="shared" si="43"/>
        <v>0</v>
      </c>
      <c r="P149" s="26">
        <f t="shared" si="43"/>
        <v>0</v>
      </c>
      <c r="Q149" s="26">
        <f t="shared" si="43"/>
        <v>327508.73317999998</v>
      </c>
    </row>
    <row r="150" spans="1:17" ht="28.5" customHeight="1" x14ac:dyDescent="0.25">
      <c r="A150" s="144" t="s">
        <v>72</v>
      </c>
      <c r="B150" s="145"/>
      <c r="C150" s="145"/>
      <c r="D150" s="145"/>
      <c r="E150" s="145"/>
      <c r="F150" s="145"/>
      <c r="G150" s="145"/>
      <c r="H150" s="145"/>
      <c r="I150" s="145"/>
      <c r="J150" s="145"/>
    </row>
    <row r="151" spans="1:17" ht="16.5" customHeight="1" x14ac:dyDescent="0.25">
      <c r="A151" s="146"/>
      <c r="B151" s="146"/>
      <c r="C151" s="146"/>
      <c r="D151" s="146"/>
      <c r="E151" s="146"/>
      <c r="F151" s="146"/>
      <c r="G151" s="146"/>
      <c r="H151" s="146"/>
      <c r="I151" s="146"/>
      <c r="J151" s="146"/>
      <c r="M151" s="17"/>
    </row>
    <row r="152" spans="1:17" ht="16.5" customHeight="1" x14ac:dyDescent="0.25">
      <c r="A152" s="146"/>
      <c r="B152" s="146"/>
      <c r="C152" s="146"/>
      <c r="D152" s="146"/>
      <c r="E152" s="146"/>
      <c r="F152" s="146"/>
      <c r="G152" s="146"/>
      <c r="H152" s="146"/>
      <c r="I152" s="146"/>
      <c r="J152" s="146"/>
    </row>
    <row r="153" spans="1:17" ht="16.5" customHeight="1" x14ac:dyDescent="0.25">
      <c r="A153" s="146"/>
      <c r="B153" s="146"/>
      <c r="C153" s="146"/>
      <c r="D153" s="146"/>
      <c r="E153" s="146"/>
      <c r="F153" s="146"/>
      <c r="G153" s="146"/>
      <c r="H153" s="146"/>
      <c r="I153" s="146"/>
      <c r="J153" s="146"/>
    </row>
    <row r="154" spans="1:17" ht="16.5" customHeight="1" x14ac:dyDescent="0.25">
      <c r="A154" s="146"/>
      <c r="B154" s="146"/>
      <c r="C154" s="146"/>
      <c r="D154" s="146"/>
      <c r="E154" s="146"/>
      <c r="F154" s="146"/>
      <c r="G154" s="146"/>
      <c r="H154" s="146"/>
      <c r="I154" s="146"/>
      <c r="J154" s="146"/>
    </row>
    <row r="155" spans="1:17" ht="16.5" customHeight="1" x14ac:dyDescent="0.25">
      <c r="A155" s="146"/>
      <c r="B155" s="146"/>
      <c r="C155" s="146"/>
      <c r="D155" s="146"/>
      <c r="E155" s="146"/>
      <c r="F155" s="146"/>
      <c r="G155" s="146"/>
      <c r="H155" s="146"/>
      <c r="I155" s="146"/>
      <c r="J155" s="146"/>
    </row>
    <row r="156" spans="1:17" ht="16.5" customHeight="1" x14ac:dyDescent="0.25">
      <c r="A156" s="146"/>
      <c r="B156" s="146"/>
      <c r="C156" s="146"/>
      <c r="D156" s="146"/>
      <c r="E156" s="146"/>
      <c r="F156" s="146"/>
      <c r="G156" s="146"/>
      <c r="H156" s="146"/>
      <c r="I156" s="146"/>
      <c r="J156" s="146"/>
    </row>
    <row r="157" spans="1:17" ht="16.5" customHeight="1" x14ac:dyDescent="0.25">
      <c r="A157" s="146"/>
      <c r="B157" s="146"/>
      <c r="C157" s="146"/>
      <c r="D157" s="146"/>
      <c r="E157" s="146"/>
      <c r="F157" s="146"/>
      <c r="G157" s="146"/>
      <c r="H157" s="146"/>
      <c r="I157" s="146"/>
      <c r="J157" s="146"/>
    </row>
    <row r="158" spans="1:17" ht="16.5" customHeight="1" x14ac:dyDescent="0.25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</row>
    <row r="159" spans="1:17" x14ac:dyDescent="0.25">
      <c r="A159" s="146"/>
      <c r="B159" s="146"/>
      <c r="C159" s="146"/>
      <c r="D159" s="146"/>
      <c r="E159" s="146"/>
      <c r="F159" s="146"/>
      <c r="G159" s="146"/>
      <c r="H159" s="146"/>
      <c r="I159" s="146"/>
      <c r="J159" s="146"/>
    </row>
    <row r="160" spans="1:17" ht="18" customHeight="1" x14ac:dyDescent="0.25">
      <c r="A160" s="146"/>
      <c r="B160" s="146"/>
      <c r="C160" s="146"/>
      <c r="D160" s="146"/>
      <c r="E160" s="146"/>
      <c r="F160" s="146"/>
      <c r="G160" s="146"/>
      <c r="H160" s="146"/>
      <c r="I160" s="146"/>
      <c r="J160" s="146"/>
    </row>
    <row r="161" spans="1:10" ht="16.5" customHeight="1" x14ac:dyDescent="0.25">
      <c r="A161" s="146"/>
      <c r="B161" s="146"/>
      <c r="C161" s="146"/>
      <c r="D161" s="146"/>
      <c r="E161" s="146"/>
      <c r="F161" s="146"/>
      <c r="G161" s="146"/>
      <c r="H161" s="146"/>
      <c r="I161" s="146"/>
      <c r="J161" s="146"/>
    </row>
    <row r="162" spans="1:10" ht="22.5" customHeight="1" x14ac:dyDescent="0.25"/>
    <row r="163" spans="1:10" ht="16.5" x14ac:dyDescent="0.25">
      <c r="B163" s="4" t="s">
        <v>100</v>
      </c>
      <c r="C163" s="4"/>
      <c r="D163" s="106"/>
      <c r="E163" s="106"/>
      <c r="F163" s="106"/>
      <c r="G163" s="105" t="s">
        <v>88</v>
      </c>
      <c r="H163" s="105"/>
      <c r="I163" s="105"/>
    </row>
    <row r="164" spans="1:10" ht="16.5" x14ac:dyDescent="0.25">
      <c r="B164" s="4"/>
      <c r="C164" s="4"/>
      <c r="D164" s="100"/>
      <c r="E164" s="100"/>
      <c r="F164" s="100"/>
    </row>
    <row r="165" spans="1:10" ht="16.5" x14ac:dyDescent="0.25">
      <c r="B165" s="4" t="s">
        <v>89</v>
      </c>
      <c r="C165" s="4"/>
      <c r="D165" s="106"/>
      <c r="E165" s="106"/>
      <c r="F165" s="106"/>
      <c r="G165" s="105" t="s">
        <v>90</v>
      </c>
      <c r="H165" s="105"/>
      <c r="I165" s="105"/>
    </row>
    <row r="166" spans="1:10" ht="16.5" x14ac:dyDescent="0.25">
      <c r="B166" s="4"/>
      <c r="C166" s="4"/>
      <c r="D166" s="78"/>
      <c r="E166" s="78"/>
      <c r="F166" s="78"/>
      <c r="G166" s="77"/>
      <c r="H166" s="77"/>
      <c r="I166" s="77"/>
    </row>
    <row r="167" spans="1:10" ht="16.5" x14ac:dyDescent="0.25">
      <c r="B167" s="4" t="s">
        <v>91</v>
      </c>
      <c r="C167" s="4"/>
      <c r="D167" s="101" t="s">
        <v>92</v>
      </c>
      <c r="E167" s="102"/>
      <c r="F167" s="102"/>
      <c r="G167" s="77"/>
      <c r="H167" s="77" t="s">
        <v>93</v>
      </c>
      <c r="I167" s="77"/>
    </row>
    <row r="168" spans="1:10" ht="16.5" x14ac:dyDescent="0.25">
      <c r="B168" s="4"/>
      <c r="C168" s="4"/>
      <c r="D168" s="78"/>
      <c r="E168" s="78"/>
      <c r="F168" s="78"/>
      <c r="G168" s="77"/>
      <c r="H168" s="77"/>
      <c r="I168" s="77"/>
    </row>
    <row r="169" spans="1:10" ht="16.5" x14ac:dyDescent="0.25">
      <c r="B169" s="4"/>
      <c r="C169" s="4"/>
      <c r="D169" s="101"/>
      <c r="E169" s="102"/>
      <c r="F169" s="102"/>
      <c r="G169" s="77"/>
      <c r="H169" s="77"/>
      <c r="I169" s="77"/>
    </row>
    <row r="170" spans="1:10" x14ac:dyDescent="0.25">
      <c r="D170" s="103"/>
      <c r="E170" s="103"/>
      <c r="F170" s="103"/>
    </row>
    <row r="171" spans="1:10" ht="16.5" x14ac:dyDescent="0.25">
      <c r="B171" s="4" t="s">
        <v>94</v>
      </c>
      <c r="C171" s="4"/>
      <c r="D171" s="104"/>
      <c r="E171" s="104"/>
      <c r="F171" s="104"/>
      <c r="G171" s="105" t="s">
        <v>95</v>
      </c>
      <c r="H171" s="105"/>
      <c r="I171" s="105"/>
    </row>
    <row r="172" spans="1:10" ht="16.5" x14ac:dyDescent="0.25">
      <c r="B172" s="50">
        <v>250239</v>
      </c>
      <c r="C172" s="4"/>
      <c r="D172" s="100"/>
      <c r="E172" s="100"/>
      <c r="F172" s="100"/>
    </row>
  </sheetData>
  <mergeCells count="87">
    <mergeCell ref="D172:F172"/>
    <mergeCell ref="D165:F165"/>
    <mergeCell ref="G165:I165"/>
    <mergeCell ref="D167:F167"/>
    <mergeCell ref="D169:F169"/>
    <mergeCell ref="D170:F170"/>
    <mergeCell ref="D171:F171"/>
    <mergeCell ref="G171:I171"/>
    <mergeCell ref="D164:F164"/>
    <mergeCell ref="A129:A135"/>
    <mergeCell ref="B129:B135"/>
    <mergeCell ref="C129:C135"/>
    <mergeCell ref="A136:A142"/>
    <mergeCell ref="B136:B142"/>
    <mergeCell ref="C136:C142"/>
    <mergeCell ref="A143:B149"/>
    <mergeCell ref="C143:C149"/>
    <mergeCell ref="A150:J161"/>
    <mergeCell ref="D163:F163"/>
    <mergeCell ref="G163:I163"/>
    <mergeCell ref="A115:A121"/>
    <mergeCell ref="B115:B121"/>
    <mergeCell ref="C115:C121"/>
    <mergeCell ref="A122:A128"/>
    <mergeCell ref="B122:B128"/>
    <mergeCell ref="C122:C128"/>
    <mergeCell ref="A101:A107"/>
    <mergeCell ref="B101:B107"/>
    <mergeCell ref="C101:C107"/>
    <mergeCell ref="A108:A114"/>
    <mergeCell ref="B108:B114"/>
    <mergeCell ref="C108:C114"/>
    <mergeCell ref="A87:A93"/>
    <mergeCell ref="B87:B93"/>
    <mergeCell ref="C87:C93"/>
    <mergeCell ref="A94:A100"/>
    <mergeCell ref="B94:B100"/>
    <mergeCell ref="C94:C100"/>
    <mergeCell ref="A73:A79"/>
    <mergeCell ref="B73:B79"/>
    <mergeCell ref="C73:C79"/>
    <mergeCell ref="A80:A86"/>
    <mergeCell ref="B80:B86"/>
    <mergeCell ref="C80:C86"/>
    <mergeCell ref="A59:A65"/>
    <mergeCell ref="B59:B65"/>
    <mergeCell ref="C59:C65"/>
    <mergeCell ref="A66:A72"/>
    <mergeCell ref="B66:B72"/>
    <mergeCell ref="C66:C72"/>
    <mergeCell ref="A45:A51"/>
    <mergeCell ref="B45:B51"/>
    <mergeCell ref="C45:C51"/>
    <mergeCell ref="A52:A58"/>
    <mergeCell ref="B52:B58"/>
    <mergeCell ref="C52:C58"/>
    <mergeCell ref="A31:A37"/>
    <mergeCell ref="B31:B37"/>
    <mergeCell ref="C31:C37"/>
    <mergeCell ref="A38:A44"/>
    <mergeCell ref="B38:B44"/>
    <mergeCell ref="C38:C44"/>
    <mergeCell ref="A17:A23"/>
    <mergeCell ref="B17:B23"/>
    <mergeCell ref="C17:C23"/>
    <mergeCell ref="A24:A30"/>
    <mergeCell ref="B24:B30"/>
    <mergeCell ref="C24:C30"/>
    <mergeCell ref="P13:Q13"/>
    <mergeCell ref="A14:A15"/>
    <mergeCell ref="B14:B15"/>
    <mergeCell ref="C14:C15"/>
    <mergeCell ref="D14:D15"/>
    <mergeCell ref="E14:E15"/>
    <mergeCell ref="F14:Q14"/>
    <mergeCell ref="A12:Q12"/>
    <mergeCell ref="M1:Q1"/>
    <mergeCell ref="M2:Q2"/>
    <mergeCell ref="M3:Q3"/>
    <mergeCell ref="M4:Q4"/>
    <mergeCell ref="M5:Q5"/>
    <mergeCell ref="M6:Q6"/>
    <mergeCell ref="M7:Q7"/>
    <mergeCell ref="M8:Q8"/>
    <mergeCell ref="M9:Q9"/>
    <mergeCell ref="A10:Q10"/>
    <mergeCell ref="A11:Q11"/>
  </mergeCells>
  <pageMargins left="0.11811023622047245" right="0" top="0.39370078740157483" bottom="0" header="0" footer="0"/>
  <pageSetup paperSize="9" scale="42" fitToHeight="0" orientation="landscape" r:id="rId1"/>
  <rowBreaks count="3" manualBreakCount="3">
    <brk id="44" max="16383" man="1"/>
    <brk id="79" max="16383" man="1"/>
    <brk id="121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9"/>
  <sheetViews>
    <sheetView view="pageBreakPreview" zoomScale="80" zoomScaleNormal="70" zoomScaleSheetLayoutView="80" workbookViewId="0">
      <pane xSplit="10" ySplit="15" topLeftCell="K79" activePane="bottomRight" state="frozen"/>
      <selection pane="topRight" activeCell="K1" sqref="K1"/>
      <selection pane="bottomLeft" activeCell="A16" sqref="A16"/>
      <selection pane="bottomRight" activeCell="P83" sqref="P83"/>
    </sheetView>
  </sheetViews>
  <sheetFormatPr defaultRowHeight="15" x14ac:dyDescent="0.25"/>
  <cols>
    <col min="1" max="1" width="8" style="82" bestFit="1" customWidth="1"/>
    <col min="2" max="2" width="32.28515625" style="1" customWidth="1"/>
    <col min="3" max="3" width="31.85546875" style="1" customWidth="1"/>
    <col min="4" max="4" width="15.140625" style="1" customWidth="1"/>
    <col min="5" max="5" width="17.28515625" style="1" customWidth="1"/>
    <col min="6" max="6" width="15.28515625" style="1" customWidth="1"/>
    <col min="7" max="7" width="14.85546875" style="1" customWidth="1"/>
    <col min="8" max="8" width="15.42578125" style="1" customWidth="1"/>
    <col min="9" max="9" width="15.140625" style="1" customWidth="1"/>
    <col min="10" max="10" width="15.85546875" style="1" customWidth="1"/>
    <col min="11" max="11" width="17" style="1" customWidth="1"/>
    <col min="12" max="12" width="16.42578125" style="1" customWidth="1"/>
    <col min="13" max="13" width="16.7109375" style="1" customWidth="1"/>
    <col min="14" max="14" width="16.28515625" style="1" customWidth="1"/>
    <col min="15" max="16" width="16.42578125" style="1" customWidth="1"/>
    <col min="17" max="17" width="20.5703125" style="1" customWidth="1"/>
    <col min="18" max="18" width="13" style="1" bestFit="1" customWidth="1"/>
    <col min="19" max="16384" width="9.140625" style="1"/>
  </cols>
  <sheetData>
    <row r="1" spans="1:17" ht="16.5" x14ac:dyDescent="0.25">
      <c r="G1" s="4"/>
      <c r="M1" s="133" t="s">
        <v>26</v>
      </c>
      <c r="N1" s="133"/>
      <c r="O1" s="133"/>
      <c r="P1" s="133"/>
      <c r="Q1" s="133"/>
    </row>
    <row r="2" spans="1:17" ht="16.5" x14ac:dyDescent="0.25">
      <c r="G2" s="4"/>
      <c r="M2" s="134" t="s">
        <v>53</v>
      </c>
      <c r="N2" s="134"/>
      <c r="O2" s="134"/>
      <c r="P2" s="134"/>
      <c r="Q2" s="134"/>
    </row>
    <row r="3" spans="1:17" ht="16.5" x14ac:dyDescent="0.25">
      <c r="G3" s="4"/>
      <c r="M3" s="135" t="s">
        <v>36</v>
      </c>
      <c r="N3" s="135"/>
      <c r="O3" s="135"/>
      <c r="P3" s="135"/>
      <c r="Q3" s="135"/>
    </row>
    <row r="4" spans="1:17" ht="16.5" x14ac:dyDescent="0.25">
      <c r="G4" s="4"/>
      <c r="M4" s="136"/>
      <c r="N4" s="136"/>
      <c r="O4" s="136"/>
      <c r="P4" s="136"/>
      <c r="Q4" s="136"/>
    </row>
    <row r="5" spans="1:17" ht="16.5" x14ac:dyDescent="0.25">
      <c r="G5" s="4"/>
      <c r="M5" s="135" t="s">
        <v>37</v>
      </c>
      <c r="N5" s="135"/>
      <c r="O5" s="135"/>
      <c r="P5" s="135"/>
      <c r="Q5" s="135"/>
    </row>
    <row r="6" spans="1:17" ht="16.5" x14ac:dyDescent="0.25">
      <c r="G6" s="4"/>
      <c r="M6" s="136"/>
      <c r="N6" s="136"/>
      <c r="O6" s="136"/>
      <c r="P6" s="136"/>
      <c r="Q6" s="136"/>
    </row>
    <row r="7" spans="1:17" ht="16.5" x14ac:dyDescent="0.25">
      <c r="G7" s="4"/>
      <c r="M7" s="135" t="s">
        <v>37</v>
      </c>
      <c r="N7" s="135"/>
      <c r="O7" s="135"/>
      <c r="P7" s="135"/>
      <c r="Q7" s="135"/>
    </row>
    <row r="8" spans="1:17" ht="16.5" x14ac:dyDescent="0.25">
      <c r="G8" s="4"/>
      <c r="M8" s="134"/>
      <c r="N8" s="134"/>
      <c r="O8" s="134"/>
      <c r="P8" s="134"/>
      <c r="Q8" s="134"/>
    </row>
    <row r="9" spans="1:17" ht="17.25" customHeight="1" x14ac:dyDescent="0.25">
      <c r="G9" s="4"/>
      <c r="M9" s="137" t="s">
        <v>86</v>
      </c>
      <c r="N9" s="137"/>
      <c r="O9" s="137"/>
      <c r="P9" s="137"/>
      <c r="Q9" s="137"/>
    </row>
    <row r="10" spans="1:17" ht="21" customHeight="1" x14ac:dyDescent="0.25">
      <c r="A10" s="107" t="s">
        <v>23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</row>
    <row r="11" spans="1:17" ht="42" customHeight="1" x14ac:dyDescent="0.25">
      <c r="A11" s="114" t="s">
        <v>61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17" ht="23.25" customHeight="1" x14ac:dyDescent="0.25">
      <c r="A12" s="115" t="s">
        <v>28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7" hidden="1" x14ac:dyDescent="0.25">
      <c r="P13" s="121" t="s">
        <v>24</v>
      </c>
      <c r="Q13" s="121"/>
    </row>
    <row r="14" spans="1:17" ht="69" customHeight="1" x14ac:dyDescent="0.25">
      <c r="A14" s="116" t="s">
        <v>0</v>
      </c>
      <c r="B14" s="120" t="s">
        <v>62</v>
      </c>
      <c r="C14" s="117" t="s">
        <v>63</v>
      </c>
      <c r="D14" s="116" t="s">
        <v>19</v>
      </c>
      <c r="E14" s="116" t="s">
        <v>21</v>
      </c>
      <c r="F14" s="116" t="s">
        <v>25</v>
      </c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</row>
    <row r="15" spans="1:17" ht="68.25" customHeight="1" x14ac:dyDescent="0.25">
      <c r="A15" s="116"/>
      <c r="B15" s="120"/>
      <c r="C15" s="118"/>
      <c r="D15" s="116"/>
      <c r="E15" s="116"/>
      <c r="F15" s="83" t="s">
        <v>7</v>
      </c>
      <c r="G15" s="83" t="s">
        <v>8</v>
      </c>
      <c r="H15" s="83" t="s">
        <v>9</v>
      </c>
      <c r="I15" s="83" t="s">
        <v>10</v>
      </c>
      <c r="J15" s="83" t="s">
        <v>11</v>
      </c>
      <c r="K15" s="83" t="s">
        <v>12</v>
      </c>
      <c r="L15" s="83" t="s">
        <v>13</v>
      </c>
      <c r="M15" s="83" t="s">
        <v>14</v>
      </c>
      <c r="N15" s="83" t="s">
        <v>15</v>
      </c>
      <c r="O15" s="83" t="s">
        <v>16</v>
      </c>
      <c r="P15" s="83" t="s">
        <v>17</v>
      </c>
      <c r="Q15" s="84" t="s">
        <v>18</v>
      </c>
    </row>
    <row r="16" spans="1:17" s="3" customFormat="1" ht="15" customHeight="1" x14ac:dyDescent="0.2">
      <c r="A16" s="5">
        <v>1</v>
      </c>
      <c r="B16" s="5">
        <v>2</v>
      </c>
      <c r="C16" s="5">
        <v>3</v>
      </c>
      <c r="D16" s="5">
        <v>4</v>
      </c>
      <c r="E16" s="9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19">
        <v>17</v>
      </c>
    </row>
    <row r="17" spans="1:17" x14ac:dyDescent="0.25">
      <c r="A17" s="111" t="s">
        <v>1</v>
      </c>
      <c r="B17" s="108" t="s">
        <v>73</v>
      </c>
      <c r="C17" s="111"/>
      <c r="D17" s="6" t="s">
        <v>20</v>
      </c>
      <c r="E17" s="27">
        <f>E18+E19+E20+E21+E22+E23</f>
        <v>1247.9860100000001</v>
      </c>
      <c r="F17" s="26">
        <f>F18+F19+F20+F21+F22+F23</f>
        <v>0</v>
      </c>
      <c r="G17" s="26">
        <f t="shared" ref="G17:Q17" si="0">G18+G19+G20+G21+G22+G23</f>
        <v>65</v>
      </c>
      <c r="H17" s="26">
        <f t="shared" si="0"/>
        <v>0</v>
      </c>
      <c r="I17" s="26">
        <f t="shared" si="0"/>
        <v>389.3</v>
      </c>
      <c r="J17" s="26">
        <f t="shared" si="0"/>
        <v>159</v>
      </c>
      <c r="K17" s="26">
        <f t="shared" si="0"/>
        <v>420.96</v>
      </c>
      <c r="L17" s="26">
        <f t="shared" si="0"/>
        <v>0</v>
      </c>
      <c r="M17" s="26">
        <f t="shared" si="0"/>
        <v>0</v>
      </c>
      <c r="N17" s="26">
        <f t="shared" si="0"/>
        <v>77.354009999999974</v>
      </c>
      <c r="O17" s="26">
        <f t="shared" si="0"/>
        <v>136.37200000000001</v>
      </c>
      <c r="P17" s="26">
        <f t="shared" si="0"/>
        <v>0</v>
      </c>
      <c r="Q17" s="28">
        <f t="shared" si="0"/>
        <v>0</v>
      </c>
    </row>
    <row r="18" spans="1:17" x14ac:dyDescent="0.25">
      <c r="A18" s="112"/>
      <c r="B18" s="109"/>
      <c r="C18" s="112"/>
      <c r="D18" s="7" t="s">
        <v>4</v>
      </c>
      <c r="E18" s="27">
        <f>F18+G18+H18+I18+J18+K18+L18+M18+N18+O18+P18+Q18</f>
        <v>0</v>
      </c>
      <c r="F18" s="20">
        <f>F25+F46+F53+F32+F39</f>
        <v>0</v>
      </c>
      <c r="G18" s="20">
        <f t="shared" ref="G18:Q18" si="1">G25+G46+G53+G32+G39</f>
        <v>0</v>
      </c>
      <c r="H18" s="20">
        <f t="shared" si="1"/>
        <v>0</v>
      </c>
      <c r="I18" s="20">
        <f t="shared" si="1"/>
        <v>0</v>
      </c>
      <c r="J18" s="20">
        <f t="shared" si="1"/>
        <v>0</v>
      </c>
      <c r="K18" s="20">
        <f t="shared" si="1"/>
        <v>0</v>
      </c>
      <c r="L18" s="20">
        <f t="shared" si="1"/>
        <v>0</v>
      </c>
      <c r="M18" s="20">
        <f t="shared" si="1"/>
        <v>0</v>
      </c>
      <c r="N18" s="20">
        <f t="shared" si="1"/>
        <v>0</v>
      </c>
      <c r="O18" s="20">
        <f t="shared" si="1"/>
        <v>0</v>
      </c>
      <c r="P18" s="20">
        <f t="shared" si="1"/>
        <v>0</v>
      </c>
      <c r="Q18" s="20">
        <f t="shared" si="1"/>
        <v>0</v>
      </c>
    </row>
    <row r="19" spans="1:17" x14ac:dyDescent="0.25">
      <c r="A19" s="112"/>
      <c r="B19" s="109"/>
      <c r="C19" s="112"/>
      <c r="D19" s="7" t="s">
        <v>5</v>
      </c>
      <c r="E19" s="27">
        <f t="shared" ref="E19:E22" si="2">F19+G19+H19+I19+J19+K19+L19+M19+N19+O19+P19+Q19</f>
        <v>0</v>
      </c>
      <c r="F19" s="20">
        <f t="shared" ref="F19:Q23" si="3">F26+F47+F54+F33+F40</f>
        <v>0</v>
      </c>
      <c r="G19" s="20">
        <f t="shared" si="3"/>
        <v>0</v>
      </c>
      <c r="H19" s="20">
        <f t="shared" si="3"/>
        <v>0</v>
      </c>
      <c r="I19" s="20">
        <f t="shared" si="3"/>
        <v>0</v>
      </c>
      <c r="J19" s="20">
        <f t="shared" si="3"/>
        <v>0</v>
      </c>
      <c r="K19" s="20">
        <f t="shared" si="3"/>
        <v>0</v>
      </c>
      <c r="L19" s="20">
        <f t="shared" si="3"/>
        <v>0</v>
      </c>
      <c r="M19" s="20">
        <f t="shared" si="3"/>
        <v>0</v>
      </c>
      <c r="N19" s="20">
        <f t="shared" si="3"/>
        <v>0</v>
      </c>
      <c r="O19" s="20">
        <f t="shared" si="3"/>
        <v>0</v>
      </c>
      <c r="P19" s="20">
        <f t="shared" si="3"/>
        <v>0</v>
      </c>
      <c r="Q19" s="20">
        <f t="shared" si="3"/>
        <v>0</v>
      </c>
    </row>
    <row r="20" spans="1:17" x14ac:dyDescent="0.25">
      <c r="A20" s="112"/>
      <c r="B20" s="109"/>
      <c r="C20" s="112"/>
      <c r="D20" s="85" t="s">
        <v>6</v>
      </c>
      <c r="E20" s="27">
        <f t="shared" si="2"/>
        <v>1247.9860100000001</v>
      </c>
      <c r="F20" s="20">
        <f t="shared" si="3"/>
        <v>0</v>
      </c>
      <c r="G20" s="20">
        <f t="shared" si="3"/>
        <v>65</v>
      </c>
      <c r="H20" s="20">
        <f t="shared" si="3"/>
        <v>0</v>
      </c>
      <c r="I20" s="20">
        <f t="shared" si="3"/>
        <v>389.3</v>
      </c>
      <c r="J20" s="20">
        <f t="shared" si="3"/>
        <v>159</v>
      </c>
      <c r="K20" s="20">
        <f t="shared" si="3"/>
        <v>420.96</v>
      </c>
      <c r="L20" s="20">
        <f t="shared" si="3"/>
        <v>0</v>
      </c>
      <c r="M20" s="20">
        <f t="shared" si="3"/>
        <v>0</v>
      </c>
      <c r="N20" s="20">
        <f t="shared" si="3"/>
        <v>77.354009999999974</v>
      </c>
      <c r="O20" s="20">
        <f t="shared" si="3"/>
        <v>136.37200000000001</v>
      </c>
      <c r="P20" s="20">
        <f t="shared" si="3"/>
        <v>0</v>
      </c>
      <c r="Q20" s="20">
        <f t="shared" si="3"/>
        <v>0</v>
      </c>
    </row>
    <row r="21" spans="1:17" ht="60" x14ac:dyDescent="0.25">
      <c r="A21" s="112"/>
      <c r="B21" s="109"/>
      <c r="C21" s="112"/>
      <c r="D21" s="12" t="s">
        <v>27</v>
      </c>
      <c r="E21" s="27">
        <f t="shared" si="2"/>
        <v>0</v>
      </c>
      <c r="F21" s="20">
        <f t="shared" si="3"/>
        <v>0</v>
      </c>
      <c r="G21" s="20">
        <f t="shared" si="3"/>
        <v>0</v>
      </c>
      <c r="H21" s="20">
        <f t="shared" si="3"/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</row>
    <row r="22" spans="1:17" ht="30" x14ac:dyDescent="0.25">
      <c r="A22" s="112"/>
      <c r="B22" s="109"/>
      <c r="C22" s="112"/>
      <c r="D22" s="12" t="s">
        <v>70</v>
      </c>
      <c r="E22" s="27">
        <f t="shared" si="2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  <c r="I22" s="20">
        <f t="shared" si="3"/>
        <v>0</v>
      </c>
      <c r="J22" s="20">
        <f t="shared" si="3"/>
        <v>0</v>
      </c>
      <c r="K22" s="20">
        <f t="shared" si="3"/>
        <v>0</v>
      </c>
      <c r="L22" s="20">
        <f t="shared" si="3"/>
        <v>0</v>
      </c>
      <c r="M22" s="20">
        <f t="shared" si="3"/>
        <v>0</v>
      </c>
      <c r="N22" s="20">
        <f t="shared" si="3"/>
        <v>0</v>
      </c>
      <c r="O22" s="20">
        <f t="shared" si="3"/>
        <v>0</v>
      </c>
      <c r="P22" s="20">
        <f t="shared" si="3"/>
        <v>0</v>
      </c>
      <c r="Q22" s="20">
        <f t="shared" si="3"/>
        <v>0</v>
      </c>
    </row>
    <row r="23" spans="1:17" ht="30" x14ac:dyDescent="0.25">
      <c r="A23" s="113"/>
      <c r="B23" s="110"/>
      <c r="C23" s="113"/>
      <c r="D23" s="12" t="s">
        <v>71</v>
      </c>
      <c r="E23" s="27">
        <f>F23+G23+H23+I23+J23+K23+L23+M23+N23+O23+P23+Q23</f>
        <v>0</v>
      </c>
      <c r="F23" s="20">
        <f t="shared" si="3"/>
        <v>0</v>
      </c>
      <c r="G23" s="20">
        <f t="shared" si="3"/>
        <v>0</v>
      </c>
      <c r="H23" s="20">
        <f t="shared" si="3"/>
        <v>0</v>
      </c>
      <c r="I23" s="20">
        <f t="shared" si="3"/>
        <v>0</v>
      </c>
      <c r="J23" s="20">
        <f t="shared" si="3"/>
        <v>0</v>
      </c>
      <c r="K23" s="20">
        <f t="shared" si="3"/>
        <v>0</v>
      </c>
      <c r="L23" s="20">
        <f t="shared" si="3"/>
        <v>0</v>
      </c>
      <c r="M23" s="20">
        <f t="shared" si="3"/>
        <v>0</v>
      </c>
      <c r="N23" s="20">
        <f t="shared" si="3"/>
        <v>0</v>
      </c>
      <c r="O23" s="20">
        <f t="shared" si="3"/>
        <v>0</v>
      </c>
      <c r="P23" s="20">
        <f t="shared" si="3"/>
        <v>0</v>
      </c>
      <c r="Q23" s="20">
        <f t="shared" si="3"/>
        <v>0</v>
      </c>
    </row>
    <row r="24" spans="1:17" x14ac:dyDescent="0.25">
      <c r="A24" s="116" t="s">
        <v>2</v>
      </c>
      <c r="B24" s="124" t="s">
        <v>29</v>
      </c>
      <c r="C24" s="111" t="s">
        <v>77</v>
      </c>
      <c r="D24" s="81" t="s">
        <v>20</v>
      </c>
      <c r="E24" s="27">
        <f>E25+E26+E27+E28+E29+E30</f>
        <v>469.80679999999995</v>
      </c>
      <c r="F24" s="26">
        <f>F25+F26+F27+F28+F29+F30</f>
        <v>0</v>
      </c>
      <c r="G24" s="26">
        <f t="shared" ref="G24:Q24" si="4">G25+G26+G27+G28+G29+G30</f>
        <v>0</v>
      </c>
      <c r="H24" s="26">
        <f t="shared" si="4"/>
        <v>0</v>
      </c>
      <c r="I24" s="26">
        <f t="shared" si="4"/>
        <v>0</v>
      </c>
      <c r="J24" s="26">
        <f t="shared" si="4"/>
        <v>0</v>
      </c>
      <c r="K24" s="26">
        <f t="shared" si="4"/>
        <v>420.96</v>
      </c>
      <c r="L24" s="26">
        <f t="shared" si="4"/>
        <v>0</v>
      </c>
      <c r="M24" s="26">
        <f t="shared" si="4"/>
        <v>0</v>
      </c>
      <c r="N24" s="26">
        <f t="shared" si="4"/>
        <v>48.846799999999988</v>
      </c>
      <c r="O24" s="26">
        <f t="shared" si="4"/>
        <v>0</v>
      </c>
      <c r="P24" s="26">
        <f t="shared" si="4"/>
        <v>0</v>
      </c>
      <c r="Q24" s="28">
        <f t="shared" si="4"/>
        <v>0</v>
      </c>
    </row>
    <row r="25" spans="1:17" x14ac:dyDescent="0.25">
      <c r="A25" s="116"/>
      <c r="B25" s="125"/>
      <c r="C25" s="112"/>
      <c r="D25" s="7" t="s">
        <v>4</v>
      </c>
      <c r="E25" s="29">
        <f>F25+G25+H25+I25+J25+K25+L25+M25+N25+O25+P25+Q25</f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30">
        <v>0</v>
      </c>
    </row>
    <row r="26" spans="1:17" x14ac:dyDescent="0.25">
      <c r="A26" s="116"/>
      <c r="B26" s="125"/>
      <c r="C26" s="112"/>
      <c r="D26" s="7" t="s">
        <v>5</v>
      </c>
      <c r="E26" s="29">
        <f t="shared" ref="E26:E30" si="5">F26+G26+H26+I26+J26+K26+L26+M26+N26+O26+P26+Q26</f>
        <v>0</v>
      </c>
      <c r="F26" s="20"/>
      <c r="G26" s="20"/>
      <c r="H26" s="20"/>
      <c r="I26" s="20"/>
      <c r="J26" s="20"/>
      <c r="K26" s="20"/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30">
        <v>0</v>
      </c>
    </row>
    <row r="27" spans="1:17" x14ac:dyDescent="0.25">
      <c r="A27" s="116"/>
      <c r="B27" s="125"/>
      <c r="C27" s="112"/>
      <c r="D27" s="7" t="s">
        <v>6</v>
      </c>
      <c r="E27" s="29">
        <f t="shared" si="5"/>
        <v>469.80679999999995</v>
      </c>
      <c r="F27" s="20">
        <v>0</v>
      </c>
      <c r="G27" s="20">
        <v>0</v>
      </c>
      <c r="H27" s="30">
        <v>0</v>
      </c>
      <c r="I27" s="20">
        <v>0</v>
      </c>
      <c r="J27" s="20">
        <v>0</v>
      </c>
      <c r="K27" s="30">
        <v>420.96</v>
      </c>
      <c r="L27" s="20">
        <v>0</v>
      </c>
      <c r="M27" s="30">
        <v>0</v>
      </c>
      <c r="N27" s="20">
        <f>148.69-25.4432-74.4</f>
        <v>48.846799999999988</v>
      </c>
      <c r="O27" s="20">
        <v>0</v>
      </c>
      <c r="P27" s="20">
        <v>0</v>
      </c>
      <c r="Q27" s="30">
        <v>0</v>
      </c>
    </row>
    <row r="28" spans="1:17" ht="60" x14ac:dyDescent="0.25">
      <c r="A28" s="116"/>
      <c r="B28" s="125"/>
      <c r="C28" s="112"/>
      <c r="D28" s="12" t="s">
        <v>27</v>
      </c>
      <c r="E28" s="29">
        <f t="shared" si="5"/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30">
        <v>0</v>
      </c>
    </row>
    <row r="29" spans="1:17" ht="30" x14ac:dyDescent="0.25">
      <c r="A29" s="116"/>
      <c r="B29" s="125"/>
      <c r="C29" s="112"/>
      <c r="D29" s="12" t="s">
        <v>70</v>
      </c>
      <c r="E29" s="29">
        <f t="shared" si="5"/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30">
        <v>0</v>
      </c>
    </row>
    <row r="30" spans="1:17" ht="55.5" customHeight="1" x14ac:dyDescent="0.25">
      <c r="A30" s="116"/>
      <c r="B30" s="126"/>
      <c r="C30" s="113"/>
      <c r="D30" s="12" t="s">
        <v>71</v>
      </c>
      <c r="E30" s="29">
        <f t="shared" si="5"/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30">
        <v>0</v>
      </c>
    </row>
    <row r="31" spans="1:17" ht="27" customHeight="1" x14ac:dyDescent="0.25">
      <c r="A31" s="111" t="s">
        <v>56</v>
      </c>
      <c r="B31" s="111" t="s">
        <v>64</v>
      </c>
      <c r="C31" s="111" t="s">
        <v>57</v>
      </c>
      <c r="D31" s="81" t="s">
        <v>20</v>
      </c>
      <c r="E31" s="27">
        <f>E32+E33+E34+E35+E36+E37</f>
        <v>153.28021000000001</v>
      </c>
      <c r="F31" s="26">
        <f>F32+F33+F34+F35+F36+F37</f>
        <v>0</v>
      </c>
      <c r="G31" s="26">
        <f t="shared" ref="G31:Q31" si="6">G32+G33+G34+G35+G36+G37</f>
        <v>0</v>
      </c>
      <c r="H31" s="26">
        <f t="shared" si="6"/>
        <v>0</v>
      </c>
      <c r="I31" s="26">
        <f t="shared" si="6"/>
        <v>0</v>
      </c>
      <c r="J31" s="26">
        <f t="shared" si="6"/>
        <v>80</v>
      </c>
      <c r="K31" s="26">
        <f t="shared" si="6"/>
        <v>0</v>
      </c>
      <c r="L31" s="26">
        <f t="shared" si="6"/>
        <v>0</v>
      </c>
      <c r="M31" s="26">
        <f t="shared" si="6"/>
        <v>0</v>
      </c>
      <c r="N31" s="26">
        <f t="shared" si="6"/>
        <v>-48.091790000000003</v>
      </c>
      <c r="O31" s="26">
        <f t="shared" si="6"/>
        <v>121.372</v>
      </c>
      <c r="P31" s="26">
        <f t="shared" si="6"/>
        <v>0</v>
      </c>
      <c r="Q31" s="28">
        <f t="shared" si="6"/>
        <v>0</v>
      </c>
    </row>
    <row r="32" spans="1:17" ht="22.5" customHeight="1" x14ac:dyDescent="0.25">
      <c r="A32" s="112"/>
      <c r="B32" s="112"/>
      <c r="C32" s="112"/>
      <c r="D32" s="7" t="s">
        <v>4</v>
      </c>
      <c r="E32" s="29">
        <f>F32+G32+H32+I32+J32+K32+L32+M32+N32+O32+P32+Q32</f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30">
        <v>0</v>
      </c>
    </row>
    <row r="33" spans="1:17" ht="21" customHeight="1" x14ac:dyDescent="0.25">
      <c r="A33" s="112"/>
      <c r="B33" s="112"/>
      <c r="C33" s="112"/>
      <c r="D33" s="7" t="s">
        <v>5</v>
      </c>
      <c r="E33" s="29">
        <f t="shared" ref="E33:E37" si="7">F33+G33+H33+I33+J33+K33+L33+M33+N33+O33+P33+Q33</f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30">
        <v>0</v>
      </c>
    </row>
    <row r="34" spans="1:17" ht="21.75" customHeight="1" x14ac:dyDescent="0.25">
      <c r="A34" s="112"/>
      <c r="B34" s="112"/>
      <c r="C34" s="112"/>
      <c r="D34" s="7" t="s">
        <v>6</v>
      </c>
      <c r="E34" s="29">
        <f t="shared" si="7"/>
        <v>153.28021000000001</v>
      </c>
      <c r="F34" s="20">
        <v>0</v>
      </c>
      <c r="G34" s="20">
        <v>0</v>
      </c>
      <c r="H34" s="30">
        <v>0</v>
      </c>
      <c r="I34" s="20">
        <v>0</v>
      </c>
      <c r="J34" s="20">
        <v>80</v>
      </c>
      <c r="K34" s="30">
        <v>0</v>
      </c>
      <c r="L34" s="20">
        <v>0</v>
      </c>
      <c r="M34" s="30">
        <v>0</v>
      </c>
      <c r="N34" s="20">
        <f>-48.09179</f>
        <v>-48.091790000000003</v>
      </c>
      <c r="O34" s="20">
        <v>121.372</v>
      </c>
      <c r="P34" s="20">
        <v>0</v>
      </c>
      <c r="Q34" s="30">
        <v>0</v>
      </c>
    </row>
    <row r="35" spans="1:17" ht="65.25" customHeight="1" x14ac:dyDescent="0.25">
      <c r="A35" s="112"/>
      <c r="B35" s="112"/>
      <c r="C35" s="112"/>
      <c r="D35" s="12" t="s">
        <v>27</v>
      </c>
      <c r="E35" s="29">
        <f t="shared" si="7"/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30">
        <v>0</v>
      </c>
    </row>
    <row r="36" spans="1:17" ht="39.75" customHeight="1" x14ac:dyDescent="0.25">
      <c r="A36" s="112"/>
      <c r="B36" s="112"/>
      <c r="C36" s="112"/>
      <c r="D36" s="12" t="s">
        <v>70</v>
      </c>
      <c r="E36" s="29">
        <f t="shared" si="7"/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30">
        <v>0</v>
      </c>
    </row>
    <row r="37" spans="1:17" ht="36" customHeight="1" x14ac:dyDescent="0.25">
      <c r="A37" s="113"/>
      <c r="B37" s="113"/>
      <c r="C37" s="113"/>
      <c r="D37" s="12" t="s">
        <v>71</v>
      </c>
      <c r="E37" s="29">
        <f t="shared" si="7"/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30">
        <v>0</v>
      </c>
    </row>
    <row r="38" spans="1:17" ht="36" customHeight="1" x14ac:dyDescent="0.25">
      <c r="A38" s="111" t="s">
        <v>43</v>
      </c>
      <c r="B38" s="111" t="s">
        <v>58</v>
      </c>
      <c r="C38" s="111" t="s">
        <v>57</v>
      </c>
      <c r="D38" s="81" t="s">
        <v>20</v>
      </c>
      <c r="E38" s="27">
        <f>E39+E40+E41+E42+E43+E44</f>
        <v>24.899000000000001</v>
      </c>
      <c r="F38" s="26">
        <f>F39+F40+F41+F42+F43+F44</f>
        <v>0</v>
      </c>
      <c r="G38" s="26">
        <f t="shared" ref="G38:Q38" si="8">G39+G40+G41+G42+G43+G44</f>
        <v>0</v>
      </c>
      <c r="H38" s="26">
        <f t="shared" si="8"/>
        <v>0</v>
      </c>
      <c r="I38" s="26">
        <f t="shared" si="8"/>
        <v>29.3</v>
      </c>
      <c r="J38" s="26">
        <f t="shared" si="8"/>
        <v>0</v>
      </c>
      <c r="K38" s="26">
        <f t="shared" si="8"/>
        <v>0</v>
      </c>
      <c r="L38" s="26">
        <f t="shared" si="8"/>
        <v>0</v>
      </c>
      <c r="M38" s="26">
        <f t="shared" si="8"/>
        <v>0</v>
      </c>
      <c r="N38" s="26">
        <f t="shared" si="8"/>
        <v>-4.4009999999999998</v>
      </c>
      <c r="O38" s="26">
        <f t="shared" si="8"/>
        <v>0</v>
      </c>
      <c r="P38" s="26">
        <f t="shared" si="8"/>
        <v>0</v>
      </c>
      <c r="Q38" s="28">
        <f t="shared" si="8"/>
        <v>0</v>
      </c>
    </row>
    <row r="39" spans="1:17" ht="22.5" customHeight="1" x14ac:dyDescent="0.25">
      <c r="A39" s="112"/>
      <c r="B39" s="112"/>
      <c r="C39" s="112"/>
      <c r="D39" s="7" t="s">
        <v>4</v>
      </c>
      <c r="E39" s="29">
        <f>F39+G39+H39+I39+J39+K39+L39+M39+N39+O39+P39+Q39</f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30">
        <v>0</v>
      </c>
    </row>
    <row r="40" spans="1:17" ht="25.5" customHeight="1" x14ac:dyDescent="0.25">
      <c r="A40" s="112"/>
      <c r="B40" s="112"/>
      <c r="C40" s="112"/>
      <c r="D40" s="7" t="s">
        <v>5</v>
      </c>
      <c r="E40" s="29">
        <f t="shared" ref="E40:E44" si="9">F40+G40+H40+I40+J40+K40+L40+M40+N40+O40+P40+Q40</f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30">
        <v>0</v>
      </c>
    </row>
    <row r="41" spans="1:17" ht="25.5" customHeight="1" x14ac:dyDescent="0.25">
      <c r="A41" s="112"/>
      <c r="B41" s="112"/>
      <c r="C41" s="112"/>
      <c r="D41" s="7" t="s">
        <v>6</v>
      </c>
      <c r="E41" s="29">
        <f t="shared" si="9"/>
        <v>24.899000000000001</v>
      </c>
      <c r="F41" s="20">
        <v>0</v>
      </c>
      <c r="G41" s="20">
        <v>0</v>
      </c>
      <c r="H41" s="30">
        <v>0</v>
      </c>
      <c r="I41" s="20">
        <v>29.3</v>
      </c>
      <c r="J41" s="20">
        <v>0</v>
      </c>
      <c r="K41" s="30">
        <v>0</v>
      </c>
      <c r="L41" s="20">
        <v>0</v>
      </c>
      <c r="M41" s="30">
        <v>0</v>
      </c>
      <c r="N41" s="20">
        <f>-4.401</f>
        <v>-4.4009999999999998</v>
      </c>
      <c r="O41" s="20">
        <v>0</v>
      </c>
      <c r="P41" s="20">
        <v>0</v>
      </c>
      <c r="Q41" s="30">
        <v>0</v>
      </c>
    </row>
    <row r="42" spans="1:17" ht="63" customHeight="1" x14ac:dyDescent="0.25">
      <c r="A42" s="112"/>
      <c r="B42" s="112"/>
      <c r="C42" s="112"/>
      <c r="D42" s="12" t="s">
        <v>27</v>
      </c>
      <c r="E42" s="29">
        <f t="shared" si="9"/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30">
        <v>0</v>
      </c>
    </row>
    <row r="43" spans="1:17" ht="36" customHeight="1" x14ac:dyDescent="0.25">
      <c r="A43" s="112"/>
      <c r="B43" s="112"/>
      <c r="C43" s="112"/>
      <c r="D43" s="12" t="s">
        <v>70</v>
      </c>
      <c r="E43" s="29">
        <f t="shared" si="9"/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30">
        <v>0</v>
      </c>
    </row>
    <row r="44" spans="1:17" ht="36" customHeight="1" x14ac:dyDescent="0.25">
      <c r="A44" s="113"/>
      <c r="B44" s="113"/>
      <c r="C44" s="113"/>
      <c r="D44" s="12" t="s">
        <v>71</v>
      </c>
      <c r="E44" s="29">
        <f t="shared" si="9"/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30">
        <v>0</v>
      </c>
    </row>
    <row r="45" spans="1:17" x14ac:dyDescent="0.25">
      <c r="A45" s="116" t="s">
        <v>49</v>
      </c>
      <c r="B45" s="124" t="s">
        <v>30</v>
      </c>
      <c r="C45" s="111" t="s">
        <v>38</v>
      </c>
      <c r="D45" s="6" t="s">
        <v>20</v>
      </c>
      <c r="E45" s="31">
        <f>E46+E47+E48+E49+E50+E51</f>
        <v>400</v>
      </c>
      <c r="F45" s="31">
        <f t="shared" ref="F45:Q45" si="10">F46+F47+F48+F49+F50+F51</f>
        <v>0</v>
      </c>
      <c r="G45" s="31">
        <f t="shared" si="10"/>
        <v>50</v>
      </c>
      <c r="H45" s="31">
        <f t="shared" si="10"/>
        <v>0</v>
      </c>
      <c r="I45" s="31">
        <f t="shared" si="10"/>
        <v>335</v>
      </c>
      <c r="J45" s="31">
        <f t="shared" si="10"/>
        <v>0</v>
      </c>
      <c r="K45" s="31">
        <f t="shared" si="10"/>
        <v>0</v>
      </c>
      <c r="L45" s="31">
        <f t="shared" si="10"/>
        <v>0</v>
      </c>
      <c r="M45" s="31">
        <f t="shared" si="10"/>
        <v>0</v>
      </c>
      <c r="N45" s="31">
        <f t="shared" si="10"/>
        <v>0</v>
      </c>
      <c r="O45" s="31">
        <f t="shared" si="10"/>
        <v>15</v>
      </c>
      <c r="P45" s="31">
        <f t="shared" si="10"/>
        <v>0</v>
      </c>
      <c r="Q45" s="32">
        <f t="shared" si="10"/>
        <v>0</v>
      </c>
    </row>
    <row r="46" spans="1:17" x14ac:dyDescent="0.25">
      <c r="A46" s="116"/>
      <c r="B46" s="125"/>
      <c r="C46" s="112"/>
      <c r="D46" s="7" t="s">
        <v>4</v>
      </c>
      <c r="E46" s="29">
        <f t="shared" ref="E46:E51" si="11">F46+G46+H46+I46+J46+K46+L46+M46+N46+O46+P46+Q46</f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30">
        <v>0</v>
      </c>
    </row>
    <row r="47" spans="1:17" x14ac:dyDescent="0.25">
      <c r="A47" s="116"/>
      <c r="B47" s="125"/>
      <c r="C47" s="112"/>
      <c r="D47" s="7" t="s">
        <v>5</v>
      </c>
      <c r="E47" s="29">
        <f t="shared" si="11"/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30">
        <v>0</v>
      </c>
    </row>
    <row r="48" spans="1:17" x14ac:dyDescent="0.25">
      <c r="A48" s="116"/>
      <c r="B48" s="125"/>
      <c r="C48" s="112"/>
      <c r="D48" s="7" t="s">
        <v>6</v>
      </c>
      <c r="E48" s="29">
        <f t="shared" si="11"/>
        <v>400</v>
      </c>
      <c r="F48" s="30">
        <v>0</v>
      </c>
      <c r="G48" s="30">
        <v>50</v>
      </c>
      <c r="H48" s="33">
        <v>0</v>
      </c>
      <c r="I48" s="33">
        <v>335</v>
      </c>
      <c r="J48" s="33">
        <v>0</v>
      </c>
      <c r="K48" s="33">
        <v>0</v>
      </c>
      <c r="L48" s="30">
        <v>0</v>
      </c>
      <c r="M48" s="30">
        <v>0</v>
      </c>
      <c r="N48" s="30">
        <v>0</v>
      </c>
      <c r="O48" s="30">
        <v>15</v>
      </c>
      <c r="P48" s="30">
        <v>0</v>
      </c>
      <c r="Q48" s="30">
        <v>0</v>
      </c>
    </row>
    <row r="49" spans="1:17" ht="60" x14ac:dyDescent="0.25">
      <c r="A49" s="116"/>
      <c r="B49" s="125"/>
      <c r="C49" s="112"/>
      <c r="D49" s="12" t="s">
        <v>27</v>
      </c>
      <c r="E49" s="29">
        <f t="shared" si="11"/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30">
        <v>0</v>
      </c>
    </row>
    <row r="50" spans="1:17" ht="30" x14ac:dyDescent="0.25">
      <c r="A50" s="116"/>
      <c r="B50" s="125"/>
      <c r="C50" s="112"/>
      <c r="D50" s="12" t="s">
        <v>70</v>
      </c>
      <c r="E50" s="29">
        <f t="shared" si="11"/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30">
        <v>0</v>
      </c>
    </row>
    <row r="51" spans="1:17" ht="30" x14ac:dyDescent="0.25">
      <c r="A51" s="116"/>
      <c r="B51" s="126"/>
      <c r="C51" s="113"/>
      <c r="D51" s="12" t="s">
        <v>71</v>
      </c>
      <c r="E51" s="29">
        <f t="shared" si="11"/>
        <v>0</v>
      </c>
      <c r="F51" s="20">
        <v>0</v>
      </c>
      <c r="G51" s="20">
        <v>0</v>
      </c>
      <c r="H51" s="20">
        <v>0</v>
      </c>
      <c r="I51" s="34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30">
        <v>0</v>
      </c>
    </row>
    <row r="52" spans="1:17" x14ac:dyDescent="0.25">
      <c r="A52" s="111" t="s">
        <v>54</v>
      </c>
      <c r="B52" s="124" t="s">
        <v>44</v>
      </c>
      <c r="C52" s="111" t="s">
        <v>38</v>
      </c>
      <c r="D52" s="6" t="s">
        <v>20</v>
      </c>
      <c r="E52" s="29">
        <f>E53+E54+E55+E56+E57+E58</f>
        <v>200</v>
      </c>
      <c r="F52" s="29">
        <f t="shared" ref="F52:Q52" si="12">F53+F54+F55+F56+F57+F58</f>
        <v>0</v>
      </c>
      <c r="G52" s="29">
        <f t="shared" si="12"/>
        <v>15</v>
      </c>
      <c r="H52" s="29">
        <f t="shared" si="12"/>
        <v>0</v>
      </c>
      <c r="I52" s="29">
        <f t="shared" si="12"/>
        <v>25</v>
      </c>
      <c r="J52" s="29">
        <f t="shared" si="12"/>
        <v>79</v>
      </c>
      <c r="K52" s="29">
        <f t="shared" si="12"/>
        <v>0</v>
      </c>
      <c r="L52" s="29">
        <f t="shared" si="12"/>
        <v>0</v>
      </c>
      <c r="M52" s="29">
        <f t="shared" si="12"/>
        <v>0</v>
      </c>
      <c r="N52" s="29">
        <f t="shared" si="12"/>
        <v>81</v>
      </c>
      <c r="O52" s="29">
        <f t="shared" si="12"/>
        <v>0</v>
      </c>
      <c r="P52" s="29">
        <f t="shared" si="12"/>
        <v>0</v>
      </c>
      <c r="Q52" s="35">
        <f t="shared" si="12"/>
        <v>0</v>
      </c>
    </row>
    <row r="53" spans="1:17" x14ac:dyDescent="0.25">
      <c r="A53" s="122"/>
      <c r="B53" s="127"/>
      <c r="C53" s="112"/>
      <c r="D53" s="7" t="s">
        <v>4</v>
      </c>
      <c r="E53" s="29">
        <f>F53+G53+H53+I53+J53+K53+L53+M53+N53+O53+P53+Q53</f>
        <v>0</v>
      </c>
      <c r="F53" s="20">
        <v>0</v>
      </c>
      <c r="G53" s="20">
        <v>0</v>
      </c>
      <c r="H53" s="20">
        <v>0</v>
      </c>
      <c r="I53" s="34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30">
        <v>0</v>
      </c>
    </row>
    <row r="54" spans="1:17" x14ac:dyDescent="0.25">
      <c r="A54" s="122"/>
      <c r="B54" s="127"/>
      <c r="C54" s="112"/>
      <c r="D54" s="7" t="s">
        <v>5</v>
      </c>
      <c r="E54" s="29">
        <f t="shared" ref="E54:E58" si="13">F54+G54+H54+I54+J54+K54+L54+M54+N54+O54+P54+Q54</f>
        <v>0</v>
      </c>
      <c r="F54" s="20">
        <v>0</v>
      </c>
      <c r="G54" s="20">
        <v>0</v>
      </c>
      <c r="H54" s="20">
        <v>0</v>
      </c>
      <c r="I54" s="34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30">
        <v>0</v>
      </c>
    </row>
    <row r="55" spans="1:17" x14ac:dyDescent="0.25">
      <c r="A55" s="122"/>
      <c r="B55" s="127"/>
      <c r="C55" s="112"/>
      <c r="D55" s="7" t="s">
        <v>6</v>
      </c>
      <c r="E55" s="29">
        <f t="shared" si="13"/>
        <v>200</v>
      </c>
      <c r="F55" s="20">
        <v>0</v>
      </c>
      <c r="G55" s="20">
        <v>15</v>
      </c>
      <c r="H55" s="20">
        <v>0</v>
      </c>
      <c r="I55" s="34">
        <v>25</v>
      </c>
      <c r="J55" s="20">
        <v>79</v>
      </c>
      <c r="K55" s="20">
        <v>0</v>
      </c>
      <c r="L55" s="20">
        <v>0</v>
      </c>
      <c r="M55" s="20">
        <v>0</v>
      </c>
      <c r="N55" s="20">
        <v>81</v>
      </c>
      <c r="O55" s="20">
        <v>0</v>
      </c>
      <c r="P55" s="20">
        <v>0</v>
      </c>
      <c r="Q55" s="30">
        <v>0</v>
      </c>
    </row>
    <row r="56" spans="1:17" ht="60" x14ac:dyDescent="0.25">
      <c r="A56" s="122"/>
      <c r="B56" s="127"/>
      <c r="C56" s="112"/>
      <c r="D56" s="12" t="s">
        <v>27</v>
      </c>
      <c r="E56" s="29">
        <f t="shared" si="13"/>
        <v>0</v>
      </c>
      <c r="F56" s="20">
        <v>0</v>
      </c>
      <c r="G56" s="20">
        <v>0</v>
      </c>
      <c r="H56" s="20">
        <v>0</v>
      </c>
      <c r="I56" s="34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30">
        <v>0</v>
      </c>
    </row>
    <row r="57" spans="1:17" ht="30" x14ac:dyDescent="0.25">
      <c r="A57" s="122"/>
      <c r="B57" s="127"/>
      <c r="C57" s="112"/>
      <c r="D57" s="12" t="s">
        <v>70</v>
      </c>
      <c r="E57" s="29">
        <f t="shared" si="13"/>
        <v>0</v>
      </c>
      <c r="F57" s="20">
        <v>0</v>
      </c>
      <c r="G57" s="20">
        <v>0</v>
      </c>
      <c r="H57" s="20">
        <v>0</v>
      </c>
      <c r="I57" s="34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30">
        <v>0</v>
      </c>
    </row>
    <row r="58" spans="1:17" ht="30" x14ac:dyDescent="0.25">
      <c r="A58" s="123"/>
      <c r="B58" s="128"/>
      <c r="C58" s="113"/>
      <c r="D58" s="12" t="s">
        <v>71</v>
      </c>
      <c r="E58" s="29">
        <f t="shared" si="13"/>
        <v>0</v>
      </c>
      <c r="F58" s="20">
        <v>0</v>
      </c>
      <c r="G58" s="20">
        <v>0</v>
      </c>
      <c r="H58" s="20">
        <v>0</v>
      </c>
      <c r="I58" s="34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30">
        <v>0</v>
      </c>
    </row>
    <row r="59" spans="1:17" x14ac:dyDescent="0.25">
      <c r="A59" s="116" t="s">
        <v>3</v>
      </c>
      <c r="B59" s="108" t="s">
        <v>74</v>
      </c>
      <c r="C59" s="111"/>
      <c r="D59" s="6" t="s">
        <v>20</v>
      </c>
      <c r="E59" s="31">
        <f>E60+E61+E62+E63+E64+E65</f>
        <v>324774.86200999998</v>
      </c>
      <c r="F59" s="31">
        <f t="shared" ref="F59:O59" si="14">F60+F61+F62+F63+F64+F65</f>
        <v>0</v>
      </c>
      <c r="G59" s="31">
        <f t="shared" si="14"/>
        <v>0</v>
      </c>
      <c r="H59" s="31">
        <f t="shared" si="14"/>
        <v>36</v>
      </c>
      <c r="I59" s="31">
        <f t="shared" si="14"/>
        <v>0</v>
      </c>
      <c r="J59" s="31">
        <f t="shared" si="14"/>
        <v>36</v>
      </c>
      <c r="K59" s="31">
        <f t="shared" si="14"/>
        <v>200</v>
      </c>
      <c r="L59" s="31">
        <f t="shared" si="14"/>
        <v>500</v>
      </c>
      <c r="M59" s="31">
        <f t="shared" si="14"/>
        <v>523</v>
      </c>
      <c r="N59" s="31">
        <f t="shared" si="14"/>
        <v>-370</v>
      </c>
      <c r="O59" s="31">
        <f t="shared" si="14"/>
        <v>219.86530999999999</v>
      </c>
      <c r="P59" s="31">
        <f>P60+P61+P62+P63+P64+P65</f>
        <v>600</v>
      </c>
      <c r="Q59" s="32">
        <f>Q60+Q61+Q62+Q63+Q64+Q65</f>
        <v>323029.99669999996</v>
      </c>
    </row>
    <row r="60" spans="1:17" x14ac:dyDescent="0.25">
      <c r="A60" s="116"/>
      <c r="B60" s="109"/>
      <c r="C60" s="112"/>
      <c r="D60" s="7" t="s">
        <v>4</v>
      </c>
      <c r="E60" s="29">
        <f t="shared" ref="E60:E65" si="15">F60+G60+H60+I60+J60+K60+L60+M60+N60+O60+P60+Q60</f>
        <v>0</v>
      </c>
      <c r="F60" s="20">
        <f>F67+F81+F74+F88+F95</f>
        <v>0</v>
      </c>
      <c r="G60" s="20">
        <f t="shared" ref="G60:Q60" si="16">G67+G81+G74+G88+G95</f>
        <v>0</v>
      </c>
      <c r="H60" s="20">
        <f t="shared" si="16"/>
        <v>0</v>
      </c>
      <c r="I60" s="20">
        <f t="shared" si="16"/>
        <v>0</v>
      </c>
      <c r="J60" s="20">
        <f t="shared" si="16"/>
        <v>0</v>
      </c>
      <c r="K60" s="20">
        <f t="shared" si="16"/>
        <v>0</v>
      </c>
      <c r="L60" s="20">
        <f t="shared" si="16"/>
        <v>0</v>
      </c>
      <c r="M60" s="20">
        <f t="shared" si="16"/>
        <v>0</v>
      </c>
      <c r="N60" s="20">
        <f t="shared" si="16"/>
        <v>0</v>
      </c>
      <c r="O60" s="20">
        <f t="shared" si="16"/>
        <v>0</v>
      </c>
      <c r="P60" s="20">
        <f t="shared" si="16"/>
        <v>0</v>
      </c>
      <c r="Q60" s="20">
        <f t="shared" si="16"/>
        <v>0</v>
      </c>
    </row>
    <row r="61" spans="1:17" x14ac:dyDescent="0.25">
      <c r="A61" s="116"/>
      <c r="B61" s="109"/>
      <c r="C61" s="112"/>
      <c r="D61" s="7" t="s">
        <v>5</v>
      </c>
      <c r="E61" s="29">
        <f>F61+G61+H61+I61+J61+K61+L61+M61+N61+O61+P61+Q61</f>
        <v>95</v>
      </c>
      <c r="F61" s="20">
        <f t="shared" ref="F61:Q65" si="17">F68+F82+F75+F89+F96</f>
        <v>0</v>
      </c>
      <c r="G61" s="20">
        <f t="shared" si="17"/>
        <v>0</v>
      </c>
      <c r="H61" s="20">
        <f t="shared" si="17"/>
        <v>36</v>
      </c>
      <c r="I61" s="20">
        <f t="shared" si="17"/>
        <v>0</v>
      </c>
      <c r="J61" s="20">
        <f t="shared" si="17"/>
        <v>36</v>
      </c>
      <c r="K61" s="20">
        <f t="shared" si="17"/>
        <v>0</v>
      </c>
      <c r="L61" s="20">
        <f t="shared" si="17"/>
        <v>0</v>
      </c>
      <c r="M61" s="20">
        <f t="shared" si="17"/>
        <v>23</v>
      </c>
      <c r="N61" s="20">
        <f t="shared" si="17"/>
        <v>0</v>
      </c>
      <c r="O61" s="20">
        <f t="shared" si="17"/>
        <v>0</v>
      </c>
      <c r="P61" s="20">
        <f t="shared" si="17"/>
        <v>0</v>
      </c>
      <c r="Q61" s="20">
        <f t="shared" si="17"/>
        <v>0</v>
      </c>
    </row>
    <row r="62" spans="1:17" x14ac:dyDescent="0.25">
      <c r="A62" s="116"/>
      <c r="B62" s="109"/>
      <c r="C62" s="112"/>
      <c r="D62" s="7" t="s">
        <v>6</v>
      </c>
      <c r="E62" s="29">
        <f t="shared" si="15"/>
        <v>1649.8653099999999</v>
      </c>
      <c r="F62" s="20">
        <f t="shared" si="17"/>
        <v>0</v>
      </c>
      <c r="G62" s="20">
        <f t="shared" si="17"/>
        <v>0</v>
      </c>
      <c r="H62" s="20">
        <f t="shared" si="17"/>
        <v>0</v>
      </c>
      <c r="I62" s="20">
        <f t="shared" si="17"/>
        <v>0</v>
      </c>
      <c r="J62" s="20">
        <f t="shared" si="17"/>
        <v>0</v>
      </c>
      <c r="K62" s="20">
        <f t="shared" si="17"/>
        <v>200</v>
      </c>
      <c r="L62" s="20">
        <f t="shared" si="17"/>
        <v>500</v>
      </c>
      <c r="M62" s="20">
        <f t="shared" si="17"/>
        <v>500</v>
      </c>
      <c r="N62" s="20">
        <f t="shared" si="17"/>
        <v>-370</v>
      </c>
      <c r="O62" s="20">
        <f t="shared" si="17"/>
        <v>219.86530999999999</v>
      </c>
      <c r="P62" s="20">
        <f t="shared" si="17"/>
        <v>600</v>
      </c>
      <c r="Q62" s="20">
        <f t="shared" si="17"/>
        <v>0</v>
      </c>
    </row>
    <row r="63" spans="1:17" ht="60" x14ac:dyDescent="0.25">
      <c r="A63" s="116"/>
      <c r="B63" s="109"/>
      <c r="C63" s="112"/>
      <c r="D63" s="12" t="s">
        <v>27</v>
      </c>
      <c r="E63" s="29">
        <f t="shared" si="15"/>
        <v>0</v>
      </c>
      <c r="F63" s="20">
        <f t="shared" si="17"/>
        <v>0</v>
      </c>
      <c r="G63" s="20">
        <f t="shared" si="17"/>
        <v>0</v>
      </c>
      <c r="H63" s="20">
        <f t="shared" si="17"/>
        <v>0</v>
      </c>
      <c r="I63" s="20">
        <f t="shared" si="17"/>
        <v>0</v>
      </c>
      <c r="J63" s="20">
        <f t="shared" si="17"/>
        <v>0</v>
      </c>
      <c r="K63" s="20">
        <f t="shared" si="17"/>
        <v>0</v>
      </c>
      <c r="L63" s="20">
        <f t="shared" si="17"/>
        <v>0</v>
      </c>
      <c r="M63" s="20">
        <f t="shared" si="17"/>
        <v>0</v>
      </c>
      <c r="N63" s="20">
        <f t="shared" si="17"/>
        <v>0</v>
      </c>
      <c r="O63" s="20">
        <f t="shared" si="17"/>
        <v>0</v>
      </c>
      <c r="P63" s="20">
        <f t="shared" si="17"/>
        <v>0</v>
      </c>
      <c r="Q63" s="20">
        <f t="shared" si="17"/>
        <v>0</v>
      </c>
    </row>
    <row r="64" spans="1:17" ht="30" x14ac:dyDescent="0.25">
      <c r="A64" s="116"/>
      <c r="B64" s="109"/>
      <c r="C64" s="112"/>
      <c r="D64" s="12" t="s">
        <v>70</v>
      </c>
      <c r="E64" s="29">
        <f t="shared" si="15"/>
        <v>0</v>
      </c>
      <c r="F64" s="20">
        <f t="shared" si="17"/>
        <v>0</v>
      </c>
      <c r="G64" s="20">
        <f t="shared" si="17"/>
        <v>0</v>
      </c>
      <c r="H64" s="20">
        <f t="shared" si="17"/>
        <v>0</v>
      </c>
      <c r="I64" s="20">
        <f t="shared" si="17"/>
        <v>0</v>
      </c>
      <c r="J64" s="20">
        <f t="shared" si="17"/>
        <v>0</v>
      </c>
      <c r="K64" s="20">
        <f t="shared" si="17"/>
        <v>0</v>
      </c>
      <c r="L64" s="20">
        <f t="shared" si="17"/>
        <v>0</v>
      </c>
      <c r="M64" s="20">
        <f t="shared" si="17"/>
        <v>0</v>
      </c>
      <c r="N64" s="20">
        <f t="shared" si="17"/>
        <v>0</v>
      </c>
      <c r="O64" s="20">
        <f t="shared" si="17"/>
        <v>0</v>
      </c>
      <c r="P64" s="20">
        <f t="shared" si="17"/>
        <v>0</v>
      </c>
      <c r="Q64" s="20">
        <f t="shared" si="17"/>
        <v>0</v>
      </c>
    </row>
    <row r="65" spans="1:18" ht="30" x14ac:dyDescent="0.25">
      <c r="A65" s="116"/>
      <c r="B65" s="110"/>
      <c r="C65" s="113"/>
      <c r="D65" s="12" t="s">
        <v>71</v>
      </c>
      <c r="E65" s="29">
        <f t="shared" si="15"/>
        <v>323029.99669999996</v>
      </c>
      <c r="F65" s="20">
        <f t="shared" si="17"/>
        <v>0</v>
      </c>
      <c r="G65" s="20">
        <f t="shared" si="17"/>
        <v>0</v>
      </c>
      <c r="H65" s="20">
        <f t="shared" si="17"/>
        <v>0</v>
      </c>
      <c r="I65" s="20">
        <f t="shared" si="17"/>
        <v>0</v>
      </c>
      <c r="J65" s="20">
        <f t="shared" si="17"/>
        <v>0</v>
      </c>
      <c r="K65" s="20">
        <f t="shared" si="17"/>
        <v>0</v>
      </c>
      <c r="L65" s="20">
        <f t="shared" si="17"/>
        <v>0</v>
      </c>
      <c r="M65" s="20">
        <f t="shared" si="17"/>
        <v>0</v>
      </c>
      <c r="N65" s="20">
        <f t="shared" si="17"/>
        <v>0</v>
      </c>
      <c r="O65" s="20">
        <f t="shared" si="17"/>
        <v>0</v>
      </c>
      <c r="P65" s="20">
        <f t="shared" si="17"/>
        <v>0</v>
      </c>
      <c r="Q65" s="20">
        <f t="shared" si="17"/>
        <v>323029.99669999996</v>
      </c>
    </row>
    <row r="66" spans="1:18" ht="15" customHeight="1" x14ac:dyDescent="0.25">
      <c r="A66" s="139" t="s">
        <v>40</v>
      </c>
      <c r="B66" s="117" t="s">
        <v>45</v>
      </c>
      <c r="C66" s="111" t="s">
        <v>50</v>
      </c>
      <c r="D66" s="6" t="s">
        <v>20</v>
      </c>
      <c r="E66" s="31">
        <f>F66+G66+H66+I66+J66+K66+L66+M66+N66+O66+P66+Q66</f>
        <v>95</v>
      </c>
      <c r="F66" s="26">
        <f>F67+F68+F69+F70+F71+F72</f>
        <v>0</v>
      </c>
      <c r="G66" s="26">
        <f t="shared" ref="G66:Q66" si="18">G67+G68+G69+G70+G71+G72</f>
        <v>0</v>
      </c>
      <c r="H66" s="26">
        <f t="shared" si="18"/>
        <v>36</v>
      </c>
      <c r="I66" s="26">
        <f t="shared" si="18"/>
        <v>0</v>
      </c>
      <c r="J66" s="26">
        <f t="shared" si="18"/>
        <v>36</v>
      </c>
      <c r="K66" s="26">
        <f t="shared" si="18"/>
        <v>0</v>
      </c>
      <c r="L66" s="26">
        <f t="shared" si="18"/>
        <v>0</v>
      </c>
      <c r="M66" s="26">
        <f t="shared" si="18"/>
        <v>23</v>
      </c>
      <c r="N66" s="26">
        <f t="shared" si="18"/>
        <v>0</v>
      </c>
      <c r="O66" s="26">
        <f t="shared" si="18"/>
        <v>0</v>
      </c>
      <c r="P66" s="26">
        <f t="shared" si="18"/>
        <v>0</v>
      </c>
      <c r="Q66" s="28">
        <f t="shared" si="18"/>
        <v>0</v>
      </c>
    </row>
    <row r="67" spans="1:18" x14ac:dyDescent="0.25">
      <c r="A67" s="140"/>
      <c r="B67" s="138"/>
      <c r="C67" s="112"/>
      <c r="D67" s="7" t="s">
        <v>4</v>
      </c>
      <c r="E67" s="31">
        <f t="shared" ref="E67:E72" si="19">F67+G67+H67+I67+J67+K67+L67+M67+N67+O67+P67+Q67</f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30">
        <v>0</v>
      </c>
    </row>
    <row r="68" spans="1:18" x14ac:dyDescent="0.25">
      <c r="A68" s="140"/>
      <c r="B68" s="138"/>
      <c r="C68" s="112"/>
      <c r="D68" s="7" t="s">
        <v>5</v>
      </c>
      <c r="E68" s="25">
        <f t="shared" si="19"/>
        <v>95</v>
      </c>
      <c r="F68" s="25">
        <v>0</v>
      </c>
      <c r="G68" s="25">
        <v>0</v>
      </c>
      <c r="H68" s="25">
        <v>36</v>
      </c>
      <c r="I68" s="25">
        <v>0</v>
      </c>
      <c r="J68" s="25">
        <v>36</v>
      </c>
      <c r="K68" s="25">
        <v>0</v>
      </c>
      <c r="L68" s="25">
        <v>0</v>
      </c>
      <c r="M68" s="25">
        <v>23</v>
      </c>
      <c r="N68" s="36">
        <v>0</v>
      </c>
      <c r="O68" s="36">
        <v>0</v>
      </c>
      <c r="P68" s="31">
        <v>0</v>
      </c>
      <c r="Q68" s="37">
        <v>0</v>
      </c>
    </row>
    <row r="69" spans="1:18" x14ac:dyDescent="0.25">
      <c r="A69" s="140"/>
      <c r="B69" s="138"/>
      <c r="C69" s="112"/>
      <c r="D69" s="7" t="s">
        <v>6</v>
      </c>
      <c r="E69" s="31">
        <f t="shared" si="19"/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9">
        <v>0</v>
      </c>
      <c r="R69" s="15"/>
    </row>
    <row r="70" spans="1:18" ht="60" x14ac:dyDescent="0.25">
      <c r="A70" s="140"/>
      <c r="B70" s="138"/>
      <c r="C70" s="112"/>
      <c r="D70" s="12" t="s">
        <v>27</v>
      </c>
      <c r="E70" s="31">
        <f t="shared" si="19"/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30">
        <v>0</v>
      </c>
    </row>
    <row r="71" spans="1:18" ht="30" x14ac:dyDescent="0.25">
      <c r="A71" s="140"/>
      <c r="B71" s="138"/>
      <c r="C71" s="112"/>
      <c r="D71" s="12" t="s">
        <v>70</v>
      </c>
      <c r="E71" s="31">
        <f t="shared" si="19"/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30">
        <v>0</v>
      </c>
    </row>
    <row r="72" spans="1:18" ht="30" x14ac:dyDescent="0.25">
      <c r="A72" s="141"/>
      <c r="B72" s="118"/>
      <c r="C72" s="113"/>
      <c r="D72" s="12" t="s">
        <v>71</v>
      </c>
      <c r="E72" s="31">
        <f t="shared" si="19"/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0">
        <v>0</v>
      </c>
    </row>
    <row r="73" spans="1:18" x14ac:dyDescent="0.25">
      <c r="A73" s="116" t="s">
        <v>41</v>
      </c>
      <c r="B73" s="124" t="s">
        <v>51</v>
      </c>
      <c r="C73" s="111" t="s">
        <v>79</v>
      </c>
      <c r="D73" s="6" t="s">
        <v>20</v>
      </c>
      <c r="E73" s="31">
        <f>F73+G73+H73+I73+J73+K73+L73+M73+N73+O73+P73+Q73</f>
        <v>161055.93</v>
      </c>
      <c r="F73" s="26">
        <f>F74+F75+F76+F77+F78+F79</f>
        <v>0</v>
      </c>
      <c r="G73" s="26">
        <f t="shared" ref="G73:Q73" si="20">G74+G75+G76+G77+G78+G79</f>
        <v>0</v>
      </c>
      <c r="H73" s="26">
        <f t="shared" si="20"/>
        <v>0</v>
      </c>
      <c r="I73" s="26">
        <f t="shared" si="20"/>
        <v>0</v>
      </c>
      <c r="J73" s="26">
        <f t="shared" si="20"/>
        <v>0</v>
      </c>
      <c r="K73" s="26">
        <f t="shared" si="20"/>
        <v>0</v>
      </c>
      <c r="L73" s="26">
        <f t="shared" si="20"/>
        <v>0</v>
      </c>
      <c r="M73" s="26">
        <f t="shared" si="20"/>
        <v>0</v>
      </c>
      <c r="N73" s="26">
        <f t="shared" si="20"/>
        <v>0</v>
      </c>
      <c r="O73" s="26">
        <f t="shared" si="20"/>
        <v>0</v>
      </c>
      <c r="P73" s="26">
        <f t="shared" si="20"/>
        <v>0</v>
      </c>
      <c r="Q73" s="28">
        <f t="shared" si="20"/>
        <v>161055.93</v>
      </c>
    </row>
    <row r="74" spans="1:18" x14ac:dyDescent="0.25">
      <c r="A74" s="116"/>
      <c r="B74" s="125"/>
      <c r="C74" s="112"/>
      <c r="D74" s="7" t="s">
        <v>4</v>
      </c>
      <c r="E74" s="31">
        <f t="shared" ref="E74:E86" si="21">F74+G74+H74+I74+J74+K74+L74+M74+N74+O74+P74+Q74</f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30">
        <v>0</v>
      </c>
    </row>
    <row r="75" spans="1:18" x14ac:dyDescent="0.25">
      <c r="A75" s="116"/>
      <c r="B75" s="125"/>
      <c r="C75" s="112"/>
      <c r="D75" s="7" t="s">
        <v>5</v>
      </c>
      <c r="E75" s="25">
        <f t="shared" si="21"/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31">
        <v>0</v>
      </c>
      <c r="P75" s="31">
        <v>0</v>
      </c>
      <c r="Q75" s="37">
        <v>0</v>
      </c>
    </row>
    <row r="76" spans="1:18" x14ac:dyDescent="0.25">
      <c r="A76" s="116"/>
      <c r="B76" s="125"/>
      <c r="C76" s="112"/>
      <c r="D76" s="7" t="s">
        <v>6</v>
      </c>
      <c r="E76" s="31">
        <f t="shared" si="21"/>
        <v>0</v>
      </c>
      <c r="F76" s="38">
        <v>0</v>
      </c>
      <c r="G76" s="38">
        <v>0</v>
      </c>
      <c r="H76" s="38"/>
      <c r="I76" s="38"/>
      <c r="J76" s="38"/>
      <c r="K76" s="38"/>
      <c r="L76" s="38"/>
      <c r="M76" s="39"/>
      <c r="N76" s="38"/>
      <c r="O76" s="38"/>
      <c r="P76" s="38">
        <v>0</v>
      </c>
      <c r="Q76" s="39">
        <v>0</v>
      </c>
    </row>
    <row r="77" spans="1:18" ht="60" x14ac:dyDescent="0.25">
      <c r="A77" s="116"/>
      <c r="B77" s="125"/>
      <c r="C77" s="112"/>
      <c r="D77" s="12" t="s">
        <v>27</v>
      </c>
      <c r="E77" s="31">
        <f t="shared" si="21"/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30">
        <v>0</v>
      </c>
    </row>
    <row r="78" spans="1:18" ht="30" x14ac:dyDescent="0.25">
      <c r="A78" s="116"/>
      <c r="B78" s="125"/>
      <c r="C78" s="112"/>
      <c r="D78" s="12" t="s">
        <v>70</v>
      </c>
      <c r="E78" s="31">
        <f t="shared" si="21"/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30">
        <v>0</v>
      </c>
    </row>
    <row r="79" spans="1:18" ht="30" x14ac:dyDescent="0.25">
      <c r="A79" s="116"/>
      <c r="B79" s="126"/>
      <c r="C79" s="113"/>
      <c r="D79" s="12" t="s">
        <v>71</v>
      </c>
      <c r="E79" s="31">
        <f t="shared" si="21"/>
        <v>161055.93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19600-19600</f>
        <v>0</v>
      </c>
      <c r="Q79" s="30">
        <v>161055.93</v>
      </c>
    </row>
    <row r="80" spans="1:18" ht="15" customHeight="1" x14ac:dyDescent="0.25">
      <c r="A80" s="120" t="s">
        <v>42</v>
      </c>
      <c r="B80" s="130" t="s">
        <v>34</v>
      </c>
      <c r="C80" s="117" t="s">
        <v>96</v>
      </c>
      <c r="D80" s="22" t="s">
        <v>20</v>
      </c>
      <c r="E80" s="32">
        <f t="shared" si="21"/>
        <v>1649.8653099999999</v>
      </c>
      <c r="F80" s="28">
        <f t="shared" ref="F80:Q80" si="22">F81+F82+F83+F86</f>
        <v>0</v>
      </c>
      <c r="G80" s="28">
        <f t="shared" si="22"/>
        <v>0</v>
      </c>
      <c r="H80" s="28">
        <f t="shared" si="22"/>
        <v>0</v>
      </c>
      <c r="I80" s="28">
        <f t="shared" si="22"/>
        <v>0</v>
      </c>
      <c r="J80" s="28">
        <f t="shared" si="22"/>
        <v>0</v>
      </c>
      <c r="K80" s="28">
        <f t="shared" si="22"/>
        <v>200</v>
      </c>
      <c r="L80" s="28">
        <f t="shared" si="22"/>
        <v>500</v>
      </c>
      <c r="M80" s="28">
        <f t="shared" si="22"/>
        <v>500</v>
      </c>
      <c r="N80" s="28">
        <f t="shared" si="22"/>
        <v>-370</v>
      </c>
      <c r="O80" s="28">
        <f t="shared" si="22"/>
        <v>219.86530999999999</v>
      </c>
      <c r="P80" s="28">
        <f t="shared" si="22"/>
        <v>600</v>
      </c>
      <c r="Q80" s="28">
        <f t="shared" si="22"/>
        <v>0</v>
      </c>
    </row>
    <row r="81" spans="1:17" x14ac:dyDescent="0.25">
      <c r="A81" s="120"/>
      <c r="B81" s="131"/>
      <c r="C81" s="138"/>
      <c r="D81" s="23" t="s">
        <v>4</v>
      </c>
      <c r="E81" s="32">
        <f t="shared" si="21"/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</row>
    <row r="82" spans="1:17" x14ac:dyDescent="0.25">
      <c r="A82" s="120"/>
      <c r="B82" s="131"/>
      <c r="C82" s="138"/>
      <c r="D82" s="23" t="s">
        <v>5</v>
      </c>
      <c r="E82" s="32">
        <f t="shared" si="21"/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</row>
    <row r="83" spans="1:17" x14ac:dyDescent="0.25">
      <c r="A83" s="120"/>
      <c r="B83" s="131"/>
      <c r="C83" s="138"/>
      <c r="D83" s="23" t="s">
        <v>6</v>
      </c>
      <c r="E83" s="32">
        <f t="shared" si="21"/>
        <v>1649.8653099999999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200</v>
      </c>
      <c r="L83" s="30">
        <v>500</v>
      </c>
      <c r="M83" s="30">
        <v>500</v>
      </c>
      <c r="N83" s="30">
        <f>530-800-100</f>
        <v>-370</v>
      </c>
      <c r="O83" s="30">
        <f>350-130.13469</f>
        <v>219.86530999999999</v>
      </c>
      <c r="P83" s="30">
        <f>500+100</f>
        <v>600</v>
      </c>
      <c r="Q83" s="30"/>
    </row>
    <row r="84" spans="1:17" ht="60" x14ac:dyDescent="0.25">
      <c r="A84" s="120"/>
      <c r="B84" s="131"/>
      <c r="C84" s="138"/>
      <c r="D84" s="24" t="s">
        <v>27</v>
      </c>
      <c r="E84" s="32">
        <f t="shared" si="21"/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</row>
    <row r="85" spans="1:17" ht="30" x14ac:dyDescent="0.25">
      <c r="A85" s="120"/>
      <c r="B85" s="131"/>
      <c r="C85" s="138"/>
      <c r="D85" s="24" t="s">
        <v>70</v>
      </c>
      <c r="E85" s="32">
        <f t="shared" si="21"/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</row>
    <row r="86" spans="1:17" ht="30" x14ac:dyDescent="0.25">
      <c r="A86" s="120"/>
      <c r="B86" s="132"/>
      <c r="C86" s="118"/>
      <c r="D86" s="24" t="s">
        <v>71</v>
      </c>
      <c r="E86" s="32">
        <f t="shared" si="21"/>
        <v>0</v>
      </c>
      <c r="F86" s="30">
        <v>0</v>
      </c>
      <c r="G86" s="30">
        <v>0</v>
      </c>
      <c r="H86" s="30">
        <v>0</v>
      </c>
      <c r="I86" s="30">
        <v>0</v>
      </c>
      <c r="J86" s="30">
        <f>500-500</f>
        <v>0</v>
      </c>
      <c r="K86" s="30">
        <f>500-500</f>
        <v>0</v>
      </c>
      <c r="L86" s="30"/>
      <c r="M86" s="30"/>
      <c r="N86" s="30"/>
      <c r="O86" s="30"/>
      <c r="P86" s="30"/>
      <c r="Q86" s="30"/>
    </row>
    <row r="87" spans="1:17" x14ac:dyDescent="0.25">
      <c r="A87" s="117" t="s">
        <v>67</v>
      </c>
      <c r="B87" s="130" t="s">
        <v>65</v>
      </c>
      <c r="C87" s="120" t="s">
        <v>80</v>
      </c>
      <c r="D87" s="22" t="s">
        <v>20</v>
      </c>
      <c r="E87" s="32">
        <f>E88+E89+E90+E91+E92+E93</f>
        <v>157481.10999999999</v>
      </c>
      <c r="F87" s="32">
        <f t="shared" ref="F87:Q87" si="23">F88+F89+F90+F91+F92+F93</f>
        <v>0</v>
      </c>
      <c r="G87" s="32">
        <f t="shared" si="23"/>
        <v>0</v>
      </c>
      <c r="H87" s="32">
        <f t="shared" si="23"/>
        <v>0</v>
      </c>
      <c r="I87" s="32">
        <f t="shared" si="23"/>
        <v>0</v>
      </c>
      <c r="J87" s="32">
        <f t="shared" si="23"/>
        <v>0</v>
      </c>
      <c r="K87" s="32">
        <f t="shared" si="23"/>
        <v>0</v>
      </c>
      <c r="L87" s="32">
        <f t="shared" si="23"/>
        <v>0</v>
      </c>
      <c r="M87" s="32">
        <f t="shared" si="23"/>
        <v>0</v>
      </c>
      <c r="N87" s="32">
        <f t="shared" si="23"/>
        <v>0</v>
      </c>
      <c r="O87" s="32">
        <f t="shared" si="23"/>
        <v>0</v>
      </c>
      <c r="P87" s="32">
        <f t="shared" si="23"/>
        <v>0</v>
      </c>
      <c r="Q87" s="32">
        <f t="shared" si="23"/>
        <v>157481.10999999999</v>
      </c>
    </row>
    <row r="88" spans="1:17" x14ac:dyDescent="0.25">
      <c r="A88" s="138"/>
      <c r="B88" s="131"/>
      <c r="C88" s="120"/>
      <c r="D88" s="23" t="s">
        <v>4</v>
      </c>
      <c r="E88" s="32">
        <f>F88+G88+H88+I88+J88+K88+L88+M88+N88+O88+P88+Q88</f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</row>
    <row r="89" spans="1:17" x14ac:dyDescent="0.25">
      <c r="A89" s="138"/>
      <c r="B89" s="131"/>
      <c r="C89" s="120"/>
      <c r="D89" s="23" t="s">
        <v>5</v>
      </c>
      <c r="E89" s="32">
        <f t="shared" ref="E89:E93" si="24">F89+G89+H89+I89+J89+K89+L89+M89+N89+O89+P89+Q89</f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</row>
    <row r="90" spans="1:17" x14ac:dyDescent="0.25">
      <c r="A90" s="138"/>
      <c r="B90" s="131"/>
      <c r="C90" s="120"/>
      <c r="D90" s="23" t="s">
        <v>6</v>
      </c>
      <c r="E90" s="32">
        <f t="shared" si="24"/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</row>
    <row r="91" spans="1:17" ht="60" x14ac:dyDescent="0.25">
      <c r="A91" s="138"/>
      <c r="B91" s="131"/>
      <c r="C91" s="120"/>
      <c r="D91" s="24" t="s">
        <v>27</v>
      </c>
      <c r="E91" s="32">
        <f t="shared" si="24"/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</row>
    <row r="92" spans="1:17" ht="30" x14ac:dyDescent="0.25">
      <c r="A92" s="138"/>
      <c r="B92" s="131"/>
      <c r="C92" s="120"/>
      <c r="D92" s="24" t="s">
        <v>70</v>
      </c>
      <c r="E92" s="32">
        <f t="shared" si="24"/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</row>
    <row r="93" spans="1:17" ht="30" x14ac:dyDescent="0.25">
      <c r="A93" s="118"/>
      <c r="B93" s="132"/>
      <c r="C93" s="120"/>
      <c r="D93" s="24" t="s">
        <v>71</v>
      </c>
      <c r="E93" s="32">
        <f t="shared" si="24"/>
        <v>157481.10999999999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157481.10999999999</v>
      </c>
    </row>
    <row r="94" spans="1:17" x14ac:dyDescent="0.25">
      <c r="A94" s="117" t="s">
        <v>68</v>
      </c>
      <c r="B94" s="130" t="s">
        <v>66</v>
      </c>
      <c r="C94" s="120" t="s">
        <v>39</v>
      </c>
      <c r="D94" s="22" t="s">
        <v>20</v>
      </c>
      <c r="E94" s="32">
        <f>E95+E96+E97+E98+E99+E100</f>
        <v>4492.9566999999997</v>
      </c>
      <c r="F94" s="32">
        <f t="shared" ref="F94:Q94" si="25">F95+F96+F97+F98+F99+F100</f>
        <v>0</v>
      </c>
      <c r="G94" s="32">
        <f t="shared" si="25"/>
        <v>0</v>
      </c>
      <c r="H94" s="32">
        <f t="shared" si="25"/>
        <v>0</v>
      </c>
      <c r="I94" s="32">
        <f t="shared" si="25"/>
        <v>0</v>
      </c>
      <c r="J94" s="32">
        <f t="shared" si="25"/>
        <v>0</v>
      </c>
      <c r="K94" s="32">
        <f t="shared" si="25"/>
        <v>0</v>
      </c>
      <c r="L94" s="32">
        <f t="shared" si="25"/>
        <v>0</v>
      </c>
      <c r="M94" s="32">
        <f t="shared" si="25"/>
        <v>0</v>
      </c>
      <c r="N94" s="32">
        <f t="shared" si="25"/>
        <v>0</v>
      </c>
      <c r="O94" s="32">
        <f t="shared" si="25"/>
        <v>0</v>
      </c>
      <c r="P94" s="32">
        <f t="shared" si="25"/>
        <v>0</v>
      </c>
      <c r="Q94" s="32">
        <f t="shared" si="25"/>
        <v>4492.9566999999997</v>
      </c>
    </row>
    <row r="95" spans="1:17" x14ac:dyDescent="0.25">
      <c r="A95" s="138"/>
      <c r="B95" s="131"/>
      <c r="C95" s="120"/>
      <c r="D95" s="23" t="s">
        <v>4</v>
      </c>
      <c r="E95" s="32">
        <f>F95+G95+H95+I95+J95+K95+L95+M95+N95+O95+P95+Q95</f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</row>
    <row r="96" spans="1:17" x14ac:dyDescent="0.25">
      <c r="A96" s="138"/>
      <c r="B96" s="131"/>
      <c r="C96" s="120"/>
      <c r="D96" s="23" t="s">
        <v>5</v>
      </c>
      <c r="E96" s="32">
        <f t="shared" ref="E96:E100" si="26">F96+G96+H96+I96+J96+K96+L96+M96+N96+O96+P96+Q96</f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</row>
    <row r="97" spans="1:17" x14ac:dyDescent="0.25">
      <c r="A97" s="138"/>
      <c r="B97" s="131"/>
      <c r="C97" s="120"/>
      <c r="D97" s="23" t="s">
        <v>6</v>
      </c>
      <c r="E97" s="32">
        <f t="shared" si="26"/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</row>
    <row r="98" spans="1:17" ht="60" x14ac:dyDescent="0.25">
      <c r="A98" s="138"/>
      <c r="B98" s="131"/>
      <c r="C98" s="120"/>
      <c r="D98" s="24" t="s">
        <v>27</v>
      </c>
      <c r="E98" s="32">
        <f t="shared" si="26"/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</row>
    <row r="99" spans="1:17" ht="30" x14ac:dyDescent="0.25">
      <c r="A99" s="138"/>
      <c r="B99" s="131"/>
      <c r="C99" s="120"/>
      <c r="D99" s="24" t="s">
        <v>70</v>
      </c>
      <c r="E99" s="32">
        <f t="shared" si="26"/>
        <v>0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</row>
    <row r="100" spans="1:17" ht="30" x14ac:dyDescent="0.25">
      <c r="A100" s="118"/>
      <c r="B100" s="132"/>
      <c r="C100" s="120"/>
      <c r="D100" s="24" t="s">
        <v>71</v>
      </c>
      <c r="E100" s="32">
        <f t="shared" si="26"/>
        <v>4492.9566999999997</v>
      </c>
      <c r="F100" s="30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4492.9566999999997</v>
      </c>
    </row>
    <row r="101" spans="1:17" x14ac:dyDescent="0.25">
      <c r="A101" s="129" t="s">
        <v>31</v>
      </c>
      <c r="B101" s="142" t="s">
        <v>75</v>
      </c>
      <c r="C101" s="112"/>
      <c r="D101" s="81" t="s">
        <v>20</v>
      </c>
      <c r="E101" s="40">
        <f>E102+E103+E104+E105+E106+E107</f>
        <v>30450.7</v>
      </c>
      <c r="F101" s="40">
        <f t="shared" ref="F101:Q101" si="27">F102+F103+F104+F105+F106+F107</f>
        <v>73.392480000000006</v>
      </c>
      <c r="G101" s="40">
        <f t="shared" si="27"/>
        <v>2226.4011</v>
      </c>
      <c r="H101" s="40">
        <f t="shared" si="27"/>
        <v>2126.3362399999996</v>
      </c>
      <c r="I101" s="40">
        <f t="shared" si="27"/>
        <v>2434.6855399999999</v>
      </c>
      <c r="J101" s="40">
        <f t="shared" si="27"/>
        <v>1229.11934</v>
      </c>
      <c r="K101" s="40">
        <f t="shared" si="27"/>
        <v>531.90244000000007</v>
      </c>
      <c r="L101" s="40">
        <f t="shared" si="27"/>
        <v>1535.2622000000001</v>
      </c>
      <c r="M101" s="40">
        <f t="shared" si="27"/>
        <v>4779.7371000000003</v>
      </c>
      <c r="N101" s="40">
        <f t="shared" si="27"/>
        <v>-1778.7080000000001</v>
      </c>
      <c r="O101" s="40">
        <f t="shared" si="27"/>
        <v>3599.2735000000002</v>
      </c>
      <c r="P101" s="40">
        <f t="shared" si="27"/>
        <v>5076.9951000000001</v>
      </c>
      <c r="Q101" s="41">
        <f t="shared" si="27"/>
        <v>8616.3029600000009</v>
      </c>
    </row>
    <row r="102" spans="1:17" x14ac:dyDescent="0.25">
      <c r="A102" s="116"/>
      <c r="B102" s="109"/>
      <c r="C102" s="112"/>
      <c r="D102" s="7" t="s">
        <v>4</v>
      </c>
      <c r="E102" s="40"/>
      <c r="F102" s="20">
        <f>F109+F116+F130+F123</f>
        <v>0</v>
      </c>
      <c r="G102" s="20">
        <f t="shared" ref="G102:Q102" si="28">G109+G116+G130+G123</f>
        <v>0</v>
      </c>
      <c r="H102" s="20">
        <f t="shared" si="28"/>
        <v>0</v>
      </c>
      <c r="I102" s="20">
        <f t="shared" si="28"/>
        <v>0</v>
      </c>
      <c r="J102" s="20">
        <f t="shared" si="28"/>
        <v>0</v>
      </c>
      <c r="K102" s="20">
        <f t="shared" si="28"/>
        <v>0</v>
      </c>
      <c r="L102" s="20">
        <f t="shared" si="28"/>
        <v>0</v>
      </c>
      <c r="M102" s="20">
        <f t="shared" si="28"/>
        <v>0</v>
      </c>
      <c r="N102" s="20">
        <f t="shared" si="28"/>
        <v>0</v>
      </c>
      <c r="O102" s="20">
        <f t="shared" si="28"/>
        <v>0</v>
      </c>
      <c r="P102" s="20">
        <f t="shared" si="28"/>
        <v>0</v>
      </c>
      <c r="Q102" s="20">
        <f t="shared" si="28"/>
        <v>0</v>
      </c>
    </row>
    <row r="103" spans="1:17" x14ac:dyDescent="0.25">
      <c r="A103" s="116"/>
      <c r="B103" s="109"/>
      <c r="C103" s="112"/>
      <c r="D103" s="7" t="s">
        <v>5</v>
      </c>
      <c r="E103" s="33">
        <f>F103+G103+H103+I103+J103+K103+L103+M103+N103+O103+P103+Q103</f>
        <v>0</v>
      </c>
      <c r="F103" s="20">
        <f t="shared" ref="F103:Q107" si="29">F110+F117+F131+F124</f>
        <v>0</v>
      </c>
      <c r="G103" s="20">
        <f t="shared" si="29"/>
        <v>0</v>
      </c>
      <c r="H103" s="20">
        <f t="shared" si="29"/>
        <v>0</v>
      </c>
      <c r="I103" s="20">
        <f t="shared" si="29"/>
        <v>0</v>
      </c>
      <c r="J103" s="20">
        <f t="shared" si="29"/>
        <v>0</v>
      </c>
      <c r="K103" s="20">
        <f t="shared" si="29"/>
        <v>0</v>
      </c>
      <c r="L103" s="20">
        <f t="shared" si="29"/>
        <v>0</v>
      </c>
      <c r="M103" s="20">
        <f t="shared" si="29"/>
        <v>0</v>
      </c>
      <c r="N103" s="20">
        <f t="shared" si="29"/>
        <v>0</v>
      </c>
      <c r="O103" s="20">
        <f t="shared" si="29"/>
        <v>0</v>
      </c>
      <c r="P103" s="20">
        <f t="shared" si="29"/>
        <v>0</v>
      </c>
      <c r="Q103" s="20">
        <f t="shared" si="29"/>
        <v>0</v>
      </c>
    </row>
    <row r="104" spans="1:17" x14ac:dyDescent="0.25">
      <c r="A104" s="116"/>
      <c r="B104" s="109"/>
      <c r="C104" s="112"/>
      <c r="D104" s="7" t="s">
        <v>6</v>
      </c>
      <c r="E104" s="33">
        <f>F104+G104+H104+I104+J104+K104+L104+M104+N104+O104+P104+Q104</f>
        <v>25971.963520000001</v>
      </c>
      <c r="F104" s="20">
        <f t="shared" si="29"/>
        <v>73.392480000000006</v>
      </c>
      <c r="G104" s="20">
        <f t="shared" si="29"/>
        <v>2226.4011</v>
      </c>
      <c r="H104" s="20">
        <f t="shared" si="29"/>
        <v>2126.3362399999996</v>
      </c>
      <c r="I104" s="20">
        <f t="shared" si="29"/>
        <v>2434.6855399999999</v>
      </c>
      <c r="J104" s="20">
        <f t="shared" si="29"/>
        <v>1229.11934</v>
      </c>
      <c r="K104" s="20">
        <f t="shared" si="29"/>
        <v>531.90244000000007</v>
      </c>
      <c r="L104" s="20">
        <f t="shared" si="29"/>
        <v>1535.2622000000001</v>
      </c>
      <c r="M104" s="20">
        <f t="shared" si="29"/>
        <v>4779.7371000000003</v>
      </c>
      <c r="N104" s="20">
        <f>N111+N118+N132+N125</f>
        <v>-1778.7080000000001</v>
      </c>
      <c r="O104" s="20">
        <f t="shared" si="29"/>
        <v>3599.2735000000002</v>
      </c>
      <c r="P104" s="20">
        <f t="shared" si="29"/>
        <v>5076.9951000000001</v>
      </c>
      <c r="Q104" s="20">
        <f t="shared" si="29"/>
        <v>4137.5664800000004</v>
      </c>
    </row>
    <row r="105" spans="1:17" ht="60" x14ac:dyDescent="0.25">
      <c r="A105" s="116"/>
      <c r="B105" s="109"/>
      <c r="C105" s="112"/>
      <c r="D105" s="12" t="s">
        <v>27</v>
      </c>
      <c r="E105" s="33">
        <f t="shared" ref="E105:E107" si="30">F105+G105+H105+I105+J105+K105+L105+M105+N105+O105+P105+Q105</f>
        <v>0</v>
      </c>
      <c r="F105" s="20">
        <f t="shared" si="29"/>
        <v>0</v>
      </c>
      <c r="G105" s="20">
        <f t="shared" si="29"/>
        <v>0</v>
      </c>
      <c r="H105" s="20">
        <f t="shared" si="29"/>
        <v>0</v>
      </c>
      <c r="I105" s="20">
        <f t="shared" si="29"/>
        <v>0</v>
      </c>
      <c r="J105" s="20">
        <f t="shared" si="29"/>
        <v>0</v>
      </c>
      <c r="K105" s="20">
        <f t="shared" si="29"/>
        <v>0</v>
      </c>
      <c r="L105" s="20">
        <f t="shared" si="29"/>
        <v>0</v>
      </c>
      <c r="M105" s="20">
        <f t="shared" si="29"/>
        <v>0</v>
      </c>
      <c r="N105" s="20">
        <f t="shared" si="29"/>
        <v>0</v>
      </c>
      <c r="O105" s="20">
        <f t="shared" si="29"/>
        <v>0</v>
      </c>
      <c r="P105" s="20">
        <f t="shared" si="29"/>
        <v>0</v>
      </c>
      <c r="Q105" s="20">
        <f t="shared" si="29"/>
        <v>0</v>
      </c>
    </row>
    <row r="106" spans="1:17" ht="30" x14ac:dyDescent="0.25">
      <c r="A106" s="116"/>
      <c r="B106" s="109"/>
      <c r="C106" s="112"/>
      <c r="D106" s="12" t="s">
        <v>70</v>
      </c>
      <c r="E106" s="33">
        <f t="shared" si="30"/>
        <v>0</v>
      </c>
      <c r="F106" s="20">
        <f t="shared" si="29"/>
        <v>0</v>
      </c>
      <c r="G106" s="20">
        <f t="shared" si="29"/>
        <v>0</v>
      </c>
      <c r="H106" s="20">
        <f t="shared" si="29"/>
        <v>0</v>
      </c>
      <c r="I106" s="20">
        <f t="shared" si="29"/>
        <v>0</v>
      </c>
      <c r="J106" s="20">
        <f t="shared" si="29"/>
        <v>0</v>
      </c>
      <c r="K106" s="20">
        <f t="shared" si="29"/>
        <v>0</v>
      </c>
      <c r="L106" s="20">
        <f t="shared" si="29"/>
        <v>0</v>
      </c>
      <c r="M106" s="20">
        <f t="shared" si="29"/>
        <v>0</v>
      </c>
      <c r="N106" s="20">
        <f t="shared" si="29"/>
        <v>0</v>
      </c>
      <c r="O106" s="20">
        <f t="shared" si="29"/>
        <v>0</v>
      </c>
      <c r="P106" s="20">
        <f t="shared" si="29"/>
        <v>0</v>
      </c>
      <c r="Q106" s="20">
        <f t="shared" si="29"/>
        <v>0</v>
      </c>
    </row>
    <row r="107" spans="1:17" ht="30" x14ac:dyDescent="0.25">
      <c r="A107" s="116"/>
      <c r="B107" s="110"/>
      <c r="C107" s="113"/>
      <c r="D107" s="12" t="s">
        <v>71</v>
      </c>
      <c r="E107" s="33">
        <f t="shared" si="30"/>
        <v>4478.7364799999996</v>
      </c>
      <c r="F107" s="20">
        <f t="shared" si="29"/>
        <v>0</v>
      </c>
      <c r="G107" s="20">
        <f t="shared" si="29"/>
        <v>0</v>
      </c>
      <c r="H107" s="20">
        <f t="shared" si="29"/>
        <v>0</v>
      </c>
      <c r="I107" s="20">
        <f t="shared" si="29"/>
        <v>0</v>
      </c>
      <c r="J107" s="20">
        <f t="shared" si="29"/>
        <v>0</v>
      </c>
      <c r="K107" s="20">
        <f t="shared" si="29"/>
        <v>0</v>
      </c>
      <c r="L107" s="20">
        <f t="shared" si="29"/>
        <v>0</v>
      </c>
      <c r="M107" s="20">
        <f t="shared" si="29"/>
        <v>0</v>
      </c>
      <c r="N107" s="20">
        <f t="shared" si="29"/>
        <v>0</v>
      </c>
      <c r="O107" s="20">
        <f t="shared" si="29"/>
        <v>0</v>
      </c>
      <c r="P107" s="20">
        <f t="shared" si="29"/>
        <v>0</v>
      </c>
      <c r="Q107" s="20">
        <f t="shared" si="29"/>
        <v>4478.7364799999996</v>
      </c>
    </row>
    <row r="108" spans="1:17" x14ac:dyDescent="0.25">
      <c r="A108" s="143" t="s">
        <v>32</v>
      </c>
      <c r="B108" s="124" t="s">
        <v>47</v>
      </c>
      <c r="C108" s="111" t="s">
        <v>35</v>
      </c>
      <c r="D108" s="6" t="s">
        <v>20</v>
      </c>
      <c r="E108" s="26">
        <f>E109+E110+E111+E112+E113+E114</f>
        <v>819</v>
      </c>
      <c r="F108" s="26">
        <f t="shared" ref="F108:Q108" si="31">F109+F110+F111+F112+F113+F114</f>
        <v>73.392480000000006</v>
      </c>
      <c r="G108" s="26">
        <f t="shared" si="31"/>
        <v>67.956000000000003</v>
      </c>
      <c r="H108" s="26">
        <f t="shared" si="31"/>
        <v>70.674239999999998</v>
      </c>
      <c r="I108" s="26">
        <f t="shared" si="31"/>
        <v>70.674239999999998</v>
      </c>
      <c r="J108" s="26">
        <f t="shared" si="31"/>
        <v>70.674239999999998</v>
      </c>
      <c r="K108" s="26">
        <f t="shared" si="31"/>
        <v>70.674239999999998</v>
      </c>
      <c r="L108" s="26">
        <f t="shared" si="31"/>
        <v>74.034000000000006</v>
      </c>
      <c r="M108" s="26">
        <f t="shared" si="31"/>
        <v>71.292000000000002</v>
      </c>
      <c r="N108" s="26">
        <f t="shared" si="31"/>
        <v>71.292000000000002</v>
      </c>
      <c r="O108" s="26">
        <f t="shared" si="31"/>
        <v>74.034000000000006</v>
      </c>
      <c r="P108" s="26">
        <f t="shared" si="31"/>
        <v>68.55</v>
      </c>
      <c r="Q108" s="28">
        <f t="shared" si="31"/>
        <v>35.752560000000003</v>
      </c>
    </row>
    <row r="109" spans="1:17" x14ac:dyDescent="0.25">
      <c r="A109" s="116"/>
      <c r="B109" s="125"/>
      <c r="C109" s="112"/>
      <c r="D109" s="7" t="s">
        <v>4</v>
      </c>
      <c r="E109" s="33">
        <f>F109+G109+H109+I109+J109+K109+L109+M109+N109+O109+P109+Q109</f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30">
        <v>0</v>
      </c>
    </row>
    <row r="110" spans="1:17" x14ac:dyDescent="0.25">
      <c r="A110" s="116"/>
      <c r="B110" s="125"/>
      <c r="C110" s="112"/>
      <c r="D110" s="7" t="s">
        <v>5</v>
      </c>
      <c r="E110" s="33">
        <f>F110+G110+H110+I110+J110+K110+L110+M110+N110+O110+P110+Q110</f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30">
        <v>0</v>
      </c>
    </row>
    <row r="111" spans="1:17" x14ac:dyDescent="0.25">
      <c r="A111" s="116"/>
      <c r="B111" s="125"/>
      <c r="C111" s="112"/>
      <c r="D111" s="7" t="s">
        <v>6</v>
      </c>
      <c r="E111" s="33">
        <f>F111+G111+H111+I111+J111+K111+L111+M111+N111+O111+P111+Q111</f>
        <v>819</v>
      </c>
      <c r="F111" s="20">
        <v>73.392480000000006</v>
      </c>
      <c r="G111" s="20">
        <v>67.956000000000003</v>
      </c>
      <c r="H111" s="20">
        <v>70.674239999999998</v>
      </c>
      <c r="I111" s="20">
        <v>70.674239999999998</v>
      </c>
      <c r="J111" s="20">
        <v>70.674239999999998</v>
      </c>
      <c r="K111" s="20">
        <v>70.674239999999998</v>
      </c>
      <c r="L111" s="20">
        <v>74.034000000000006</v>
      </c>
      <c r="M111" s="20">
        <v>71.292000000000002</v>
      </c>
      <c r="N111" s="20">
        <v>71.292000000000002</v>
      </c>
      <c r="O111" s="20">
        <v>74.034000000000006</v>
      </c>
      <c r="P111" s="20">
        <v>68.55</v>
      </c>
      <c r="Q111" s="42">
        <v>35.752560000000003</v>
      </c>
    </row>
    <row r="112" spans="1:17" ht="60" x14ac:dyDescent="0.25">
      <c r="A112" s="116"/>
      <c r="B112" s="125"/>
      <c r="C112" s="112"/>
      <c r="D112" s="12" t="s">
        <v>27</v>
      </c>
      <c r="E112" s="33">
        <f>F112+G112+H112+I112+J112+K112+L112+M112+N112+O112+P112+Q112</f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30">
        <v>0</v>
      </c>
    </row>
    <row r="113" spans="1:17" ht="30" x14ac:dyDescent="0.25">
      <c r="A113" s="116"/>
      <c r="B113" s="125"/>
      <c r="C113" s="112"/>
      <c r="D113" s="12" t="s">
        <v>70</v>
      </c>
      <c r="E113" s="33">
        <f>F113+G113+H113+J113+K113+L113+M113+N113+O113+P113+Q113</f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30">
        <v>0</v>
      </c>
    </row>
    <row r="114" spans="1:17" ht="30" x14ac:dyDescent="0.25">
      <c r="A114" s="116"/>
      <c r="B114" s="126"/>
      <c r="C114" s="113"/>
      <c r="D114" s="12" t="s">
        <v>71</v>
      </c>
      <c r="E114" s="33">
        <f>F114+G114+H114+I114+J114+K114+L114+M114+N114+O114+P114+Q114</f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30">
        <v>0</v>
      </c>
    </row>
    <row r="115" spans="1:17" x14ac:dyDescent="0.25">
      <c r="A115" s="116" t="s">
        <v>33</v>
      </c>
      <c r="B115" s="130" t="s">
        <v>48</v>
      </c>
      <c r="C115" s="111" t="s">
        <v>55</v>
      </c>
      <c r="D115" s="6" t="s">
        <v>20</v>
      </c>
      <c r="E115" s="31">
        <f>E116+E117+E118+E119+E120+E121</f>
        <v>25081.700000000004</v>
      </c>
      <c r="F115" s="31">
        <f t="shared" ref="F115:Q115" si="32">F116+F117+F118+F119+F120+F121</f>
        <v>0</v>
      </c>
      <c r="G115" s="31">
        <f t="shared" si="32"/>
        <v>2158.4450999999999</v>
      </c>
      <c r="H115" s="31">
        <f t="shared" si="32"/>
        <v>2055.6619999999998</v>
      </c>
      <c r="I115" s="31">
        <f t="shared" si="32"/>
        <v>2364.0113000000001</v>
      </c>
      <c r="J115" s="31">
        <f t="shared" si="32"/>
        <v>1158.4450999999999</v>
      </c>
      <c r="K115" s="31">
        <f t="shared" si="32"/>
        <v>461.22820000000002</v>
      </c>
      <c r="L115" s="31">
        <f t="shared" si="32"/>
        <v>1461.2282</v>
      </c>
      <c r="M115" s="31">
        <f t="shared" si="32"/>
        <v>1858.4450999999999</v>
      </c>
      <c r="N115" s="31">
        <f t="shared" si="32"/>
        <v>1000</v>
      </c>
      <c r="O115" s="31">
        <f t="shared" si="32"/>
        <v>1825.2394999999999</v>
      </c>
      <c r="P115" s="31">
        <f t="shared" si="32"/>
        <v>2158.4450999999999</v>
      </c>
      <c r="Q115" s="32">
        <f t="shared" si="32"/>
        <v>8580.5504000000001</v>
      </c>
    </row>
    <row r="116" spans="1:17" x14ac:dyDescent="0.25">
      <c r="A116" s="116"/>
      <c r="B116" s="131"/>
      <c r="C116" s="112"/>
      <c r="D116" s="7" t="s">
        <v>4</v>
      </c>
      <c r="E116" s="29">
        <f t="shared" ref="E116:E121" si="33">F116+G116+H116+I116+J116+K116+L116+M116+N116+O116+P116+Q116</f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30">
        <v>0</v>
      </c>
    </row>
    <row r="117" spans="1:17" x14ac:dyDescent="0.25">
      <c r="A117" s="116"/>
      <c r="B117" s="131"/>
      <c r="C117" s="112"/>
      <c r="D117" s="7" t="s">
        <v>5</v>
      </c>
      <c r="E117" s="29">
        <f t="shared" si="33"/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30">
        <v>0</v>
      </c>
    </row>
    <row r="118" spans="1:17" x14ac:dyDescent="0.25">
      <c r="A118" s="116"/>
      <c r="B118" s="131"/>
      <c r="C118" s="112"/>
      <c r="D118" s="7" t="s">
        <v>6</v>
      </c>
      <c r="E118" s="29">
        <f>Q118+P118+O118+N118+M118+L118+K118+J118+I118+H118+G118</f>
        <v>20602.963520000005</v>
      </c>
      <c r="F118" s="20">
        <v>0</v>
      </c>
      <c r="G118" s="20">
        <v>2158.4450999999999</v>
      </c>
      <c r="H118" s="20">
        <v>2055.6619999999998</v>
      </c>
      <c r="I118" s="20">
        <v>2364.0113000000001</v>
      </c>
      <c r="J118" s="20">
        <v>1158.4450999999999</v>
      </c>
      <c r="K118" s="20">
        <f>1461.2282-1000</f>
        <v>461.22820000000002</v>
      </c>
      <c r="L118" s="20">
        <f>1961.2282-500</f>
        <v>1461.2282</v>
      </c>
      <c r="M118" s="20">
        <v>1858.4450999999999</v>
      </c>
      <c r="N118" s="20">
        <f>1000+500-500</f>
        <v>1000</v>
      </c>
      <c r="O118" s="20">
        <f>1325.2395+500</f>
        <v>1825.2394999999999</v>
      </c>
      <c r="P118" s="20">
        <v>2158.4450999999999</v>
      </c>
      <c r="Q118" s="30">
        <f>3101.81392+1000</f>
        <v>4101.8139200000005</v>
      </c>
    </row>
    <row r="119" spans="1:17" ht="60" x14ac:dyDescent="0.25">
      <c r="A119" s="116"/>
      <c r="B119" s="131"/>
      <c r="C119" s="112"/>
      <c r="D119" s="12" t="s">
        <v>27</v>
      </c>
      <c r="E119" s="29">
        <f t="shared" si="33"/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30">
        <v>0</v>
      </c>
    </row>
    <row r="120" spans="1:17" ht="30" x14ac:dyDescent="0.25">
      <c r="A120" s="116"/>
      <c r="B120" s="131"/>
      <c r="C120" s="112"/>
      <c r="D120" s="12" t="s">
        <v>70</v>
      </c>
      <c r="E120" s="29">
        <f t="shared" si="33"/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30">
        <v>0</v>
      </c>
    </row>
    <row r="121" spans="1:17" ht="30" x14ac:dyDescent="0.25">
      <c r="A121" s="116"/>
      <c r="B121" s="132"/>
      <c r="C121" s="113"/>
      <c r="D121" s="12" t="s">
        <v>71</v>
      </c>
      <c r="E121" s="29">
        <f t="shared" si="33"/>
        <v>4478.7364799999996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f>12130.6392-7200+2091.34341-3636.5531-3385.42951</f>
        <v>0</v>
      </c>
      <c r="Q121" s="30">
        <v>4478.7364799999996</v>
      </c>
    </row>
    <row r="122" spans="1:17" x14ac:dyDescent="0.25">
      <c r="A122" s="111" t="s">
        <v>46</v>
      </c>
      <c r="B122" s="117" t="s">
        <v>97</v>
      </c>
      <c r="C122" s="111" t="s">
        <v>55</v>
      </c>
      <c r="D122" s="6" t="s">
        <v>20</v>
      </c>
      <c r="E122" s="31">
        <f>E123+E124+E125+E126+E127+E128</f>
        <v>1700</v>
      </c>
      <c r="F122" s="31">
        <f t="shared" ref="F122:Q122" si="34">F123+F124+F125+F126+F127+F128</f>
        <v>0</v>
      </c>
      <c r="G122" s="31">
        <f t="shared" si="34"/>
        <v>0</v>
      </c>
      <c r="H122" s="31">
        <f t="shared" si="34"/>
        <v>0</v>
      </c>
      <c r="I122" s="31">
        <f t="shared" si="34"/>
        <v>0</v>
      </c>
      <c r="J122" s="31">
        <f t="shared" si="34"/>
        <v>0</v>
      </c>
      <c r="K122" s="31">
        <f t="shared" si="34"/>
        <v>0</v>
      </c>
      <c r="L122" s="31">
        <f t="shared" si="34"/>
        <v>0</v>
      </c>
      <c r="M122" s="31">
        <f t="shared" si="34"/>
        <v>0</v>
      </c>
      <c r="N122" s="31">
        <f t="shared" si="34"/>
        <v>0</v>
      </c>
      <c r="O122" s="31">
        <f t="shared" si="34"/>
        <v>1700</v>
      </c>
      <c r="P122" s="31">
        <f t="shared" si="34"/>
        <v>0</v>
      </c>
      <c r="Q122" s="32">
        <f t="shared" si="34"/>
        <v>0</v>
      </c>
    </row>
    <row r="123" spans="1:17" x14ac:dyDescent="0.25">
      <c r="A123" s="112"/>
      <c r="B123" s="138"/>
      <c r="C123" s="112"/>
      <c r="D123" s="7" t="s">
        <v>4</v>
      </c>
      <c r="E123" s="29">
        <f t="shared" ref="E123:E124" si="35">F123+G123+H123+I123+J123+K123+L123+M123+N123+O123+P123+Q123</f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30">
        <v>0</v>
      </c>
    </row>
    <row r="124" spans="1:17" x14ac:dyDescent="0.25">
      <c r="A124" s="112"/>
      <c r="B124" s="138"/>
      <c r="C124" s="112"/>
      <c r="D124" s="7" t="s">
        <v>5</v>
      </c>
      <c r="E124" s="29">
        <f t="shared" si="35"/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30">
        <v>0</v>
      </c>
    </row>
    <row r="125" spans="1:17" x14ac:dyDescent="0.25">
      <c r="A125" s="112"/>
      <c r="B125" s="138"/>
      <c r="C125" s="112"/>
      <c r="D125" s="7" t="s">
        <v>6</v>
      </c>
      <c r="E125" s="29">
        <f>Q125+P125+O125+N125+M125+L125+K125+J125+I125+H125+G125</f>
        <v>1700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f>1700-1700</f>
        <v>0</v>
      </c>
      <c r="O125" s="20">
        <v>1700</v>
      </c>
      <c r="P125" s="20">
        <v>0</v>
      </c>
      <c r="Q125" s="30">
        <v>0</v>
      </c>
    </row>
    <row r="126" spans="1:17" ht="60" x14ac:dyDescent="0.25">
      <c r="A126" s="112"/>
      <c r="B126" s="138"/>
      <c r="C126" s="112"/>
      <c r="D126" s="12" t="s">
        <v>27</v>
      </c>
      <c r="E126" s="29">
        <f t="shared" ref="E126:E128" si="36">F126+G126+H126+I126+J126+K126+L126+M126+N126+O126+P126+Q126</f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30">
        <v>0</v>
      </c>
    </row>
    <row r="127" spans="1:17" ht="30" x14ac:dyDescent="0.25">
      <c r="A127" s="112"/>
      <c r="B127" s="138"/>
      <c r="C127" s="112"/>
      <c r="D127" s="12" t="s">
        <v>70</v>
      </c>
      <c r="E127" s="29">
        <f t="shared" si="36"/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30">
        <v>0</v>
      </c>
    </row>
    <row r="128" spans="1:17" ht="30" x14ac:dyDescent="0.25">
      <c r="A128" s="113"/>
      <c r="B128" s="118"/>
      <c r="C128" s="113"/>
      <c r="D128" s="12" t="s">
        <v>71</v>
      </c>
      <c r="E128" s="29">
        <f t="shared" si="36"/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f>12130.6392-7200+2091.34341-3636.5531-3385.42951</f>
        <v>0</v>
      </c>
      <c r="Q128" s="30">
        <v>0</v>
      </c>
    </row>
    <row r="129" spans="1:17" x14ac:dyDescent="0.25">
      <c r="A129" s="111" t="s">
        <v>52</v>
      </c>
      <c r="B129" s="130" t="s">
        <v>81</v>
      </c>
      <c r="C129" s="111" t="s">
        <v>39</v>
      </c>
      <c r="D129" s="6" t="s">
        <v>20</v>
      </c>
      <c r="E129" s="31">
        <f>E130+E131+E132+E133+E134+E135</f>
        <v>2850</v>
      </c>
      <c r="F129" s="31">
        <f t="shared" ref="F129:Q129" si="37">F130+F131+F132+F133+F134+F135</f>
        <v>0</v>
      </c>
      <c r="G129" s="31">
        <f t="shared" si="37"/>
        <v>0</v>
      </c>
      <c r="H129" s="31">
        <f t="shared" si="37"/>
        <v>0</v>
      </c>
      <c r="I129" s="31">
        <f t="shared" si="37"/>
        <v>0</v>
      </c>
      <c r="J129" s="31">
        <f t="shared" si="37"/>
        <v>0</v>
      </c>
      <c r="K129" s="31">
        <f t="shared" si="37"/>
        <v>0</v>
      </c>
      <c r="L129" s="31">
        <f t="shared" si="37"/>
        <v>0</v>
      </c>
      <c r="M129" s="31">
        <f t="shared" si="37"/>
        <v>2850</v>
      </c>
      <c r="N129" s="31">
        <f t="shared" si="37"/>
        <v>-2850</v>
      </c>
      <c r="O129" s="31">
        <f t="shared" si="37"/>
        <v>0</v>
      </c>
      <c r="P129" s="31">
        <f t="shared" si="37"/>
        <v>2850</v>
      </c>
      <c r="Q129" s="32">
        <f t="shared" si="37"/>
        <v>0</v>
      </c>
    </row>
    <row r="130" spans="1:17" x14ac:dyDescent="0.25">
      <c r="A130" s="112"/>
      <c r="B130" s="131"/>
      <c r="C130" s="112"/>
      <c r="D130" s="7" t="s">
        <v>4</v>
      </c>
      <c r="E130" s="29">
        <f t="shared" ref="E130:E131" si="38">F130+G130+H130+I130+J130+K130+L130+M130+N130+O130+P130+Q130</f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30">
        <v>0</v>
      </c>
    </row>
    <row r="131" spans="1:17" x14ac:dyDescent="0.25">
      <c r="A131" s="112"/>
      <c r="B131" s="131"/>
      <c r="C131" s="112"/>
      <c r="D131" s="7" t="s">
        <v>5</v>
      </c>
      <c r="E131" s="29">
        <f t="shared" si="38"/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30">
        <v>0</v>
      </c>
    </row>
    <row r="132" spans="1:17" x14ac:dyDescent="0.25">
      <c r="A132" s="112"/>
      <c r="B132" s="131"/>
      <c r="C132" s="112"/>
      <c r="D132" s="7" t="s">
        <v>6</v>
      </c>
      <c r="E132" s="29">
        <f>Q132+P132+O132+N132+M132+L132+K132+J132+I132+H132+G132</f>
        <v>2850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f>2850-2850</f>
        <v>0</v>
      </c>
      <c r="M132" s="20">
        <v>2850</v>
      </c>
      <c r="N132" s="20">
        <f>-2850</f>
        <v>-2850</v>
      </c>
      <c r="O132" s="20">
        <v>0</v>
      </c>
      <c r="P132" s="20">
        <v>2850</v>
      </c>
      <c r="Q132" s="30">
        <v>0</v>
      </c>
    </row>
    <row r="133" spans="1:17" ht="60" x14ac:dyDescent="0.25">
      <c r="A133" s="112"/>
      <c r="B133" s="131"/>
      <c r="C133" s="112"/>
      <c r="D133" s="12" t="s">
        <v>27</v>
      </c>
      <c r="E133" s="29">
        <f t="shared" ref="E133:E135" si="39">F133+G133+H133+I133+J133+K133+L133+M133+N133+O133+P133+Q133</f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30">
        <v>0</v>
      </c>
    </row>
    <row r="134" spans="1:17" ht="30" x14ac:dyDescent="0.25">
      <c r="A134" s="112"/>
      <c r="B134" s="131"/>
      <c r="C134" s="112"/>
      <c r="D134" s="12" t="s">
        <v>70</v>
      </c>
      <c r="E134" s="29">
        <f t="shared" si="39"/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30">
        <v>0</v>
      </c>
    </row>
    <row r="135" spans="1:17" ht="30" x14ac:dyDescent="0.25">
      <c r="A135" s="113"/>
      <c r="B135" s="132"/>
      <c r="C135" s="113"/>
      <c r="D135" s="12" t="s">
        <v>71</v>
      </c>
      <c r="E135" s="29">
        <f t="shared" si="39"/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f>12130.6392-7200+2091.34341-3636.5531-3385.42951</f>
        <v>0</v>
      </c>
      <c r="Q135" s="30">
        <v>0</v>
      </c>
    </row>
    <row r="136" spans="1:17" ht="30" customHeight="1" x14ac:dyDescent="0.25">
      <c r="A136" s="111" t="s">
        <v>85</v>
      </c>
      <c r="B136" s="108" t="s">
        <v>76</v>
      </c>
      <c r="C136" s="111"/>
      <c r="D136" s="6" t="s">
        <v>20</v>
      </c>
      <c r="E136" s="31">
        <f>E137+E138+E139+E140+E141+E142</f>
        <v>0</v>
      </c>
      <c r="F136" s="25">
        <f t="shared" ref="F136:Q136" si="40">F137+F138+F139+F140+F141+F142</f>
        <v>0</v>
      </c>
      <c r="G136" s="25">
        <f t="shared" si="40"/>
        <v>0</v>
      </c>
      <c r="H136" s="25">
        <f t="shared" si="40"/>
        <v>0</v>
      </c>
      <c r="I136" s="25">
        <f t="shared" si="40"/>
        <v>0</v>
      </c>
      <c r="J136" s="25">
        <f t="shared" si="40"/>
        <v>0</v>
      </c>
      <c r="K136" s="25">
        <f t="shared" si="40"/>
        <v>0</v>
      </c>
      <c r="L136" s="25">
        <f t="shared" si="40"/>
        <v>0</v>
      </c>
      <c r="M136" s="25">
        <f t="shared" si="40"/>
        <v>0</v>
      </c>
      <c r="N136" s="25">
        <f t="shared" si="40"/>
        <v>0</v>
      </c>
      <c r="O136" s="25">
        <f t="shared" si="40"/>
        <v>0</v>
      </c>
      <c r="P136" s="25">
        <f t="shared" si="40"/>
        <v>0</v>
      </c>
      <c r="Q136" s="25">
        <f t="shared" si="40"/>
        <v>0</v>
      </c>
    </row>
    <row r="137" spans="1:17" ht="30" customHeight="1" x14ac:dyDescent="0.25">
      <c r="A137" s="112"/>
      <c r="B137" s="125"/>
      <c r="C137" s="112"/>
      <c r="D137" s="7" t="s">
        <v>4</v>
      </c>
      <c r="E137" s="25">
        <f>F137+G137+H137+I137+J137+K137+L137+M137+N137+O137+P137+Q137</f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</row>
    <row r="138" spans="1:17" ht="30" customHeight="1" x14ac:dyDescent="0.25">
      <c r="A138" s="112"/>
      <c r="B138" s="125"/>
      <c r="C138" s="112"/>
      <c r="D138" s="7" t="s">
        <v>5</v>
      </c>
      <c r="E138" s="25">
        <f t="shared" ref="E138:E151" si="41">F138+G138+H138+I138+J138+K138+L138+M138+N138+O138+P138+Q138</f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</row>
    <row r="139" spans="1:17" ht="30" customHeight="1" x14ac:dyDescent="0.25">
      <c r="A139" s="112"/>
      <c r="B139" s="125"/>
      <c r="C139" s="112"/>
      <c r="D139" s="7" t="s">
        <v>6</v>
      </c>
      <c r="E139" s="25">
        <f t="shared" si="41"/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</row>
    <row r="140" spans="1:17" ht="63.75" customHeight="1" x14ac:dyDescent="0.25">
      <c r="A140" s="112"/>
      <c r="B140" s="125"/>
      <c r="C140" s="112"/>
      <c r="D140" s="12" t="s">
        <v>27</v>
      </c>
      <c r="E140" s="25">
        <f t="shared" si="41"/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</row>
    <row r="141" spans="1:17" ht="30" customHeight="1" x14ac:dyDescent="0.25">
      <c r="A141" s="112"/>
      <c r="B141" s="125"/>
      <c r="C141" s="112"/>
      <c r="D141" s="12" t="s">
        <v>70</v>
      </c>
      <c r="E141" s="25">
        <f t="shared" si="41"/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</row>
    <row r="142" spans="1:17" ht="30" customHeight="1" x14ac:dyDescent="0.25">
      <c r="A142" s="113"/>
      <c r="B142" s="126"/>
      <c r="C142" s="113"/>
      <c r="D142" s="12" t="s">
        <v>71</v>
      </c>
      <c r="E142" s="25">
        <f t="shared" si="41"/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</row>
    <row r="143" spans="1:17" ht="30" customHeight="1" x14ac:dyDescent="0.25">
      <c r="A143" s="111" t="s">
        <v>101</v>
      </c>
      <c r="B143" s="108" t="s">
        <v>102</v>
      </c>
      <c r="C143" s="111" t="s">
        <v>50</v>
      </c>
      <c r="D143" s="6" t="s">
        <v>20</v>
      </c>
      <c r="E143" s="31">
        <f>E144+E145+E146+E147+E148+E149</f>
        <v>130.13469000000001</v>
      </c>
      <c r="F143" s="25">
        <f t="shared" ref="F143:Q143" si="42">F144+F145+F146+F147+F148+F149</f>
        <v>0</v>
      </c>
      <c r="G143" s="25">
        <f t="shared" si="42"/>
        <v>0</v>
      </c>
      <c r="H143" s="25">
        <f t="shared" si="42"/>
        <v>0</v>
      </c>
      <c r="I143" s="25">
        <f t="shared" si="42"/>
        <v>0</v>
      </c>
      <c r="J143" s="25">
        <f t="shared" si="42"/>
        <v>0</v>
      </c>
      <c r="K143" s="25">
        <f t="shared" si="42"/>
        <v>0</v>
      </c>
      <c r="L143" s="25">
        <f t="shared" si="42"/>
        <v>0</v>
      </c>
      <c r="M143" s="25">
        <f t="shared" si="42"/>
        <v>0</v>
      </c>
      <c r="N143" s="25">
        <f t="shared" si="42"/>
        <v>0</v>
      </c>
      <c r="O143" s="25">
        <f t="shared" si="42"/>
        <v>0</v>
      </c>
      <c r="P143" s="25">
        <f t="shared" si="42"/>
        <v>130.13469000000001</v>
      </c>
      <c r="Q143" s="25">
        <f t="shared" si="42"/>
        <v>0</v>
      </c>
    </row>
    <row r="144" spans="1:17" ht="30" customHeight="1" x14ac:dyDescent="0.25">
      <c r="A144" s="112"/>
      <c r="B144" s="109"/>
      <c r="C144" s="112"/>
      <c r="D144" s="7" t="s">
        <v>4</v>
      </c>
      <c r="E144" s="25">
        <f>F144+G144+H144+I144+J144+K144+L144+M144+N144+O144+P144+Q144</f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</row>
    <row r="145" spans="1:17" ht="30" customHeight="1" x14ac:dyDescent="0.25">
      <c r="A145" s="112"/>
      <c r="B145" s="109"/>
      <c r="C145" s="112"/>
      <c r="D145" s="7" t="s">
        <v>5</v>
      </c>
      <c r="E145" s="25">
        <f t="shared" ref="E145:E149" si="43">F145+G145+H145+I145+J145+K145+L145+M145+N145+O145+P145+Q145</f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</row>
    <row r="146" spans="1:17" ht="30" customHeight="1" x14ac:dyDescent="0.25">
      <c r="A146" s="112"/>
      <c r="B146" s="109"/>
      <c r="C146" s="112"/>
      <c r="D146" s="7" t="s">
        <v>6</v>
      </c>
      <c r="E146" s="25">
        <f t="shared" si="43"/>
        <v>130.13469000000001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130.13469000000001</v>
      </c>
      <c r="Q146" s="20">
        <v>0</v>
      </c>
    </row>
    <row r="147" spans="1:17" ht="30" customHeight="1" x14ac:dyDescent="0.25">
      <c r="A147" s="112"/>
      <c r="B147" s="109"/>
      <c r="C147" s="112"/>
      <c r="D147" s="12" t="s">
        <v>27</v>
      </c>
      <c r="E147" s="25">
        <f t="shared" si="43"/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</row>
    <row r="148" spans="1:17" ht="30" customHeight="1" x14ac:dyDescent="0.25">
      <c r="A148" s="112"/>
      <c r="B148" s="109"/>
      <c r="C148" s="112"/>
      <c r="D148" s="12" t="s">
        <v>70</v>
      </c>
      <c r="E148" s="25">
        <f t="shared" si="43"/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</row>
    <row r="149" spans="1:17" ht="30" customHeight="1" x14ac:dyDescent="0.25">
      <c r="A149" s="113"/>
      <c r="B149" s="110"/>
      <c r="C149" s="113"/>
      <c r="D149" s="12" t="s">
        <v>71</v>
      </c>
      <c r="E149" s="25">
        <f t="shared" si="43"/>
        <v>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0</v>
      </c>
    </row>
    <row r="150" spans="1:17" x14ac:dyDescent="0.25">
      <c r="A150" s="150" t="s">
        <v>22</v>
      </c>
      <c r="B150" s="150"/>
      <c r="C150" s="147"/>
      <c r="D150" s="6" t="s">
        <v>20</v>
      </c>
      <c r="E150" s="26">
        <f t="shared" si="41"/>
        <v>356603.68270999996</v>
      </c>
      <c r="F150" s="26">
        <f>F151+F152+F153+F154+F155+F156</f>
        <v>73.392480000000006</v>
      </c>
      <c r="G150" s="26">
        <f t="shared" ref="G150:Q150" si="44">G151+G152+G153+G154+G155+G156</f>
        <v>2291.4011</v>
      </c>
      <c r="H150" s="26">
        <f t="shared" si="44"/>
        <v>2162.3362399999996</v>
      </c>
      <c r="I150" s="26">
        <f t="shared" si="44"/>
        <v>2823.9855400000001</v>
      </c>
      <c r="J150" s="26">
        <f t="shared" si="44"/>
        <v>1424.11934</v>
      </c>
      <c r="K150" s="26">
        <f t="shared" si="44"/>
        <v>1152.8624400000001</v>
      </c>
      <c r="L150" s="26">
        <f t="shared" si="44"/>
        <v>2035.2622000000001</v>
      </c>
      <c r="M150" s="26">
        <f t="shared" si="44"/>
        <v>5302.7371000000003</v>
      </c>
      <c r="N150" s="26">
        <f t="shared" si="44"/>
        <v>-2071.3539900000001</v>
      </c>
      <c r="O150" s="26">
        <f t="shared" si="44"/>
        <v>3955.5108100000002</v>
      </c>
      <c r="P150" s="26">
        <f t="shared" si="44"/>
        <v>5807.12979</v>
      </c>
      <c r="Q150" s="26">
        <f t="shared" si="44"/>
        <v>331646.29965999996</v>
      </c>
    </row>
    <row r="151" spans="1:17" x14ac:dyDescent="0.25">
      <c r="A151" s="150"/>
      <c r="B151" s="150"/>
      <c r="C151" s="148"/>
      <c r="D151" s="6" t="s">
        <v>4</v>
      </c>
      <c r="E151" s="26">
        <f t="shared" si="41"/>
        <v>0</v>
      </c>
      <c r="F151" s="26">
        <f t="shared" ref="F151:Q151" si="45">F102+F60+F18+F137</f>
        <v>0</v>
      </c>
      <c r="G151" s="26">
        <f t="shared" si="45"/>
        <v>0</v>
      </c>
      <c r="H151" s="26">
        <f t="shared" si="45"/>
        <v>0</v>
      </c>
      <c r="I151" s="26">
        <f t="shared" si="45"/>
        <v>0</v>
      </c>
      <c r="J151" s="26">
        <f t="shared" si="45"/>
        <v>0</v>
      </c>
      <c r="K151" s="26">
        <f t="shared" si="45"/>
        <v>0</v>
      </c>
      <c r="L151" s="26">
        <f t="shared" si="45"/>
        <v>0</v>
      </c>
      <c r="M151" s="26">
        <f t="shared" si="45"/>
        <v>0</v>
      </c>
      <c r="N151" s="26">
        <f t="shared" si="45"/>
        <v>0</v>
      </c>
      <c r="O151" s="26">
        <f t="shared" si="45"/>
        <v>0</v>
      </c>
      <c r="P151" s="26">
        <f t="shared" si="45"/>
        <v>0</v>
      </c>
      <c r="Q151" s="26">
        <f t="shared" si="45"/>
        <v>0</v>
      </c>
    </row>
    <row r="152" spans="1:17" x14ac:dyDescent="0.25">
      <c r="A152" s="150"/>
      <c r="B152" s="150"/>
      <c r="C152" s="148"/>
      <c r="D152" s="6" t="s">
        <v>5</v>
      </c>
      <c r="E152" s="26">
        <f>F152+G152+H152+I152+J152+K152+L152+M152+N152+O152+P152+Q152</f>
        <v>95</v>
      </c>
      <c r="F152" s="26">
        <f t="shared" ref="F152:Q152" si="46">F103+F61+F19+F138</f>
        <v>0</v>
      </c>
      <c r="G152" s="26">
        <f t="shared" si="46"/>
        <v>0</v>
      </c>
      <c r="H152" s="26">
        <f t="shared" si="46"/>
        <v>36</v>
      </c>
      <c r="I152" s="26">
        <f t="shared" si="46"/>
        <v>0</v>
      </c>
      <c r="J152" s="26">
        <f t="shared" si="46"/>
        <v>36</v>
      </c>
      <c r="K152" s="26">
        <f t="shared" si="46"/>
        <v>0</v>
      </c>
      <c r="L152" s="26">
        <f t="shared" si="46"/>
        <v>0</v>
      </c>
      <c r="M152" s="26">
        <f t="shared" si="46"/>
        <v>23</v>
      </c>
      <c r="N152" s="26">
        <f t="shared" si="46"/>
        <v>0</v>
      </c>
      <c r="O152" s="26">
        <f t="shared" si="46"/>
        <v>0</v>
      </c>
      <c r="P152" s="26">
        <f t="shared" si="46"/>
        <v>0</v>
      </c>
      <c r="Q152" s="26">
        <f t="shared" si="46"/>
        <v>0</v>
      </c>
    </row>
    <row r="153" spans="1:17" x14ac:dyDescent="0.25">
      <c r="A153" s="150"/>
      <c r="B153" s="150"/>
      <c r="C153" s="148"/>
      <c r="D153" s="6" t="s">
        <v>6</v>
      </c>
      <c r="E153" s="26">
        <f>F153+G153+H153+I153+J153+K153+L153+M153+N153+O153+P153+Q153</f>
        <v>28999.949530000002</v>
      </c>
      <c r="F153" s="26">
        <f t="shared" ref="F153:O153" si="47">F104+F62+F20+F139</f>
        <v>73.392480000000006</v>
      </c>
      <c r="G153" s="26">
        <f t="shared" si="47"/>
        <v>2291.4011</v>
      </c>
      <c r="H153" s="26">
        <f t="shared" si="47"/>
        <v>2126.3362399999996</v>
      </c>
      <c r="I153" s="26">
        <f t="shared" si="47"/>
        <v>2823.9855400000001</v>
      </c>
      <c r="J153" s="26">
        <f t="shared" si="47"/>
        <v>1388.11934</v>
      </c>
      <c r="K153" s="26">
        <f t="shared" si="47"/>
        <v>1152.8624400000001</v>
      </c>
      <c r="L153" s="26">
        <f t="shared" si="47"/>
        <v>2035.2622000000001</v>
      </c>
      <c r="M153" s="26">
        <f t="shared" si="47"/>
        <v>5279.7371000000003</v>
      </c>
      <c r="N153" s="26">
        <f t="shared" si="47"/>
        <v>-2071.3539900000001</v>
      </c>
      <c r="O153" s="26">
        <f t="shared" si="47"/>
        <v>3955.5108100000002</v>
      </c>
      <c r="P153" s="26">
        <f>P104+P62+P20+P139+P146</f>
        <v>5807.12979</v>
      </c>
      <c r="Q153" s="26">
        <f>Q104+Q62+Q20+Q139</f>
        <v>4137.5664800000004</v>
      </c>
    </row>
    <row r="154" spans="1:17" ht="57" x14ac:dyDescent="0.25">
      <c r="A154" s="150"/>
      <c r="B154" s="150"/>
      <c r="C154" s="148"/>
      <c r="D154" s="13" t="s">
        <v>27</v>
      </c>
      <c r="E154" s="26">
        <f t="shared" ref="E154:E155" si="48">F154+G154+H154+I154+J154+K154+L154+M154+N154+O154+P154+Q154</f>
        <v>0</v>
      </c>
      <c r="F154" s="26">
        <f t="shared" ref="F154:O154" si="49">F105+F63+F21+F140</f>
        <v>0</v>
      </c>
      <c r="G154" s="26">
        <f t="shared" si="49"/>
        <v>0</v>
      </c>
      <c r="H154" s="26">
        <f t="shared" si="49"/>
        <v>0</v>
      </c>
      <c r="I154" s="26">
        <f t="shared" si="49"/>
        <v>0</v>
      </c>
      <c r="J154" s="26">
        <f t="shared" si="49"/>
        <v>0</v>
      </c>
      <c r="K154" s="26">
        <f t="shared" si="49"/>
        <v>0</v>
      </c>
      <c r="L154" s="26">
        <f t="shared" si="49"/>
        <v>0</v>
      </c>
      <c r="M154" s="26">
        <f t="shared" si="49"/>
        <v>0</v>
      </c>
      <c r="N154" s="26">
        <f t="shared" si="49"/>
        <v>0</v>
      </c>
      <c r="O154" s="26">
        <f t="shared" si="49"/>
        <v>0</v>
      </c>
      <c r="P154" s="26">
        <f>P105+P63+P21+P140</f>
        <v>0</v>
      </c>
      <c r="Q154" s="26">
        <f>Q105+Q63+Q21+Q140</f>
        <v>0</v>
      </c>
    </row>
    <row r="155" spans="1:17" ht="28.5" x14ac:dyDescent="0.25">
      <c r="A155" s="150"/>
      <c r="B155" s="150"/>
      <c r="C155" s="148"/>
      <c r="D155" s="13" t="s">
        <v>70</v>
      </c>
      <c r="E155" s="26">
        <f t="shared" si="48"/>
        <v>0</v>
      </c>
      <c r="F155" s="26">
        <f t="shared" ref="F155:O155" si="50">F106+F64+F22+F141</f>
        <v>0</v>
      </c>
      <c r="G155" s="26">
        <f t="shared" si="50"/>
        <v>0</v>
      </c>
      <c r="H155" s="26">
        <f t="shared" si="50"/>
        <v>0</v>
      </c>
      <c r="I155" s="26">
        <f t="shared" si="50"/>
        <v>0</v>
      </c>
      <c r="J155" s="26">
        <f t="shared" si="50"/>
        <v>0</v>
      </c>
      <c r="K155" s="26">
        <f t="shared" si="50"/>
        <v>0</v>
      </c>
      <c r="L155" s="26">
        <f t="shared" si="50"/>
        <v>0</v>
      </c>
      <c r="M155" s="26">
        <f t="shared" si="50"/>
        <v>0</v>
      </c>
      <c r="N155" s="26">
        <f t="shared" si="50"/>
        <v>0</v>
      </c>
      <c r="O155" s="26">
        <f t="shared" si="50"/>
        <v>0</v>
      </c>
      <c r="P155" s="26">
        <f>P106+P64+P22+P141</f>
        <v>0</v>
      </c>
      <c r="Q155" s="26">
        <f>Q106+Q64+Q22+Q141</f>
        <v>0</v>
      </c>
    </row>
    <row r="156" spans="1:17" ht="42.75" x14ac:dyDescent="0.25">
      <c r="A156" s="150"/>
      <c r="B156" s="150"/>
      <c r="C156" s="149"/>
      <c r="D156" s="13" t="s">
        <v>71</v>
      </c>
      <c r="E156" s="26">
        <f>F156+G156+H156+I156+J156+K156+L156+M156+N156+O156+P156+Q156</f>
        <v>327508.73317999998</v>
      </c>
      <c r="F156" s="26">
        <f t="shared" ref="F156:O156" si="51">F107+F65+F23+F142</f>
        <v>0</v>
      </c>
      <c r="G156" s="26">
        <f t="shared" si="51"/>
        <v>0</v>
      </c>
      <c r="H156" s="26">
        <f t="shared" si="51"/>
        <v>0</v>
      </c>
      <c r="I156" s="26">
        <f t="shared" si="51"/>
        <v>0</v>
      </c>
      <c r="J156" s="26">
        <f t="shared" si="51"/>
        <v>0</v>
      </c>
      <c r="K156" s="26">
        <f t="shared" si="51"/>
        <v>0</v>
      </c>
      <c r="L156" s="26">
        <f t="shared" si="51"/>
        <v>0</v>
      </c>
      <c r="M156" s="26">
        <f t="shared" si="51"/>
        <v>0</v>
      </c>
      <c r="N156" s="26">
        <f t="shared" si="51"/>
        <v>0</v>
      </c>
      <c r="O156" s="26">
        <f t="shared" si="51"/>
        <v>0</v>
      </c>
      <c r="P156" s="26">
        <f>P107+P65+P23+P142</f>
        <v>0</v>
      </c>
      <c r="Q156" s="26">
        <f>Q107+Q65+Q23+Q142</f>
        <v>327508.73317999998</v>
      </c>
    </row>
    <row r="157" spans="1:17" ht="28.5" customHeight="1" x14ac:dyDescent="0.25">
      <c r="A157" s="144" t="s">
        <v>72</v>
      </c>
      <c r="B157" s="145"/>
      <c r="C157" s="145"/>
      <c r="D157" s="145"/>
      <c r="E157" s="145"/>
      <c r="F157" s="145"/>
      <c r="G157" s="145"/>
      <c r="H157" s="145"/>
      <c r="I157" s="145"/>
      <c r="J157" s="145"/>
    </row>
    <row r="158" spans="1:17" ht="16.5" customHeight="1" x14ac:dyDescent="0.25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  <c r="M158" s="17"/>
    </row>
    <row r="159" spans="1:17" ht="16.5" customHeight="1" x14ac:dyDescent="0.25">
      <c r="A159" s="146"/>
      <c r="B159" s="146"/>
      <c r="C159" s="146"/>
      <c r="D159" s="146"/>
      <c r="E159" s="146"/>
      <c r="F159" s="146"/>
      <c r="G159" s="146"/>
      <c r="H159" s="146"/>
      <c r="I159" s="146"/>
      <c r="J159" s="146"/>
    </row>
    <row r="160" spans="1:17" ht="16.5" customHeight="1" x14ac:dyDescent="0.25">
      <c r="A160" s="146"/>
      <c r="B160" s="146"/>
      <c r="C160" s="146"/>
      <c r="D160" s="146"/>
      <c r="E160" s="146"/>
      <c r="F160" s="146"/>
      <c r="G160" s="146"/>
      <c r="H160" s="146"/>
      <c r="I160" s="146"/>
      <c r="J160" s="146"/>
    </row>
    <row r="161" spans="1:10" ht="16.5" customHeight="1" x14ac:dyDescent="0.25">
      <c r="A161" s="146"/>
      <c r="B161" s="146"/>
      <c r="C161" s="146"/>
      <c r="D161" s="146"/>
      <c r="E161" s="146"/>
      <c r="F161" s="146"/>
      <c r="G161" s="146"/>
      <c r="H161" s="146"/>
      <c r="I161" s="146"/>
      <c r="J161" s="146"/>
    </row>
    <row r="162" spans="1:10" ht="16.5" customHeight="1" x14ac:dyDescent="0.25">
      <c r="A162" s="146"/>
      <c r="B162" s="146"/>
      <c r="C162" s="146"/>
      <c r="D162" s="146"/>
      <c r="E162" s="146"/>
      <c r="F162" s="146"/>
      <c r="G162" s="146"/>
      <c r="H162" s="146"/>
      <c r="I162" s="146"/>
      <c r="J162" s="146"/>
    </row>
    <row r="163" spans="1:10" ht="16.5" customHeight="1" x14ac:dyDescent="0.25">
      <c r="A163" s="146"/>
      <c r="B163" s="146"/>
      <c r="C163" s="146"/>
      <c r="D163" s="146"/>
      <c r="E163" s="146"/>
      <c r="F163" s="146"/>
      <c r="G163" s="146"/>
      <c r="H163" s="146"/>
      <c r="I163" s="146"/>
      <c r="J163" s="146"/>
    </row>
    <row r="164" spans="1:10" ht="16.5" customHeight="1" x14ac:dyDescent="0.25">
      <c r="A164" s="146"/>
      <c r="B164" s="146"/>
      <c r="C164" s="146"/>
      <c r="D164" s="146"/>
      <c r="E164" s="146"/>
      <c r="F164" s="146"/>
      <c r="G164" s="146"/>
      <c r="H164" s="146"/>
      <c r="I164" s="146"/>
      <c r="J164" s="146"/>
    </row>
    <row r="165" spans="1:10" ht="16.5" customHeight="1" x14ac:dyDescent="0.25">
      <c r="A165" s="146"/>
      <c r="B165" s="146"/>
      <c r="C165" s="146"/>
      <c r="D165" s="146"/>
      <c r="E165" s="146"/>
      <c r="F165" s="146"/>
      <c r="G165" s="146"/>
      <c r="H165" s="146"/>
      <c r="I165" s="146"/>
      <c r="J165" s="146"/>
    </row>
    <row r="166" spans="1:10" x14ac:dyDescent="0.25">
      <c r="A166" s="146"/>
      <c r="B166" s="146"/>
      <c r="C166" s="146"/>
      <c r="D166" s="146"/>
      <c r="E166" s="146"/>
      <c r="F166" s="146"/>
      <c r="G166" s="146"/>
      <c r="H166" s="146"/>
      <c r="I166" s="146"/>
      <c r="J166" s="146"/>
    </row>
    <row r="167" spans="1:10" ht="18" customHeight="1" x14ac:dyDescent="0.25">
      <c r="A167" s="146"/>
      <c r="B167" s="146"/>
      <c r="C167" s="146"/>
      <c r="D167" s="146"/>
      <c r="E167" s="146"/>
      <c r="F167" s="146"/>
      <c r="G167" s="146"/>
      <c r="H167" s="146"/>
      <c r="I167" s="146"/>
      <c r="J167" s="146"/>
    </row>
    <row r="168" spans="1:10" ht="16.5" customHeight="1" x14ac:dyDescent="0.25">
      <c r="A168" s="146"/>
      <c r="B168" s="146"/>
      <c r="C168" s="146"/>
      <c r="D168" s="146"/>
      <c r="E168" s="146"/>
      <c r="F168" s="146"/>
      <c r="G168" s="146"/>
      <c r="H168" s="146"/>
      <c r="I168" s="146"/>
      <c r="J168" s="146"/>
    </row>
    <row r="169" spans="1:10" ht="22.5" customHeight="1" x14ac:dyDescent="0.25"/>
    <row r="170" spans="1:10" ht="16.5" x14ac:dyDescent="0.25">
      <c r="B170" s="4" t="s">
        <v>100</v>
      </c>
      <c r="C170" s="4"/>
      <c r="D170" s="106"/>
      <c r="E170" s="106"/>
      <c r="F170" s="106"/>
      <c r="G170" s="105" t="s">
        <v>88</v>
      </c>
      <c r="H170" s="105"/>
      <c r="I170" s="105"/>
    </row>
    <row r="171" spans="1:10" ht="16.5" x14ac:dyDescent="0.25">
      <c r="B171" s="4"/>
      <c r="C171" s="4"/>
      <c r="D171" s="100"/>
      <c r="E171" s="100"/>
      <c r="F171" s="100"/>
    </row>
    <row r="172" spans="1:10" ht="16.5" x14ac:dyDescent="0.25">
      <c r="B172" s="4" t="s">
        <v>89</v>
      </c>
      <c r="C172" s="4"/>
      <c r="D172" s="106"/>
      <c r="E172" s="106"/>
      <c r="F172" s="106"/>
      <c r="G172" s="105" t="s">
        <v>90</v>
      </c>
      <c r="H172" s="105"/>
      <c r="I172" s="105"/>
    </row>
    <row r="173" spans="1:10" ht="16.5" x14ac:dyDescent="0.25">
      <c r="B173" s="4"/>
      <c r="C173" s="4"/>
      <c r="D173" s="79"/>
      <c r="E173" s="79"/>
      <c r="F173" s="79"/>
      <c r="G173" s="80"/>
      <c r="H173" s="80"/>
      <c r="I173" s="80"/>
    </row>
    <row r="174" spans="1:10" ht="16.5" x14ac:dyDescent="0.25">
      <c r="B174" s="4" t="s">
        <v>91</v>
      </c>
      <c r="C174" s="4"/>
      <c r="D174" s="101" t="s">
        <v>92</v>
      </c>
      <c r="E174" s="102"/>
      <c r="F174" s="102"/>
      <c r="G174" s="80"/>
      <c r="H174" s="80" t="s">
        <v>103</v>
      </c>
      <c r="I174" s="80"/>
    </row>
    <row r="175" spans="1:10" ht="16.5" x14ac:dyDescent="0.25">
      <c r="B175" s="4"/>
      <c r="C175" s="4"/>
      <c r="D175" s="79"/>
      <c r="E175" s="79"/>
      <c r="F175" s="79"/>
      <c r="G175" s="80"/>
      <c r="H175" s="80"/>
      <c r="I175" s="80"/>
    </row>
    <row r="176" spans="1:10" ht="16.5" x14ac:dyDescent="0.25">
      <c r="B176" s="4"/>
      <c r="C176" s="4"/>
      <c r="D176" s="101"/>
      <c r="E176" s="102"/>
      <c r="F176" s="102"/>
      <c r="G176" s="80"/>
      <c r="H176" s="80"/>
      <c r="I176" s="80"/>
    </row>
    <row r="177" spans="2:9" x14ac:dyDescent="0.25">
      <c r="D177" s="103"/>
      <c r="E177" s="103"/>
      <c r="F177" s="103"/>
    </row>
    <row r="178" spans="2:9" ht="16.5" x14ac:dyDescent="0.25">
      <c r="B178" s="4" t="s">
        <v>94</v>
      </c>
      <c r="C178" s="4"/>
      <c r="D178" s="104"/>
      <c r="E178" s="104"/>
      <c r="F178" s="104"/>
      <c r="G178" s="105" t="s">
        <v>104</v>
      </c>
      <c r="H178" s="105"/>
      <c r="I178" s="105"/>
    </row>
    <row r="179" spans="2:9" ht="16.5" x14ac:dyDescent="0.25">
      <c r="B179" s="50">
        <v>250239</v>
      </c>
      <c r="C179" s="4"/>
      <c r="D179" s="100"/>
      <c r="E179" s="100"/>
      <c r="F179" s="100"/>
    </row>
  </sheetData>
  <mergeCells count="90">
    <mergeCell ref="A12:Q12"/>
    <mergeCell ref="M1:Q1"/>
    <mergeCell ref="M2:Q2"/>
    <mergeCell ref="M3:Q3"/>
    <mergeCell ref="M4:Q4"/>
    <mergeCell ref="M5:Q5"/>
    <mergeCell ref="M6:Q6"/>
    <mergeCell ref="M7:Q7"/>
    <mergeCell ref="M8:Q8"/>
    <mergeCell ref="M9:Q9"/>
    <mergeCell ref="A10:Q10"/>
    <mergeCell ref="A11:Q11"/>
    <mergeCell ref="P13:Q13"/>
    <mergeCell ref="A14:A15"/>
    <mergeCell ref="B14:B15"/>
    <mergeCell ref="C14:C15"/>
    <mergeCell ref="D14:D15"/>
    <mergeCell ref="E14:E15"/>
    <mergeCell ref="F14:Q14"/>
    <mergeCell ref="A17:A23"/>
    <mergeCell ref="B17:B23"/>
    <mergeCell ref="C17:C23"/>
    <mergeCell ref="A24:A30"/>
    <mergeCell ref="B24:B30"/>
    <mergeCell ref="C24:C30"/>
    <mergeCell ref="A31:A37"/>
    <mergeCell ref="B31:B37"/>
    <mergeCell ref="C31:C37"/>
    <mergeCell ref="A38:A44"/>
    <mergeCell ref="B38:B44"/>
    <mergeCell ref="C38:C44"/>
    <mergeCell ref="A45:A51"/>
    <mergeCell ref="B45:B51"/>
    <mergeCell ref="C45:C51"/>
    <mergeCell ref="A52:A58"/>
    <mergeCell ref="B52:B58"/>
    <mergeCell ref="C52:C58"/>
    <mergeCell ref="A59:A65"/>
    <mergeCell ref="B59:B65"/>
    <mergeCell ref="C59:C65"/>
    <mergeCell ref="A66:A72"/>
    <mergeCell ref="B66:B72"/>
    <mergeCell ref="C66:C72"/>
    <mergeCell ref="A73:A79"/>
    <mergeCell ref="B73:B79"/>
    <mergeCell ref="C73:C79"/>
    <mergeCell ref="A80:A86"/>
    <mergeCell ref="B80:B86"/>
    <mergeCell ref="C80:C86"/>
    <mergeCell ref="A87:A93"/>
    <mergeCell ref="B87:B93"/>
    <mergeCell ref="C87:C93"/>
    <mergeCell ref="A94:A100"/>
    <mergeCell ref="B94:B100"/>
    <mergeCell ref="C94:C100"/>
    <mergeCell ref="A101:A107"/>
    <mergeCell ref="B101:B107"/>
    <mergeCell ref="C101:C107"/>
    <mergeCell ref="A108:A114"/>
    <mergeCell ref="B108:B114"/>
    <mergeCell ref="C108:C114"/>
    <mergeCell ref="A115:A121"/>
    <mergeCell ref="B115:B121"/>
    <mergeCell ref="C115:C121"/>
    <mergeCell ref="A122:A128"/>
    <mergeCell ref="B122:B128"/>
    <mergeCell ref="C122:C128"/>
    <mergeCell ref="G178:I178"/>
    <mergeCell ref="A129:A135"/>
    <mergeCell ref="B129:B135"/>
    <mergeCell ref="C129:C135"/>
    <mergeCell ref="A136:A142"/>
    <mergeCell ref="B136:B142"/>
    <mergeCell ref="C136:C142"/>
    <mergeCell ref="D179:F179"/>
    <mergeCell ref="A143:A149"/>
    <mergeCell ref="C143:C149"/>
    <mergeCell ref="B143:B149"/>
    <mergeCell ref="D172:F172"/>
    <mergeCell ref="A150:B156"/>
    <mergeCell ref="C150:C156"/>
    <mergeCell ref="A157:J168"/>
    <mergeCell ref="D170:F170"/>
    <mergeCell ref="G170:I170"/>
    <mergeCell ref="D171:F171"/>
    <mergeCell ref="G172:I172"/>
    <mergeCell ref="D174:F174"/>
    <mergeCell ref="D176:F176"/>
    <mergeCell ref="D177:F177"/>
    <mergeCell ref="D178:F178"/>
  </mergeCells>
  <pageMargins left="0.11811023622047245" right="0" top="0.39370078740157483" bottom="0" header="0" footer="0"/>
  <pageSetup paperSize="9" scale="42" fitToHeight="0" orientation="landscape" r:id="rId1"/>
  <rowBreaks count="4" manualBreakCount="4">
    <brk id="44" max="16383" man="1"/>
    <brk id="79" max="16383" man="1"/>
    <brk id="121" max="16" man="1"/>
    <brk id="149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9"/>
  <sheetViews>
    <sheetView view="pageBreakPreview" zoomScale="80" zoomScaleNormal="70" zoomScaleSheetLayoutView="80" workbookViewId="0">
      <pane xSplit="10" ySplit="15" topLeftCell="K31" activePane="bottomRight" state="frozen"/>
      <selection pane="topRight" activeCell="K1" sqref="K1"/>
      <selection pane="bottomLeft" activeCell="A16" sqref="A16"/>
      <selection pane="bottomRight" activeCell="Q79" sqref="Q79"/>
    </sheetView>
  </sheetViews>
  <sheetFormatPr defaultRowHeight="15" x14ac:dyDescent="0.25"/>
  <cols>
    <col min="1" max="1" width="8" style="90" bestFit="1" customWidth="1"/>
    <col min="2" max="2" width="32.28515625" style="1" customWidth="1"/>
    <col min="3" max="3" width="31.85546875" style="1" customWidth="1"/>
    <col min="4" max="4" width="15.140625" style="1" customWidth="1"/>
    <col min="5" max="5" width="17.28515625" style="1" customWidth="1"/>
    <col min="6" max="6" width="15.28515625" style="1" customWidth="1"/>
    <col min="7" max="7" width="14.85546875" style="1" customWidth="1"/>
    <col min="8" max="8" width="15.42578125" style="1" customWidth="1"/>
    <col min="9" max="9" width="15.140625" style="1" customWidth="1"/>
    <col min="10" max="10" width="15.85546875" style="1" customWidth="1"/>
    <col min="11" max="11" width="17" style="1" customWidth="1"/>
    <col min="12" max="12" width="16.42578125" style="1" customWidth="1"/>
    <col min="13" max="13" width="16.7109375" style="1" customWidth="1"/>
    <col min="14" max="14" width="16.28515625" style="1" customWidth="1"/>
    <col min="15" max="16" width="16.42578125" style="1" customWidth="1"/>
    <col min="17" max="17" width="20.5703125" style="1" customWidth="1"/>
    <col min="18" max="18" width="13" style="1" bestFit="1" customWidth="1"/>
    <col min="19" max="16384" width="9.140625" style="1"/>
  </cols>
  <sheetData>
    <row r="1" spans="1:17" ht="16.5" x14ac:dyDescent="0.25">
      <c r="G1" s="4"/>
      <c r="M1" s="133" t="s">
        <v>26</v>
      </c>
      <c r="N1" s="133"/>
      <c r="O1" s="133"/>
      <c r="P1" s="133"/>
      <c r="Q1" s="133"/>
    </row>
    <row r="2" spans="1:17" ht="16.5" x14ac:dyDescent="0.25">
      <c r="G2" s="4"/>
      <c r="M2" s="134" t="s">
        <v>53</v>
      </c>
      <c r="N2" s="134"/>
      <c r="O2" s="134"/>
      <c r="P2" s="134"/>
      <c r="Q2" s="134"/>
    </row>
    <row r="3" spans="1:17" ht="16.5" x14ac:dyDescent="0.25">
      <c r="G3" s="4"/>
      <c r="M3" s="135" t="s">
        <v>36</v>
      </c>
      <c r="N3" s="135"/>
      <c r="O3" s="135"/>
      <c r="P3" s="135"/>
      <c r="Q3" s="135"/>
    </row>
    <row r="4" spans="1:17" ht="16.5" x14ac:dyDescent="0.25">
      <c r="G4" s="4"/>
      <c r="M4" s="136"/>
      <c r="N4" s="136"/>
      <c r="O4" s="136"/>
      <c r="P4" s="136"/>
      <c r="Q4" s="136"/>
    </row>
    <row r="5" spans="1:17" ht="16.5" x14ac:dyDescent="0.25">
      <c r="G5" s="4"/>
      <c r="M5" s="135" t="s">
        <v>37</v>
      </c>
      <c r="N5" s="135"/>
      <c r="O5" s="135"/>
      <c r="P5" s="135"/>
      <c r="Q5" s="135"/>
    </row>
    <row r="6" spans="1:17" ht="16.5" x14ac:dyDescent="0.25">
      <c r="G6" s="4"/>
      <c r="M6" s="136"/>
      <c r="N6" s="136"/>
      <c r="O6" s="136"/>
      <c r="P6" s="136"/>
      <c r="Q6" s="136"/>
    </row>
    <row r="7" spans="1:17" ht="16.5" x14ac:dyDescent="0.25">
      <c r="G7" s="4"/>
      <c r="M7" s="135" t="s">
        <v>37</v>
      </c>
      <c r="N7" s="135"/>
      <c r="O7" s="135"/>
      <c r="P7" s="135"/>
      <c r="Q7" s="135"/>
    </row>
    <row r="8" spans="1:17" ht="16.5" x14ac:dyDescent="0.25">
      <c r="G8" s="4"/>
      <c r="M8" s="134"/>
      <c r="N8" s="134"/>
      <c r="O8" s="134"/>
      <c r="P8" s="134"/>
      <c r="Q8" s="134"/>
    </row>
    <row r="9" spans="1:17" ht="17.25" customHeight="1" x14ac:dyDescent="0.25">
      <c r="G9" s="4"/>
      <c r="M9" s="137" t="s">
        <v>86</v>
      </c>
      <c r="N9" s="137"/>
      <c r="O9" s="137"/>
      <c r="P9" s="137"/>
      <c r="Q9" s="137"/>
    </row>
    <row r="10" spans="1:17" ht="21" customHeight="1" x14ac:dyDescent="0.25">
      <c r="A10" s="107" t="s">
        <v>23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</row>
    <row r="11" spans="1:17" ht="42" customHeight="1" x14ac:dyDescent="0.25">
      <c r="A11" s="114" t="s">
        <v>61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17" ht="23.25" customHeight="1" x14ac:dyDescent="0.25">
      <c r="A12" s="115" t="s">
        <v>28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7" hidden="1" x14ac:dyDescent="0.25">
      <c r="P13" s="121" t="s">
        <v>24</v>
      </c>
      <c r="Q13" s="121"/>
    </row>
    <row r="14" spans="1:17" ht="69" customHeight="1" x14ac:dyDescent="0.25">
      <c r="A14" s="116" t="s">
        <v>0</v>
      </c>
      <c r="B14" s="120" t="s">
        <v>62</v>
      </c>
      <c r="C14" s="117" t="s">
        <v>63</v>
      </c>
      <c r="D14" s="116" t="s">
        <v>19</v>
      </c>
      <c r="E14" s="116" t="s">
        <v>21</v>
      </c>
      <c r="F14" s="116" t="s">
        <v>25</v>
      </c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</row>
    <row r="15" spans="1:17" ht="68.25" customHeight="1" x14ac:dyDescent="0.25">
      <c r="A15" s="116"/>
      <c r="B15" s="120"/>
      <c r="C15" s="118"/>
      <c r="D15" s="116"/>
      <c r="E15" s="116"/>
      <c r="F15" s="86" t="s">
        <v>7</v>
      </c>
      <c r="G15" s="86" t="s">
        <v>8</v>
      </c>
      <c r="H15" s="86" t="s">
        <v>9</v>
      </c>
      <c r="I15" s="86" t="s">
        <v>10</v>
      </c>
      <c r="J15" s="86" t="s">
        <v>11</v>
      </c>
      <c r="K15" s="86" t="s">
        <v>12</v>
      </c>
      <c r="L15" s="86" t="s">
        <v>13</v>
      </c>
      <c r="M15" s="86" t="s">
        <v>14</v>
      </c>
      <c r="N15" s="86" t="s">
        <v>15</v>
      </c>
      <c r="O15" s="86" t="s">
        <v>16</v>
      </c>
      <c r="P15" s="86" t="s">
        <v>17</v>
      </c>
      <c r="Q15" s="89" t="s">
        <v>18</v>
      </c>
    </row>
    <row r="16" spans="1:17" s="3" customFormat="1" ht="15" customHeight="1" x14ac:dyDescent="0.2">
      <c r="A16" s="5">
        <v>1</v>
      </c>
      <c r="B16" s="5">
        <v>2</v>
      </c>
      <c r="C16" s="5">
        <v>3</v>
      </c>
      <c r="D16" s="5">
        <v>4</v>
      </c>
      <c r="E16" s="9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19">
        <v>17</v>
      </c>
    </row>
    <row r="17" spans="1:17" x14ac:dyDescent="0.25">
      <c r="A17" s="111" t="s">
        <v>1</v>
      </c>
      <c r="B17" s="108" t="s">
        <v>73</v>
      </c>
      <c r="C17" s="111"/>
      <c r="D17" s="6" t="s">
        <v>20</v>
      </c>
      <c r="E17" s="27">
        <f>E18+E19+E20+E21+E22+E23</f>
        <v>1247.9860100000001</v>
      </c>
      <c r="F17" s="26">
        <f>F18+F19+F20+F21+F22+F23</f>
        <v>0</v>
      </c>
      <c r="G17" s="26">
        <f t="shared" ref="G17:Q17" si="0">G18+G19+G20+G21+G22+G23</f>
        <v>65</v>
      </c>
      <c r="H17" s="26">
        <f t="shared" si="0"/>
        <v>0</v>
      </c>
      <c r="I17" s="26">
        <f t="shared" si="0"/>
        <v>389.3</v>
      </c>
      <c r="J17" s="26">
        <f t="shared" si="0"/>
        <v>159</v>
      </c>
      <c r="K17" s="26">
        <f t="shared" si="0"/>
        <v>420.96</v>
      </c>
      <c r="L17" s="26">
        <f t="shared" si="0"/>
        <v>0</v>
      </c>
      <c r="M17" s="26">
        <f t="shared" si="0"/>
        <v>0</v>
      </c>
      <c r="N17" s="26">
        <f t="shared" si="0"/>
        <v>77.354009999999974</v>
      </c>
      <c r="O17" s="26">
        <f t="shared" si="0"/>
        <v>136.37200000000001</v>
      </c>
      <c r="P17" s="26">
        <f t="shared" si="0"/>
        <v>0</v>
      </c>
      <c r="Q17" s="28">
        <f t="shared" si="0"/>
        <v>0</v>
      </c>
    </row>
    <row r="18" spans="1:17" x14ac:dyDescent="0.25">
      <c r="A18" s="112"/>
      <c r="B18" s="109"/>
      <c r="C18" s="112"/>
      <c r="D18" s="7" t="s">
        <v>4</v>
      </c>
      <c r="E18" s="27">
        <f>F18+G18+H18+I18+J18+K18+L18+M18+N18+O18+P18+Q18</f>
        <v>0</v>
      </c>
      <c r="F18" s="20">
        <f>F25+F46+F53+F32+F39</f>
        <v>0</v>
      </c>
      <c r="G18" s="20">
        <f t="shared" ref="G18:Q18" si="1">G25+G46+G53+G32+G39</f>
        <v>0</v>
      </c>
      <c r="H18" s="20">
        <f t="shared" si="1"/>
        <v>0</v>
      </c>
      <c r="I18" s="20">
        <f t="shared" si="1"/>
        <v>0</v>
      </c>
      <c r="J18" s="20">
        <f t="shared" si="1"/>
        <v>0</v>
      </c>
      <c r="K18" s="20">
        <f t="shared" si="1"/>
        <v>0</v>
      </c>
      <c r="L18" s="20">
        <f t="shared" si="1"/>
        <v>0</v>
      </c>
      <c r="M18" s="20">
        <f t="shared" si="1"/>
        <v>0</v>
      </c>
      <c r="N18" s="20">
        <f t="shared" si="1"/>
        <v>0</v>
      </c>
      <c r="O18" s="20">
        <f t="shared" si="1"/>
        <v>0</v>
      </c>
      <c r="P18" s="20">
        <f t="shared" si="1"/>
        <v>0</v>
      </c>
      <c r="Q18" s="20">
        <f t="shared" si="1"/>
        <v>0</v>
      </c>
    </row>
    <row r="19" spans="1:17" x14ac:dyDescent="0.25">
      <c r="A19" s="112"/>
      <c r="B19" s="109"/>
      <c r="C19" s="112"/>
      <c r="D19" s="7" t="s">
        <v>5</v>
      </c>
      <c r="E19" s="27">
        <f t="shared" ref="E19:E22" si="2">F19+G19+H19+I19+J19+K19+L19+M19+N19+O19+P19+Q19</f>
        <v>0</v>
      </c>
      <c r="F19" s="20">
        <f t="shared" ref="F19:Q23" si="3">F26+F47+F54+F33+F40</f>
        <v>0</v>
      </c>
      <c r="G19" s="20">
        <f t="shared" si="3"/>
        <v>0</v>
      </c>
      <c r="H19" s="20">
        <f t="shared" si="3"/>
        <v>0</v>
      </c>
      <c r="I19" s="20">
        <f t="shared" si="3"/>
        <v>0</v>
      </c>
      <c r="J19" s="20">
        <f t="shared" si="3"/>
        <v>0</v>
      </c>
      <c r="K19" s="20">
        <f t="shared" si="3"/>
        <v>0</v>
      </c>
      <c r="L19" s="20">
        <f t="shared" si="3"/>
        <v>0</v>
      </c>
      <c r="M19" s="20">
        <f t="shared" si="3"/>
        <v>0</v>
      </c>
      <c r="N19" s="20">
        <f t="shared" si="3"/>
        <v>0</v>
      </c>
      <c r="O19" s="20">
        <f t="shared" si="3"/>
        <v>0</v>
      </c>
      <c r="P19" s="20">
        <f t="shared" si="3"/>
        <v>0</v>
      </c>
      <c r="Q19" s="20">
        <f t="shared" si="3"/>
        <v>0</v>
      </c>
    </row>
    <row r="20" spans="1:17" x14ac:dyDescent="0.25">
      <c r="A20" s="112"/>
      <c r="B20" s="109"/>
      <c r="C20" s="112"/>
      <c r="D20" s="88" t="s">
        <v>6</v>
      </c>
      <c r="E20" s="27">
        <f t="shared" si="2"/>
        <v>1247.9860100000001</v>
      </c>
      <c r="F20" s="20">
        <f t="shared" si="3"/>
        <v>0</v>
      </c>
      <c r="G20" s="20">
        <f t="shared" si="3"/>
        <v>65</v>
      </c>
      <c r="H20" s="20">
        <f t="shared" si="3"/>
        <v>0</v>
      </c>
      <c r="I20" s="20">
        <f t="shared" si="3"/>
        <v>389.3</v>
      </c>
      <c r="J20" s="20">
        <f t="shared" si="3"/>
        <v>159</v>
      </c>
      <c r="K20" s="20">
        <f t="shared" si="3"/>
        <v>420.96</v>
      </c>
      <c r="L20" s="20">
        <f t="shared" si="3"/>
        <v>0</v>
      </c>
      <c r="M20" s="20">
        <f t="shared" si="3"/>
        <v>0</v>
      </c>
      <c r="N20" s="20">
        <f t="shared" si="3"/>
        <v>77.354009999999974</v>
      </c>
      <c r="O20" s="20">
        <f t="shared" si="3"/>
        <v>136.37200000000001</v>
      </c>
      <c r="P20" s="20">
        <f t="shared" si="3"/>
        <v>0</v>
      </c>
      <c r="Q20" s="20">
        <f t="shared" si="3"/>
        <v>0</v>
      </c>
    </row>
    <row r="21" spans="1:17" ht="60" x14ac:dyDescent="0.25">
      <c r="A21" s="112"/>
      <c r="B21" s="109"/>
      <c r="C21" s="112"/>
      <c r="D21" s="12" t="s">
        <v>27</v>
      </c>
      <c r="E21" s="27">
        <f t="shared" si="2"/>
        <v>0</v>
      </c>
      <c r="F21" s="20">
        <f t="shared" si="3"/>
        <v>0</v>
      </c>
      <c r="G21" s="20">
        <f t="shared" si="3"/>
        <v>0</v>
      </c>
      <c r="H21" s="20">
        <f t="shared" si="3"/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</row>
    <row r="22" spans="1:17" ht="30" x14ac:dyDescent="0.25">
      <c r="A22" s="112"/>
      <c r="B22" s="109"/>
      <c r="C22" s="112"/>
      <c r="D22" s="12" t="s">
        <v>70</v>
      </c>
      <c r="E22" s="27">
        <f t="shared" si="2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  <c r="I22" s="20">
        <f t="shared" si="3"/>
        <v>0</v>
      </c>
      <c r="J22" s="20">
        <f t="shared" si="3"/>
        <v>0</v>
      </c>
      <c r="K22" s="20">
        <f t="shared" si="3"/>
        <v>0</v>
      </c>
      <c r="L22" s="20">
        <f t="shared" si="3"/>
        <v>0</v>
      </c>
      <c r="M22" s="20">
        <f t="shared" si="3"/>
        <v>0</v>
      </c>
      <c r="N22" s="20">
        <f t="shared" si="3"/>
        <v>0</v>
      </c>
      <c r="O22" s="20">
        <f t="shared" si="3"/>
        <v>0</v>
      </c>
      <c r="P22" s="20">
        <f t="shared" si="3"/>
        <v>0</v>
      </c>
      <c r="Q22" s="20">
        <f t="shared" si="3"/>
        <v>0</v>
      </c>
    </row>
    <row r="23" spans="1:17" ht="30" x14ac:dyDescent="0.25">
      <c r="A23" s="113"/>
      <c r="B23" s="110"/>
      <c r="C23" s="113"/>
      <c r="D23" s="12" t="s">
        <v>71</v>
      </c>
      <c r="E23" s="27">
        <f>F23+G23+H23+I23+J23+K23+L23+M23+N23+O23+P23+Q23</f>
        <v>0</v>
      </c>
      <c r="F23" s="20">
        <f t="shared" si="3"/>
        <v>0</v>
      </c>
      <c r="G23" s="20">
        <f t="shared" si="3"/>
        <v>0</v>
      </c>
      <c r="H23" s="20">
        <f t="shared" si="3"/>
        <v>0</v>
      </c>
      <c r="I23" s="20">
        <f t="shared" si="3"/>
        <v>0</v>
      </c>
      <c r="J23" s="20">
        <f t="shared" si="3"/>
        <v>0</v>
      </c>
      <c r="K23" s="20">
        <f t="shared" si="3"/>
        <v>0</v>
      </c>
      <c r="L23" s="20">
        <f t="shared" si="3"/>
        <v>0</v>
      </c>
      <c r="M23" s="20">
        <f t="shared" si="3"/>
        <v>0</v>
      </c>
      <c r="N23" s="20">
        <f t="shared" si="3"/>
        <v>0</v>
      </c>
      <c r="O23" s="20">
        <f t="shared" si="3"/>
        <v>0</v>
      </c>
      <c r="P23" s="20">
        <f t="shared" si="3"/>
        <v>0</v>
      </c>
      <c r="Q23" s="20">
        <f t="shared" si="3"/>
        <v>0</v>
      </c>
    </row>
    <row r="24" spans="1:17" x14ac:dyDescent="0.25">
      <c r="A24" s="116" t="s">
        <v>2</v>
      </c>
      <c r="B24" s="124" t="s">
        <v>29</v>
      </c>
      <c r="C24" s="111" t="s">
        <v>77</v>
      </c>
      <c r="D24" s="87" t="s">
        <v>20</v>
      </c>
      <c r="E24" s="27">
        <f>E25+E26+E27+E28+E29+E30</f>
        <v>469.80679999999995</v>
      </c>
      <c r="F24" s="26">
        <f>F25+F26+F27+F28+F29+F30</f>
        <v>0</v>
      </c>
      <c r="G24" s="26">
        <f t="shared" ref="G24:Q24" si="4">G25+G26+G27+G28+G29+G30</f>
        <v>0</v>
      </c>
      <c r="H24" s="26">
        <f t="shared" si="4"/>
        <v>0</v>
      </c>
      <c r="I24" s="26">
        <f t="shared" si="4"/>
        <v>0</v>
      </c>
      <c r="J24" s="26">
        <f t="shared" si="4"/>
        <v>0</v>
      </c>
      <c r="K24" s="26">
        <f t="shared" si="4"/>
        <v>420.96</v>
      </c>
      <c r="L24" s="26">
        <f t="shared" si="4"/>
        <v>0</v>
      </c>
      <c r="M24" s="26">
        <f t="shared" si="4"/>
        <v>0</v>
      </c>
      <c r="N24" s="26">
        <f t="shared" si="4"/>
        <v>48.846799999999988</v>
      </c>
      <c r="O24" s="26">
        <f t="shared" si="4"/>
        <v>0</v>
      </c>
      <c r="P24" s="26">
        <f t="shared" si="4"/>
        <v>0</v>
      </c>
      <c r="Q24" s="28">
        <f t="shared" si="4"/>
        <v>0</v>
      </c>
    </row>
    <row r="25" spans="1:17" x14ac:dyDescent="0.25">
      <c r="A25" s="116"/>
      <c r="B25" s="125"/>
      <c r="C25" s="112"/>
      <c r="D25" s="7" t="s">
        <v>4</v>
      </c>
      <c r="E25" s="29">
        <f>F25+G25+H25+I25+J25+K25+L25+M25+N25+O25+P25+Q25</f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30">
        <v>0</v>
      </c>
    </row>
    <row r="26" spans="1:17" x14ac:dyDescent="0.25">
      <c r="A26" s="116"/>
      <c r="B26" s="125"/>
      <c r="C26" s="112"/>
      <c r="D26" s="7" t="s">
        <v>5</v>
      </c>
      <c r="E26" s="29">
        <f t="shared" ref="E26:E30" si="5">F26+G26+H26+I26+J26+K26+L26+M26+N26+O26+P26+Q26</f>
        <v>0</v>
      </c>
      <c r="F26" s="20"/>
      <c r="G26" s="20"/>
      <c r="H26" s="20"/>
      <c r="I26" s="20"/>
      <c r="J26" s="20"/>
      <c r="K26" s="20"/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30">
        <v>0</v>
      </c>
    </row>
    <row r="27" spans="1:17" x14ac:dyDescent="0.25">
      <c r="A27" s="116"/>
      <c r="B27" s="125"/>
      <c r="C27" s="112"/>
      <c r="D27" s="7" t="s">
        <v>6</v>
      </c>
      <c r="E27" s="29">
        <f t="shared" si="5"/>
        <v>469.80679999999995</v>
      </c>
      <c r="F27" s="20">
        <v>0</v>
      </c>
      <c r="G27" s="20">
        <v>0</v>
      </c>
      <c r="H27" s="30">
        <v>0</v>
      </c>
      <c r="I27" s="20">
        <v>0</v>
      </c>
      <c r="J27" s="20">
        <v>0</v>
      </c>
      <c r="K27" s="30">
        <v>420.96</v>
      </c>
      <c r="L27" s="20">
        <v>0</v>
      </c>
      <c r="M27" s="30">
        <v>0</v>
      </c>
      <c r="N27" s="20">
        <f>148.69-25.4432-74.4</f>
        <v>48.846799999999988</v>
      </c>
      <c r="O27" s="20">
        <v>0</v>
      </c>
      <c r="P27" s="20">
        <v>0</v>
      </c>
      <c r="Q27" s="30">
        <v>0</v>
      </c>
    </row>
    <row r="28" spans="1:17" ht="60" x14ac:dyDescent="0.25">
      <c r="A28" s="116"/>
      <c r="B28" s="125"/>
      <c r="C28" s="112"/>
      <c r="D28" s="12" t="s">
        <v>27</v>
      </c>
      <c r="E28" s="29">
        <f t="shared" si="5"/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30">
        <v>0</v>
      </c>
    </row>
    <row r="29" spans="1:17" ht="30" x14ac:dyDescent="0.25">
      <c r="A29" s="116"/>
      <c r="B29" s="125"/>
      <c r="C29" s="112"/>
      <c r="D29" s="12" t="s">
        <v>70</v>
      </c>
      <c r="E29" s="29">
        <f t="shared" si="5"/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30">
        <v>0</v>
      </c>
    </row>
    <row r="30" spans="1:17" ht="55.5" customHeight="1" x14ac:dyDescent="0.25">
      <c r="A30" s="116"/>
      <c r="B30" s="126"/>
      <c r="C30" s="113"/>
      <c r="D30" s="12" t="s">
        <v>71</v>
      </c>
      <c r="E30" s="29">
        <f t="shared" si="5"/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30">
        <v>0</v>
      </c>
    </row>
    <row r="31" spans="1:17" ht="27" customHeight="1" x14ac:dyDescent="0.25">
      <c r="A31" s="111" t="s">
        <v>56</v>
      </c>
      <c r="B31" s="111" t="s">
        <v>64</v>
      </c>
      <c r="C31" s="111" t="s">
        <v>57</v>
      </c>
      <c r="D31" s="87" t="s">
        <v>20</v>
      </c>
      <c r="E31" s="27">
        <f>E32+E33+E34+E35+E36+E37</f>
        <v>153.28021000000001</v>
      </c>
      <c r="F31" s="26">
        <f>F32+F33+F34+F35+F36+F37</f>
        <v>0</v>
      </c>
      <c r="G31" s="26">
        <f t="shared" ref="G31:Q31" si="6">G32+G33+G34+G35+G36+G37</f>
        <v>0</v>
      </c>
      <c r="H31" s="26">
        <f t="shared" si="6"/>
        <v>0</v>
      </c>
      <c r="I31" s="26">
        <f t="shared" si="6"/>
        <v>0</v>
      </c>
      <c r="J31" s="26">
        <f t="shared" si="6"/>
        <v>80</v>
      </c>
      <c r="K31" s="26">
        <f t="shared" si="6"/>
        <v>0</v>
      </c>
      <c r="L31" s="26">
        <f t="shared" si="6"/>
        <v>0</v>
      </c>
      <c r="M31" s="26">
        <f t="shared" si="6"/>
        <v>0</v>
      </c>
      <c r="N31" s="26">
        <f t="shared" si="6"/>
        <v>-48.091790000000003</v>
      </c>
      <c r="O31" s="26">
        <f t="shared" si="6"/>
        <v>121.372</v>
      </c>
      <c r="P31" s="26">
        <f t="shared" si="6"/>
        <v>0</v>
      </c>
      <c r="Q31" s="28">
        <f t="shared" si="6"/>
        <v>0</v>
      </c>
    </row>
    <row r="32" spans="1:17" ht="22.5" customHeight="1" x14ac:dyDescent="0.25">
      <c r="A32" s="112"/>
      <c r="B32" s="112"/>
      <c r="C32" s="112"/>
      <c r="D32" s="7" t="s">
        <v>4</v>
      </c>
      <c r="E32" s="29">
        <f>F32+G32+H32+I32+J32+K32+L32+M32+N32+O32+P32+Q32</f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30">
        <v>0</v>
      </c>
    </row>
    <row r="33" spans="1:17" ht="21" customHeight="1" x14ac:dyDescent="0.25">
      <c r="A33" s="112"/>
      <c r="B33" s="112"/>
      <c r="C33" s="112"/>
      <c r="D33" s="7" t="s">
        <v>5</v>
      </c>
      <c r="E33" s="29">
        <f t="shared" ref="E33:E37" si="7">F33+G33+H33+I33+J33+K33+L33+M33+N33+O33+P33+Q33</f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30">
        <v>0</v>
      </c>
    </row>
    <row r="34" spans="1:17" ht="21.75" customHeight="1" x14ac:dyDescent="0.25">
      <c r="A34" s="112"/>
      <c r="B34" s="112"/>
      <c r="C34" s="112"/>
      <c r="D34" s="7" t="s">
        <v>6</v>
      </c>
      <c r="E34" s="29">
        <f t="shared" si="7"/>
        <v>153.28021000000001</v>
      </c>
      <c r="F34" s="20">
        <v>0</v>
      </c>
      <c r="G34" s="20">
        <v>0</v>
      </c>
      <c r="H34" s="30">
        <v>0</v>
      </c>
      <c r="I34" s="20">
        <v>0</v>
      </c>
      <c r="J34" s="20">
        <v>80</v>
      </c>
      <c r="K34" s="30">
        <v>0</v>
      </c>
      <c r="L34" s="20">
        <v>0</v>
      </c>
      <c r="M34" s="30">
        <v>0</v>
      </c>
      <c r="N34" s="20">
        <f>-48.09179</f>
        <v>-48.091790000000003</v>
      </c>
      <c r="O34" s="20">
        <v>121.372</v>
      </c>
      <c r="P34" s="20">
        <v>0</v>
      </c>
      <c r="Q34" s="30">
        <v>0</v>
      </c>
    </row>
    <row r="35" spans="1:17" ht="65.25" customHeight="1" x14ac:dyDescent="0.25">
      <c r="A35" s="112"/>
      <c r="B35" s="112"/>
      <c r="C35" s="112"/>
      <c r="D35" s="12" t="s">
        <v>27</v>
      </c>
      <c r="E35" s="29">
        <f t="shared" si="7"/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30">
        <v>0</v>
      </c>
    </row>
    <row r="36" spans="1:17" ht="39.75" customHeight="1" x14ac:dyDescent="0.25">
      <c r="A36" s="112"/>
      <c r="B36" s="112"/>
      <c r="C36" s="112"/>
      <c r="D36" s="12" t="s">
        <v>70</v>
      </c>
      <c r="E36" s="29">
        <f t="shared" si="7"/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30">
        <v>0</v>
      </c>
    </row>
    <row r="37" spans="1:17" ht="36" customHeight="1" x14ac:dyDescent="0.25">
      <c r="A37" s="113"/>
      <c r="B37" s="113"/>
      <c r="C37" s="113"/>
      <c r="D37" s="12" t="s">
        <v>71</v>
      </c>
      <c r="E37" s="29">
        <f t="shared" si="7"/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30">
        <v>0</v>
      </c>
    </row>
    <row r="38" spans="1:17" ht="36" customHeight="1" x14ac:dyDescent="0.25">
      <c r="A38" s="111" t="s">
        <v>43</v>
      </c>
      <c r="B38" s="111" t="s">
        <v>58</v>
      </c>
      <c r="C38" s="111" t="s">
        <v>57</v>
      </c>
      <c r="D38" s="87" t="s">
        <v>20</v>
      </c>
      <c r="E38" s="27">
        <f>E39+E40+E41+E42+E43+E44</f>
        <v>24.899000000000001</v>
      </c>
      <c r="F38" s="26">
        <f>F39+F40+F41+F42+F43+F44</f>
        <v>0</v>
      </c>
      <c r="G38" s="26">
        <f t="shared" ref="G38:Q38" si="8">G39+G40+G41+G42+G43+G44</f>
        <v>0</v>
      </c>
      <c r="H38" s="26">
        <f t="shared" si="8"/>
        <v>0</v>
      </c>
      <c r="I38" s="26">
        <f t="shared" si="8"/>
        <v>29.3</v>
      </c>
      <c r="J38" s="26">
        <f t="shared" si="8"/>
        <v>0</v>
      </c>
      <c r="K38" s="26">
        <f t="shared" si="8"/>
        <v>0</v>
      </c>
      <c r="L38" s="26">
        <f t="shared" si="8"/>
        <v>0</v>
      </c>
      <c r="M38" s="26">
        <f t="shared" si="8"/>
        <v>0</v>
      </c>
      <c r="N38" s="26">
        <f t="shared" si="8"/>
        <v>-4.4009999999999998</v>
      </c>
      <c r="O38" s="26">
        <f t="shared" si="8"/>
        <v>0</v>
      </c>
      <c r="P38" s="26">
        <f t="shared" si="8"/>
        <v>0</v>
      </c>
      <c r="Q38" s="28">
        <f t="shared" si="8"/>
        <v>0</v>
      </c>
    </row>
    <row r="39" spans="1:17" ht="22.5" customHeight="1" x14ac:dyDescent="0.25">
      <c r="A39" s="112"/>
      <c r="B39" s="112"/>
      <c r="C39" s="112"/>
      <c r="D39" s="7" t="s">
        <v>4</v>
      </c>
      <c r="E39" s="29">
        <f>F39+G39+H39+I39+J39+K39+L39+M39+N39+O39+P39+Q39</f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30">
        <v>0</v>
      </c>
    </row>
    <row r="40" spans="1:17" ht="25.5" customHeight="1" x14ac:dyDescent="0.25">
      <c r="A40" s="112"/>
      <c r="B40" s="112"/>
      <c r="C40" s="112"/>
      <c r="D40" s="7" t="s">
        <v>5</v>
      </c>
      <c r="E40" s="29">
        <f t="shared" ref="E40:E44" si="9">F40+G40+H40+I40+J40+K40+L40+M40+N40+O40+P40+Q40</f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30">
        <v>0</v>
      </c>
    </row>
    <row r="41" spans="1:17" ht="25.5" customHeight="1" x14ac:dyDescent="0.25">
      <c r="A41" s="112"/>
      <c r="B41" s="112"/>
      <c r="C41" s="112"/>
      <c r="D41" s="7" t="s">
        <v>6</v>
      </c>
      <c r="E41" s="29">
        <f t="shared" si="9"/>
        <v>24.899000000000001</v>
      </c>
      <c r="F41" s="20">
        <v>0</v>
      </c>
      <c r="G41" s="20">
        <v>0</v>
      </c>
      <c r="H41" s="30">
        <v>0</v>
      </c>
      <c r="I41" s="20">
        <v>29.3</v>
      </c>
      <c r="J41" s="20">
        <v>0</v>
      </c>
      <c r="K41" s="30">
        <v>0</v>
      </c>
      <c r="L41" s="20">
        <v>0</v>
      </c>
      <c r="M41" s="30">
        <v>0</v>
      </c>
      <c r="N41" s="20">
        <f>-4.401</f>
        <v>-4.4009999999999998</v>
      </c>
      <c r="O41" s="20">
        <v>0</v>
      </c>
      <c r="P41" s="20">
        <v>0</v>
      </c>
      <c r="Q41" s="30">
        <v>0</v>
      </c>
    </row>
    <row r="42" spans="1:17" ht="63" customHeight="1" x14ac:dyDescent="0.25">
      <c r="A42" s="112"/>
      <c r="B42" s="112"/>
      <c r="C42" s="112"/>
      <c r="D42" s="12" t="s">
        <v>27</v>
      </c>
      <c r="E42" s="29">
        <f t="shared" si="9"/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30">
        <v>0</v>
      </c>
    </row>
    <row r="43" spans="1:17" ht="36" customHeight="1" x14ac:dyDescent="0.25">
      <c r="A43" s="112"/>
      <c r="B43" s="112"/>
      <c r="C43" s="112"/>
      <c r="D43" s="12" t="s">
        <v>70</v>
      </c>
      <c r="E43" s="29">
        <f t="shared" si="9"/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30">
        <v>0</v>
      </c>
    </row>
    <row r="44" spans="1:17" ht="36" customHeight="1" x14ac:dyDescent="0.25">
      <c r="A44" s="113"/>
      <c r="B44" s="113"/>
      <c r="C44" s="113"/>
      <c r="D44" s="12" t="s">
        <v>71</v>
      </c>
      <c r="E44" s="29">
        <f t="shared" si="9"/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30">
        <v>0</v>
      </c>
    </row>
    <row r="45" spans="1:17" x14ac:dyDescent="0.25">
      <c r="A45" s="116" t="s">
        <v>49</v>
      </c>
      <c r="B45" s="124" t="s">
        <v>30</v>
      </c>
      <c r="C45" s="111" t="s">
        <v>38</v>
      </c>
      <c r="D45" s="6" t="s">
        <v>20</v>
      </c>
      <c r="E45" s="31">
        <f>E46+E47+E48+E49+E50+E51</f>
        <v>400</v>
      </c>
      <c r="F45" s="31">
        <f t="shared" ref="F45:Q45" si="10">F46+F47+F48+F49+F50+F51</f>
        <v>0</v>
      </c>
      <c r="G45" s="31">
        <f t="shared" si="10"/>
        <v>50</v>
      </c>
      <c r="H45" s="31">
        <f t="shared" si="10"/>
        <v>0</v>
      </c>
      <c r="I45" s="31">
        <f t="shared" si="10"/>
        <v>335</v>
      </c>
      <c r="J45" s="31">
        <f t="shared" si="10"/>
        <v>0</v>
      </c>
      <c r="K45" s="31">
        <f t="shared" si="10"/>
        <v>0</v>
      </c>
      <c r="L45" s="31">
        <f t="shared" si="10"/>
        <v>0</v>
      </c>
      <c r="M45" s="31">
        <f t="shared" si="10"/>
        <v>0</v>
      </c>
      <c r="N45" s="31">
        <f t="shared" si="10"/>
        <v>0</v>
      </c>
      <c r="O45" s="31">
        <f t="shared" si="10"/>
        <v>15</v>
      </c>
      <c r="P45" s="31">
        <f t="shared" si="10"/>
        <v>0</v>
      </c>
      <c r="Q45" s="32">
        <f t="shared" si="10"/>
        <v>0</v>
      </c>
    </row>
    <row r="46" spans="1:17" x14ac:dyDescent="0.25">
      <c r="A46" s="116"/>
      <c r="B46" s="125"/>
      <c r="C46" s="112"/>
      <c r="D46" s="7" t="s">
        <v>4</v>
      </c>
      <c r="E46" s="29">
        <f t="shared" ref="E46:E51" si="11">F46+G46+H46+I46+J46+K46+L46+M46+N46+O46+P46+Q46</f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30">
        <v>0</v>
      </c>
    </row>
    <row r="47" spans="1:17" x14ac:dyDescent="0.25">
      <c r="A47" s="116"/>
      <c r="B47" s="125"/>
      <c r="C47" s="112"/>
      <c r="D47" s="7" t="s">
        <v>5</v>
      </c>
      <c r="E47" s="29">
        <f t="shared" si="11"/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30">
        <v>0</v>
      </c>
    </row>
    <row r="48" spans="1:17" x14ac:dyDescent="0.25">
      <c r="A48" s="116"/>
      <c r="B48" s="125"/>
      <c r="C48" s="112"/>
      <c r="D48" s="7" t="s">
        <v>6</v>
      </c>
      <c r="E48" s="29">
        <f t="shared" si="11"/>
        <v>400</v>
      </c>
      <c r="F48" s="30">
        <v>0</v>
      </c>
      <c r="G48" s="30">
        <v>50</v>
      </c>
      <c r="H48" s="33">
        <v>0</v>
      </c>
      <c r="I48" s="33">
        <v>335</v>
      </c>
      <c r="J48" s="33">
        <v>0</v>
      </c>
      <c r="K48" s="33">
        <v>0</v>
      </c>
      <c r="L48" s="30">
        <v>0</v>
      </c>
      <c r="M48" s="30">
        <v>0</v>
      </c>
      <c r="N48" s="30">
        <v>0</v>
      </c>
      <c r="O48" s="30">
        <v>15</v>
      </c>
      <c r="P48" s="30">
        <v>0</v>
      </c>
      <c r="Q48" s="30">
        <v>0</v>
      </c>
    </row>
    <row r="49" spans="1:17" ht="60" x14ac:dyDescent="0.25">
      <c r="A49" s="116"/>
      <c r="B49" s="125"/>
      <c r="C49" s="112"/>
      <c r="D49" s="12" t="s">
        <v>27</v>
      </c>
      <c r="E49" s="29">
        <f t="shared" si="11"/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30">
        <v>0</v>
      </c>
    </row>
    <row r="50" spans="1:17" ht="30" x14ac:dyDescent="0.25">
      <c r="A50" s="116"/>
      <c r="B50" s="125"/>
      <c r="C50" s="112"/>
      <c r="D50" s="12" t="s">
        <v>70</v>
      </c>
      <c r="E50" s="29">
        <f t="shared" si="11"/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30">
        <v>0</v>
      </c>
    </row>
    <row r="51" spans="1:17" ht="30" x14ac:dyDescent="0.25">
      <c r="A51" s="116"/>
      <c r="B51" s="126"/>
      <c r="C51" s="113"/>
      <c r="D51" s="12" t="s">
        <v>71</v>
      </c>
      <c r="E51" s="29">
        <f t="shared" si="11"/>
        <v>0</v>
      </c>
      <c r="F51" s="20">
        <v>0</v>
      </c>
      <c r="G51" s="20">
        <v>0</v>
      </c>
      <c r="H51" s="20">
        <v>0</v>
      </c>
      <c r="I51" s="34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30">
        <v>0</v>
      </c>
    </row>
    <row r="52" spans="1:17" x14ac:dyDescent="0.25">
      <c r="A52" s="111" t="s">
        <v>54</v>
      </c>
      <c r="B52" s="124" t="s">
        <v>44</v>
      </c>
      <c r="C52" s="111" t="s">
        <v>38</v>
      </c>
      <c r="D52" s="6" t="s">
        <v>20</v>
      </c>
      <c r="E52" s="29">
        <f>E53+E54+E55+E56+E57+E58</f>
        <v>200</v>
      </c>
      <c r="F52" s="29">
        <f t="shared" ref="F52:Q52" si="12">F53+F54+F55+F56+F57+F58</f>
        <v>0</v>
      </c>
      <c r="G52" s="29">
        <f t="shared" si="12"/>
        <v>15</v>
      </c>
      <c r="H52" s="29">
        <f t="shared" si="12"/>
        <v>0</v>
      </c>
      <c r="I52" s="29">
        <f t="shared" si="12"/>
        <v>25</v>
      </c>
      <c r="J52" s="29">
        <f t="shared" si="12"/>
        <v>79</v>
      </c>
      <c r="K52" s="29">
        <f t="shared" si="12"/>
        <v>0</v>
      </c>
      <c r="L52" s="29">
        <f t="shared" si="12"/>
        <v>0</v>
      </c>
      <c r="M52" s="29">
        <f t="shared" si="12"/>
        <v>0</v>
      </c>
      <c r="N52" s="29">
        <f t="shared" si="12"/>
        <v>81</v>
      </c>
      <c r="O52" s="29">
        <f t="shared" si="12"/>
        <v>0</v>
      </c>
      <c r="P52" s="29">
        <f t="shared" si="12"/>
        <v>0</v>
      </c>
      <c r="Q52" s="35">
        <f t="shared" si="12"/>
        <v>0</v>
      </c>
    </row>
    <row r="53" spans="1:17" x14ac:dyDescent="0.25">
      <c r="A53" s="122"/>
      <c r="B53" s="127"/>
      <c r="C53" s="112"/>
      <c r="D53" s="7" t="s">
        <v>4</v>
      </c>
      <c r="E53" s="29">
        <f>F53+G53+H53+I53+J53+K53+L53+M53+N53+O53+P53+Q53</f>
        <v>0</v>
      </c>
      <c r="F53" s="20">
        <v>0</v>
      </c>
      <c r="G53" s="20">
        <v>0</v>
      </c>
      <c r="H53" s="20">
        <v>0</v>
      </c>
      <c r="I53" s="34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30">
        <v>0</v>
      </c>
    </row>
    <row r="54" spans="1:17" x14ac:dyDescent="0.25">
      <c r="A54" s="122"/>
      <c r="B54" s="127"/>
      <c r="C54" s="112"/>
      <c r="D54" s="7" t="s">
        <v>5</v>
      </c>
      <c r="E54" s="29">
        <f t="shared" ref="E54:E58" si="13">F54+G54+H54+I54+J54+K54+L54+M54+N54+O54+P54+Q54</f>
        <v>0</v>
      </c>
      <c r="F54" s="20">
        <v>0</v>
      </c>
      <c r="G54" s="20">
        <v>0</v>
      </c>
      <c r="H54" s="20">
        <v>0</v>
      </c>
      <c r="I54" s="34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30">
        <v>0</v>
      </c>
    </row>
    <row r="55" spans="1:17" x14ac:dyDescent="0.25">
      <c r="A55" s="122"/>
      <c r="B55" s="127"/>
      <c r="C55" s="112"/>
      <c r="D55" s="7" t="s">
        <v>6</v>
      </c>
      <c r="E55" s="29">
        <f t="shared" si="13"/>
        <v>200</v>
      </c>
      <c r="F55" s="20">
        <v>0</v>
      </c>
      <c r="G55" s="20">
        <v>15</v>
      </c>
      <c r="H55" s="20">
        <v>0</v>
      </c>
      <c r="I55" s="34">
        <v>25</v>
      </c>
      <c r="J55" s="20">
        <v>79</v>
      </c>
      <c r="K55" s="20">
        <v>0</v>
      </c>
      <c r="L55" s="20">
        <v>0</v>
      </c>
      <c r="M55" s="20">
        <v>0</v>
      </c>
      <c r="N55" s="20">
        <v>81</v>
      </c>
      <c r="O55" s="20">
        <v>0</v>
      </c>
      <c r="P55" s="20">
        <v>0</v>
      </c>
      <c r="Q55" s="30">
        <v>0</v>
      </c>
    </row>
    <row r="56" spans="1:17" ht="60" x14ac:dyDescent="0.25">
      <c r="A56" s="122"/>
      <c r="B56" s="127"/>
      <c r="C56" s="112"/>
      <c r="D56" s="12" t="s">
        <v>27</v>
      </c>
      <c r="E56" s="29">
        <f t="shared" si="13"/>
        <v>0</v>
      </c>
      <c r="F56" s="20">
        <v>0</v>
      </c>
      <c r="G56" s="20">
        <v>0</v>
      </c>
      <c r="H56" s="20">
        <v>0</v>
      </c>
      <c r="I56" s="34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30">
        <v>0</v>
      </c>
    </row>
    <row r="57" spans="1:17" ht="30" x14ac:dyDescent="0.25">
      <c r="A57" s="122"/>
      <c r="B57" s="127"/>
      <c r="C57" s="112"/>
      <c r="D57" s="12" t="s">
        <v>70</v>
      </c>
      <c r="E57" s="29">
        <f t="shared" si="13"/>
        <v>0</v>
      </c>
      <c r="F57" s="20">
        <v>0</v>
      </c>
      <c r="G57" s="20">
        <v>0</v>
      </c>
      <c r="H57" s="20">
        <v>0</v>
      </c>
      <c r="I57" s="34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30">
        <v>0</v>
      </c>
    </row>
    <row r="58" spans="1:17" ht="30" x14ac:dyDescent="0.25">
      <c r="A58" s="123"/>
      <c r="B58" s="128"/>
      <c r="C58" s="113"/>
      <c r="D58" s="12" t="s">
        <v>71</v>
      </c>
      <c r="E58" s="29">
        <f t="shared" si="13"/>
        <v>0</v>
      </c>
      <c r="F58" s="20">
        <v>0</v>
      </c>
      <c r="G58" s="20">
        <v>0</v>
      </c>
      <c r="H58" s="20">
        <v>0</v>
      </c>
      <c r="I58" s="34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30">
        <v>0</v>
      </c>
    </row>
    <row r="59" spans="1:17" x14ac:dyDescent="0.25">
      <c r="A59" s="116" t="s">
        <v>3</v>
      </c>
      <c r="B59" s="108" t="s">
        <v>74</v>
      </c>
      <c r="C59" s="111"/>
      <c r="D59" s="6" t="s">
        <v>20</v>
      </c>
      <c r="E59" s="31">
        <f>E60+E61+E62+E63+E64+E65</f>
        <v>325014.04929999996</v>
      </c>
      <c r="F59" s="31">
        <f t="shared" ref="F59:O59" si="14">F60+F61+F62+F63+F64+F65</f>
        <v>0</v>
      </c>
      <c r="G59" s="31">
        <f t="shared" si="14"/>
        <v>0</v>
      </c>
      <c r="H59" s="31">
        <f t="shared" si="14"/>
        <v>36</v>
      </c>
      <c r="I59" s="31">
        <f t="shared" si="14"/>
        <v>0</v>
      </c>
      <c r="J59" s="31">
        <f t="shared" si="14"/>
        <v>36</v>
      </c>
      <c r="K59" s="31">
        <f t="shared" si="14"/>
        <v>200</v>
      </c>
      <c r="L59" s="31">
        <f t="shared" si="14"/>
        <v>500</v>
      </c>
      <c r="M59" s="31">
        <f t="shared" si="14"/>
        <v>523</v>
      </c>
      <c r="N59" s="31">
        <f t="shared" si="14"/>
        <v>-370</v>
      </c>
      <c r="O59" s="31">
        <f t="shared" si="14"/>
        <v>219.86530999999999</v>
      </c>
      <c r="P59" s="31">
        <f>P60+P61+P62+P63+P64+P65</f>
        <v>839.18728999999996</v>
      </c>
      <c r="Q59" s="32">
        <f>Q60+Q61+Q62+Q63+Q64+Q65</f>
        <v>323029.99669999996</v>
      </c>
    </row>
    <row r="60" spans="1:17" x14ac:dyDescent="0.25">
      <c r="A60" s="116"/>
      <c r="B60" s="109"/>
      <c r="C60" s="112"/>
      <c r="D60" s="7" t="s">
        <v>4</v>
      </c>
      <c r="E60" s="29">
        <f t="shared" ref="E60:E65" si="15">F60+G60+H60+I60+J60+K60+L60+M60+N60+O60+P60+Q60</f>
        <v>0</v>
      </c>
      <c r="F60" s="20">
        <f>F67+F81+F74+F88+F95</f>
        <v>0</v>
      </c>
      <c r="G60" s="20">
        <f t="shared" ref="G60:Q60" si="16">G67+G81+G74+G88+G95</f>
        <v>0</v>
      </c>
      <c r="H60" s="20">
        <f t="shared" si="16"/>
        <v>0</v>
      </c>
      <c r="I60" s="20">
        <f t="shared" si="16"/>
        <v>0</v>
      </c>
      <c r="J60" s="20">
        <f t="shared" si="16"/>
        <v>0</v>
      </c>
      <c r="K60" s="20">
        <f t="shared" si="16"/>
        <v>0</v>
      </c>
      <c r="L60" s="20">
        <f t="shared" si="16"/>
        <v>0</v>
      </c>
      <c r="M60" s="20">
        <f t="shared" si="16"/>
        <v>0</v>
      </c>
      <c r="N60" s="20">
        <f t="shared" si="16"/>
        <v>0</v>
      </c>
      <c r="O60" s="20">
        <f t="shared" si="16"/>
        <v>0</v>
      </c>
      <c r="P60" s="20">
        <f t="shared" si="16"/>
        <v>0</v>
      </c>
      <c r="Q60" s="20">
        <f t="shared" si="16"/>
        <v>0</v>
      </c>
    </row>
    <row r="61" spans="1:17" x14ac:dyDescent="0.25">
      <c r="A61" s="116"/>
      <c r="B61" s="109"/>
      <c r="C61" s="112"/>
      <c r="D61" s="7" t="s">
        <v>5</v>
      </c>
      <c r="E61" s="29">
        <f>F61+G61+H61+I61+J61+K61+L61+M61+N61+O61+P61+Q61</f>
        <v>95</v>
      </c>
      <c r="F61" s="20">
        <f t="shared" ref="F61:Q65" si="17">F68+F82+F75+F89+F96</f>
        <v>0</v>
      </c>
      <c r="G61" s="20">
        <f t="shared" si="17"/>
        <v>0</v>
      </c>
      <c r="H61" s="20">
        <f t="shared" si="17"/>
        <v>36</v>
      </c>
      <c r="I61" s="20">
        <f t="shared" si="17"/>
        <v>0</v>
      </c>
      <c r="J61" s="20">
        <f t="shared" si="17"/>
        <v>36</v>
      </c>
      <c r="K61" s="20">
        <f t="shared" si="17"/>
        <v>0</v>
      </c>
      <c r="L61" s="20">
        <f t="shared" si="17"/>
        <v>0</v>
      </c>
      <c r="M61" s="20">
        <f t="shared" si="17"/>
        <v>23</v>
      </c>
      <c r="N61" s="20">
        <f t="shared" si="17"/>
        <v>0</v>
      </c>
      <c r="O61" s="20">
        <f t="shared" si="17"/>
        <v>0</v>
      </c>
      <c r="P61" s="20">
        <f t="shared" si="17"/>
        <v>0</v>
      </c>
      <c r="Q61" s="20">
        <f t="shared" si="17"/>
        <v>0</v>
      </c>
    </row>
    <row r="62" spans="1:17" x14ac:dyDescent="0.25">
      <c r="A62" s="116"/>
      <c r="B62" s="109"/>
      <c r="C62" s="112"/>
      <c r="D62" s="7" t="s">
        <v>6</v>
      </c>
      <c r="E62" s="29">
        <f t="shared" si="15"/>
        <v>1889.0526</v>
      </c>
      <c r="F62" s="20">
        <f t="shared" si="17"/>
        <v>0</v>
      </c>
      <c r="G62" s="20">
        <f t="shared" si="17"/>
        <v>0</v>
      </c>
      <c r="H62" s="20">
        <f t="shared" si="17"/>
        <v>0</v>
      </c>
      <c r="I62" s="20">
        <f t="shared" si="17"/>
        <v>0</v>
      </c>
      <c r="J62" s="20">
        <f t="shared" si="17"/>
        <v>0</v>
      </c>
      <c r="K62" s="20">
        <f t="shared" si="17"/>
        <v>200</v>
      </c>
      <c r="L62" s="20">
        <f t="shared" si="17"/>
        <v>500</v>
      </c>
      <c r="M62" s="20">
        <f t="shared" si="17"/>
        <v>500</v>
      </c>
      <c r="N62" s="20">
        <f t="shared" si="17"/>
        <v>-370</v>
      </c>
      <c r="O62" s="20">
        <f t="shared" si="17"/>
        <v>219.86530999999999</v>
      </c>
      <c r="P62" s="20">
        <f t="shared" si="17"/>
        <v>839.18728999999996</v>
      </c>
      <c r="Q62" s="20">
        <f t="shared" si="17"/>
        <v>0</v>
      </c>
    </row>
    <row r="63" spans="1:17" ht="60" x14ac:dyDescent="0.25">
      <c r="A63" s="116"/>
      <c r="B63" s="109"/>
      <c r="C63" s="112"/>
      <c r="D63" s="12" t="s">
        <v>27</v>
      </c>
      <c r="E63" s="29">
        <f t="shared" si="15"/>
        <v>0</v>
      </c>
      <c r="F63" s="20">
        <f t="shared" si="17"/>
        <v>0</v>
      </c>
      <c r="G63" s="20">
        <f t="shared" si="17"/>
        <v>0</v>
      </c>
      <c r="H63" s="20">
        <f t="shared" si="17"/>
        <v>0</v>
      </c>
      <c r="I63" s="20">
        <f t="shared" si="17"/>
        <v>0</v>
      </c>
      <c r="J63" s="20">
        <f t="shared" si="17"/>
        <v>0</v>
      </c>
      <c r="K63" s="20">
        <f t="shared" si="17"/>
        <v>0</v>
      </c>
      <c r="L63" s="20">
        <f t="shared" si="17"/>
        <v>0</v>
      </c>
      <c r="M63" s="20">
        <f t="shared" si="17"/>
        <v>0</v>
      </c>
      <c r="N63" s="20">
        <f t="shared" si="17"/>
        <v>0</v>
      </c>
      <c r="O63" s="20">
        <f t="shared" si="17"/>
        <v>0</v>
      </c>
      <c r="P63" s="20">
        <f t="shared" si="17"/>
        <v>0</v>
      </c>
      <c r="Q63" s="20">
        <f t="shared" si="17"/>
        <v>0</v>
      </c>
    </row>
    <row r="64" spans="1:17" ht="30" x14ac:dyDescent="0.25">
      <c r="A64" s="116"/>
      <c r="B64" s="109"/>
      <c r="C64" s="112"/>
      <c r="D64" s="12" t="s">
        <v>70</v>
      </c>
      <c r="E64" s="29">
        <f t="shared" si="15"/>
        <v>0</v>
      </c>
      <c r="F64" s="20">
        <f t="shared" si="17"/>
        <v>0</v>
      </c>
      <c r="G64" s="20">
        <f t="shared" si="17"/>
        <v>0</v>
      </c>
      <c r="H64" s="20">
        <f t="shared" si="17"/>
        <v>0</v>
      </c>
      <c r="I64" s="20">
        <f t="shared" si="17"/>
        <v>0</v>
      </c>
      <c r="J64" s="20">
        <f t="shared" si="17"/>
        <v>0</v>
      </c>
      <c r="K64" s="20">
        <f t="shared" si="17"/>
        <v>0</v>
      </c>
      <c r="L64" s="20">
        <f t="shared" si="17"/>
        <v>0</v>
      </c>
      <c r="M64" s="20">
        <f t="shared" si="17"/>
        <v>0</v>
      </c>
      <c r="N64" s="20">
        <f t="shared" si="17"/>
        <v>0</v>
      </c>
      <c r="O64" s="20">
        <f t="shared" si="17"/>
        <v>0</v>
      </c>
      <c r="P64" s="20">
        <f t="shared" si="17"/>
        <v>0</v>
      </c>
      <c r="Q64" s="20">
        <f t="shared" si="17"/>
        <v>0</v>
      </c>
    </row>
    <row r="65" spans="1:18" ht="30" x14ac:dyDescent="0.25">
      <c r="A65" s="116"/>
      <c r="B65" s="110"/>
      <c r="C65" s="113"/>
      <c r="D65" s="12" t="s">
        <v>71</v>
      </c>
      <c r="E65" s="29">
        <f t="shared" si="15"/>
        <v>323029.99669999996</v>
      </c>
      <c r="F65" s="20">
        <f t="shared" si="17"/>
        <v>0</v>
      </c>
      <c r="G65" s="20">
        <f t="shared" si="17"/>
        <v>0</v>
      </c>
      <c r="H65" s="20">
        <f t="shared" si="17"/>
        <v>0</v>
      </c>
      <c r="I65" s="20">
        <f t="shared" si="17"/>
        <v>0</v>
      </c>
      <c r="J65" s="20">
        <f t="shared" si="17"/>
        <v>0</v>
      </c>
      <c r="K65" s="20">
        <f t="shared" si="17"/>
        <v>0</v>
      </c>
      <c r="L65" s="20">
        <f t="shared" si="17"/>
        <v>0</v>
      </c>
      <c r="M65" s="20">
        <f t="shared" si="17"/>
        <v>0</v>
      </c>
      <c r="N65" s="20">
        <f t="shared" si="17"/>
        <v>0</v>
      </c>
      <c r="O65" s="20">
        <f t="shared" si="17"/>
        <v>0</v>
      </c>
      <c r="P65" s="20">
        <f t="shared" si="17"/>
        <v>0</v>
      </c>
      <c r="Q65" s="20">
        <f t="shared" si="17"/>
        <v>323029.99669999996</v>
      </c>
    </row>
    <row r="66" spans="1:18" ht="15" customHeight="1" x14ac:dyDescent="0.25">
      <c r="A66" s="139" t="s">
        <v>40</v>
      </c>
      <c r="B66" s="117" t="s">
        <v>45</v>
      </c>
      <c r="C66" s="111" t="s">
        <v>50</v>
      </c>
      <c r="D66" s="6" t="s">
        <v>20</v>
      </c>
      <c r="E66" s="31">
        <f>F66+G66+H66+I66+J66+K66+L66+M66+N66+O66+P66+Q66</f>
        <v>95</v>
      </c>
      <c r="F66" s="26">
        <f>F67+F68+F69+F70+F71+F72</f>
        <v>0</v>
      </c>
      <c r="G66" s="26">
        <f t="shared" ref="G66:Q66" si="18">G67+G68+G69+G70+G71+G72</f>
        <v>0</v>
      </c>
      <c r="H66" s="26">
        <f t="shared" si="18"/>
        <v>36</v>
      </c>
      <c r="I66" s="26">
        <f t="shared" si="18"/>
        <v>0</v>
      </c>
      <c r="J66" s="26">
        <f t="shared" si="18"/>
        <v>36</v>
      </c>
      <c r="K66" s="26">
        <f t="shared" si="18"/>
        <v>0</v>
      </c>
      <c r="L66" s="26">
        <f t="shared" si="18"/>
        <v>0</v>
      </c>
      <c r="M66" s="26">
        <f t="shared" si="18"/>
        <v>23</v>
      </c>
      <c r="N66" s="26">
        <f t="shared" si="18"/>
        <v>0</v>
      </c>
      <c r="O66" s="26">
        <f t="shared" si="18"/>
        <v>0</v>
      </c>
      <c r="P66" s="26">
        <f t="shared" si="18"/>
        <v>0</v>
      </c>
      <c r="Q66" s="28">
        <f t="shared" si="18"/>
        <v>0</v>
      </c>
    </row>
    <row r="67" spans="1:18" x14ac:dyDescent="0.25">
      <c r="A67" s="140"/>
      <c r="B67" s="138"/>
      <c r="C67" s="112"/>
      <c r="D67" s="7" t="s">
        <v>4</v>
      </c>
      <c r="E67" s="31">
        <f t="shared" ref="E67:E72" si="19">F67+G67+H67+I67+J67+K67+L67+M67+N67+O67+P67+Q67</f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30">
        <v>0</v>
      </c>
    </row>
    <row r="68" spans="1:18" x14ac:dyDescent="0.25">
      <c r="A68" s="140"/>
      <c r="B68" s="138"/>
      <c r="C68" s="112"/>
      <c r="D68" s="7" t="s">
        <v>5</v>
      </c>
      <c r="E68" s="25">
        <f t="shared" si="19"/>
        <v>95</v>
      </c>
      <c r="F68" s="25">
        <v>0</v>
      </c>
      <c r="G68" s="25">
        <v>0</v>
      </c>
      <c r="H68" s="25">
        <v>36</v>
      </c>
      <c r="I68" s="25">
        <v>0</v>
      </c>
      <c r="J68" s="25">
        <v>36</v>
      </c>
      <c r="K68" s="25">
        <v>0</v>
      </c>
      <c r="L68" s="25">
        <v>0</v>
      </c>
      <c r="M68" s="25">
        <v>23</v>
      </c>
      <c r="N68" s="36">
        <v>0</v>
      </c>
      <c r="O68" s="36">
        <v>0</v>
      </c>
      <c r="P68" s="31">
        <v>0</v>
      </c>
      <c r="Q68" s="37">
        <v>0</v>
      </c>
    </row>
    <row r="69" spans="1:18" x14ac:dyDescent="0.25">
      <c r="A69" s="140"/>
      <c r="B69" s="138"/>
      <c r="C69" s="112"/>
      <c r="D69" s="7" t="s">
        <v>6</v>
      </c>
      <c r="E69" s="31">
        <f t="shared" si="19"/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9">
        <v>0</v>
      </c>
      <c r="R69" s="15"/>
    </row>
    <row r="70" spans="1:18" ht="60" x14ac:dyDescent="0.25">
      <c r="A70" s="140"/>
      <c r="B70" s="138"/>
      <c r="C70" s="112"/>
      <c r="D70" s="12" t="s">
        <v>27</v>
      </c>
      <c r="E70" s="31">
        <f t="shared" si="19"/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30">
        <v>0</v>
      </c>
    </row>
    <row r="71" spans="1:18" ht="30" x14ac:dyDescent="0.25">
      <c r="A71" s="140"/>
      <c r="B71" s="138"/>
      <c r="C71" s="112"/>
      <c r="D71" s="12" t="s">
        <v>70</v>
      </c>
      <c r="E71" s="31">
        <f t="shared" si="19"/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30">
        <v>0</v>
      </c>
    </row>
    <row r="72" spans="1:18" ht="30" x14ac:dyDescent="0.25">
      <c r="A72" s="141"/>
      <c r="B72" s="118"/>
      <c r="C72" s="113"/>
      <c r="D72" s="12" t="s">
        <v>71</v>
      </c>
      <c r="E72" s="31">
        <f t="shared" si="19"/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0">
        <v>0</v>
      </c>
    </row>
    <row r="73" spans="1:18" x14ac:dyDescent="0.25">
      <c r="A73" s="116" t="s">
        <v>41</v>
      </c>
      <c r="B73" s="124" t="s">
        <v>51</v>
      </c>
      <c r="C73" s="111" t="s">
        <v>79</v>
      </c>
      <c r="D73" s="6" t="s">
        <v>20</v>
      </c>
      <c r="E73" s="31">
        <f>F73+G73+H73+I73+J73+K73+L73+M73+N73+O73+P73+Q73</f>
        <v>161055.93</v>
      </c>
      <c r="F73" s="26">
        <f>F74+F75+F76+F77+F78+F79</f>
        <v>0</v>
      </c>
      <c r="G73" s="26">
        <f t="shared" ref="G73:Q73" si="20">G74+G75+G76+G77+G78+G79</f>
        <v>0</v>
      </c>
      <c r="H73" s="26">
        <f t="shared" si="20"/>
        <v>0</v>
      </c>
      <c r="I73" s="26">
        <f t="shared" si="20"/>
        <v>0</v>
      </c>
      <c r="J73" s="26">
        <f t="shared" si="20"/>
        <v>0</v>
      </c>
      <c r="K73" s="26">
        <f t="shared" si="20"/>
        <v>0</v>
      </c>
      <c r="L73" s="26">
        <f t="shared" si="20"/>
        <v>0</v>
      </c>
      <c r="M73" s="26">
        <f t="shared" si="20"/>
        <v>0</v>
      </c>
      <c r="N73" s="26">
        <f t="shared" si="20"/>
        <v>0</v>
      </c>
      <c r="O73" s="26">
        <f t="shared" si="20"/>
        <v>0</v>
      </c>
      <c r="P73" s="26">
        <f t="shared" si="20"/>
        <v>0</v>
      </c>
      <c r="Q73" s="28">
        <f t="shared" si="20"/>
        <v>161055.93</v>
      </c>
    </row>
    <row r="74" spans="1:18" x14ac:dyDescent="0.25">
      <c r="A74" s="116"/>
      <c r="B74" s="125"/>
      <c r="C74" s="112"/>
      <c r="D74" s="7" t="s">
        <v>4</v>
      </c>
      <c r="E74" s="31">
        <f t="shared" ref="E74:E86" si="21">F74+G74+H74+I74+J74+K74+L74+M74+N74+O74+P74+Q74</f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30">
        <v>0</v>
      </c>
    </row>
    <row r="75" spans="1:18" x14ac:dyDescent="0.25">
      <c r="A75" s="116"/>
      <c r="B75" s="125"/>
      <c r="C75" s="112"/>
      <c r="D75" s="7" t="s">
        <v>5</v>
      </c>
      <c r="E75" s="25">
        <f t="shared" si="21"/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31">
        <v>0</v>
      </c>
      <c r="P75" s="31">
        <v>0</v>
      </c>
      <c r="Q75" s="37">
        <v>0</v>
      </c>
    </row>
    <row r="76" spans="1:18" x14ac:dyDescent="0.25">
      <c r="A76" s="116"/>
      <c r="B76" s="125"/>
      <c r="C76" s="112"/>
      <c r="D76" s="7" t="s">
        <v>6</v>
      </c>
      <c r="E76" s="31">
        <f t="shared" si="21"/>
        <v>0</v>
      </c>
      <c r="F76" s="38">
        <v>0</v>
      </c>
      <c r="G76" s="38">
        <v>0</v>
      </c>
      <c r="H76" s="38"/>
      <c r="I76" s="38"/>
      <c r="J76" s="38"/>
      <c r="K76" s="38"/>
      <c r="L76" s="38"/>
      <c r="M76" s="39"/>
      <c r="N76" s="38"/>
      <c r="O76" s="38"/>
      <c r="P76" s="38">
        <v>0</v>
      </c>
      <c r="Q76" s="39">
        <v>0</v>
      </c>
    </row>
    <row r="77" spans="1:18" ht="60" x14ac:dyDescent="0.25">
      <c r="A77" s="116"/>
      <c r="B77" s="125"/>
      <c r="C77" s="112"/>
      <c r="D77" s="12" t="s">
        <v>27</v>
      </c>
      <c r="E77" s="31">
        <f t="shared" si="21"/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30">
        <v>0</v>
      </c>
    </row>
    <row r="78" spans="1:18" ht="30" x14ac:dyDescent="0.25">
      <c r="A78" s="116"/>
      <c r="B78" s="125"/>
      <c r="C78" s="112"/>
      <c r="D78" s="12" t="s">
        <v>70</v>
      </c>
      <c r="E78" s="31">
        <f t="shared" si="21"/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30">
        <v>0</v>
      </c>
    </row>
    <row r="79" spans="1:18" ht="30" x14ac:dyDescent="0.25">
      <c r="A79" s="116"/>
      <c r="B79" s="126"/>
      <c r="C79" s="113"/>
      <c r="D79" s="12" t="s">
        <v>71</v>
      </c>
      <c r="E79" s="31">
        <f t="shared" si="21"/>
        <v>161055.93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19600-19600</f>
        <v>0</v>
      </c>
      <c r="Q79" s="30">
        <v>161055.93</v>
      </c>
    </row>
    <row r="80" spans="1:18" ht="15" customHeight="1" x14ac:dyDescent="0.25">
      <c r="A80" s="120" t="s">
        <v>42</v>
      </c>
      <c r="B80" s="130" t="s">
        <v>34</v>
      </c>
      <c r="C80" s="117" t="s">
        <v>96</v>
      </c>
      <c r="D80" s="22" t="s">
        <v>20</v>
      </c>
      <c r="E80" s="32">
        <f t="shared" si="21"/>
        <v>1889.0526</v>
      </c>
      <c r="F80" s="28">
        <f t="shared" ref="F80:Q80" si="22">F81+F82+F83+F86</f>
        <v>0</v>
      </c>
      <c r="G80" s="28">
        <f t="shared" si="22"/>
        <v>0</v>
      </c>
      <c r="H80" s="28">
        <f t="shared" si="22"/>
        <v>0</v>
      </c>
      <c r="I80" s="28">
        <f t="shared" si="22"/>
        <v>0</v>
      </c>
      <c r="J80" s="28">
        <f t="shared" si="22"/>
        <v>0</v>
      </c>
      <c r="K80" s="28">
        <f t="shared" si="22"/>
        <v>200</v>
      </c>
      <c r="L80" s="28">
        <f t="shared" si="22"/>
        <v>500</v>
      </c>
      <c r="M80" s="28">
        <f t="shared" si="22"/>
        <v>500</v>
      </c>
      <c r="N80" s="28">
        <f t="shared" si="22"/>
        <v>-370</v>
      </c>
      <c r="O80" s="28">
        <f t="shared" si="22"/>
        <v>219.86530999999999</v>
      </c>
      <c r="P80" s="28">
        <f t="shared" si="22"/>
        <v>839.18728999999996</v>
      </c>
      <c r="Q80" s="28">
        <f t="shared" si="22"/>
        <v>0</v>
      </c>
    </row>
    <row r="81" spans="1:17" x14ac:dyDescent="0.25">
      <c r="A81" s="120"/>
      <c r="B81" s="131"/>
      <c r="C81" s="138"/>
      <c r="D81" s="23" t="s">
        <v>4</v>
      </c>
      <c r="E81" s="32">
        <f t="shared" si="21"/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</row>
    <row r="82" spans="1:17" x14ac:dyDescent="0.25">
      <c r="A82" s="120"/>
      <c r="B82" s="131"/>
      <c r="C82" s="138"/>
      <c r="D82" s="23" t="s">
        <v>5</v>
      </c>
      <c r="E82" s="32">
        <f t="shared" si="21"/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</row>
    <row r="83" spans="1:17" x14ac:dyDescent="0.25">
      <c r="A83" s="120"/>
      <c r="B83" s="131"/>
      <c r="C83" s="138"/>
      <c r="D83" s="23" t="s">
        <v>6</v>
      </c>
      <c r="E83" s="32">
        <f t="shared" si="21"/>
        <v>1889.0526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200</v>
      </c>
      <c r="L83" s="30">
        <v>500</v>
      </c>
      <c r="M83" s="30">
        <v>500</v>
      </c>
      <c r="N83" s="30">
        <f>530-800-100</f>
        <v>-370</v>
      </c>
      <c r="O83" s="30">
        <f>350-130.13469</f>
        <v>219.86530999999999</v>
      </c>
      <c r="P83" s="30">
        <f>500+100+239.18729</f>
        <v>839.18728999999996</v>
      </c>
      <c r="Q83" s="30"/>
    </row>
    <row r="84" spans="1:17" ht="60" x14ac:dyDescent="0.25">
      <c r="A84" s="120"/>
      <c r="B84" s="131"/>
      <c r="C84" s="138"/>
      <c r="D84" s="24" t="s">
        <v>27</v>
      </c>
      <c r="E84" s="32">
        <f t="shared" si="21"/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</row>
    <row r="85" spans="1:17" ht="30" x14ac:dyDescent="0.25">
      <c r="A85" s="120"/>
      <c r="B85" s="131"/>
      <c r="C85" s="138"/>
      <c r="D85" s="24" t="s">
        <v>70</v>
      </c>
      <c r="E85" s="32">
        <f t="shared" si="21"/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</row>
    <row r="86" spans="1:17" ht="30" x14ac:dyDescent="0.25">
      <c r="A86" s="120"/>
      <c r="B86" s="132"/>
      <c r="C86" s="118"/>
      <c r="D86" s="24" t="s">
        <v>71</v>
      </c>
      <c r="E86" s="32">
        <f t="shared" si="21"/>
        <v>0</v>
      </c>
      <c r="F86" s="30">
        <v>0</v>
      </c>
      <c r="G86" s="30">
        <v>0</v>
      </c>
      <c r="H86" s="30">
        <v>0</v>
      </c>
      <c r="I86" s="30">
        <v>0</v>
      </c>
      <c r="J86" s="30">
        <f>500-500</f>
        <v>0</v>
      </c>
      <c r="K86" s="30">
        <f>500-500</f>
        <v>0</v>
      </c>
      <c r="L86" s="30"/>
      <c r="M86" s="30"/>
      <c r="N86" s="30"/>
      <c r="O86" s="30"/>
      <c r="P86" s="30"/>
      <c r="Q86" s="30"/>
    </row>
    <row r="87" spans="1:17" x14ac:dyDescent="0.25">
      <c r="A87" s="117" t="s">
        <v>67</v>
      </c>
      <c r="B87" s="130" t="s">
        <v>65</v>
      </c>
      <c r="C87" s="120" t="s">
        <v>80</v>
      </c>
      <c r="D87" s="22" t="s">
        <v>20</v>
      </c>
      <c r="E87" s="32">
        <f>E88+E89+E90+E91+E92+E93</f>
        <v>157481.10999999999</v>
      </c>
      <c r="F87" s="32">
        <f t="shared" ref="F87:Q87" si="23">F88+F89+F90+F91+F92+F93</f>
        <v>0</v>
      </c>
      <c r="G87" s="32">
        <f t="shared" si="23"/>
        <v>0</v>
      </c>
      <c r="H87" s="32">
        <f t="shared" si="23"/>
        <v>0</v>
      </c>
      <c r="I87" s="32">
        <f t="shared" si="23"/>
        <v>0</v>
      </c>
      <c r="J87" s="32">
        <f t="shared" si="23"/>
        <v>0</v>
      </c>
      <c r="K87" s="32">
        <f t="shared" si="23"/>
        <v>0</v>
      </c>
      <c r="L87" s="32">
        <f t="shared" si="23"/>
        <v>0</v>
      </c>
      <c r="M87" s="32">
        <f t="shared" si="23"/>
        <v>0</v>
      </c>
      <c r="N87" s="32">
        <f t="shared" si="23"/>
        <v>0</v>
      </c>
      <c r="O87" s="32">
        <f t="shared" si="23"/>
        <v>0</v>
      </c>
      <c r="P87" s="32">
        <f t="shared" si="23"/>
        <v>0</v>
      </c>
      <c r="Q87" s="32">
        <f t="shared" si="23"/>
        <v>157481.10999999999</v>
      </c>
    </row>
    <row r="88" spans="1:17" x14ac:dyDescent="0.25">
      <c r="A88" s="138"/>
      <c r="B88" s="131"/>
      <c r="C88" s="120"/>
      <c r="D88" s="23" t="s">
        <v>4</v>
      </c>
      <c r="E88" s="32">
        <f>F88+G88+H88+I88+J88+K88+L88+M88+N88+O88+P88+Q88</f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</row>
    <row r="89" spans="1:17" x14ac:dyDescent="0.25">
      <c r="A89" s="138"/>
      <c r="B89" s="131"/>
      <c r="C89" s="120"/>
      <c r="D89" s="23" t="s">
        <v>5</v>
      </c>
      <c r="E89" s="32">
        <f t="shared" ref="E89:E93" si="24">F89+G89+H89+I89+J89+K89+L89+M89+N89+O89+P89+Q89</f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</row>
    <row r="90" spans="1:17" x14ac:dyDescent="0.25">
      <c r="A90" s="138"/>
      <c r="B90" s="131"/>
      <c r="C90" s="120"/>
      <c r="D90" s="23" t="s">
        <v>6</v>
      </c>
      <c r="E90" s="32">
        <f t="shared" si="24"/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</row>
    <row r="91" spans="1:17" ht="60" x14ac:dyDescent="0.25">
      <c r="A91" s="138"/>
      <c r="B91" s="131"/>
      <c r="C91" s="120"/>
      <c r="D91" s="24" t="s">
        <v>27</v>
      </c>
      <c r="E91" s="32">
        <f t="shared" si="24"/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</row>
    <row r="92" spans="1:17" ht="30" x14ac:dyDescent="0.25">
      <c r="A92" s="138"/>
      <c r="B92" s="131"/>
      <c r="C92" s="120"/>
      <c r="D92" s="24" t="s">
        <v>70</v>
      </c>
      <c r="E92" s="32">
        <f t="shared" si="24"/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</row>
    <row r="93" spans="1:17" ht="30" x14ac:dyDescent="0.25">
      <c r="A93" s="118"/>
      <c r="B93" s="132"/>
      <c r="C93" s="120"/>
      <c r="D93" s="24" t="s">
        <v>71</v>
      </c>
      <c r="E93" s="32">
        <f t="shared" si="24"/>
        <v>157481.10999999999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157481.10999999999</v>
      </c>
    </row>
    <row r="94" spans="1:17" x14ac:dyDescent="0.25">
      <c r="A94" s="117" t="s">
        <v>68</v>
      </c>
      <c r="B94" s="130" t="s">
        <v>66</v>
      </c>
      <c r="C94" s="120" t="s">
        <v>39</v>
      </c>
      <c r="D94" s="22" t="s">
        <v>20</v>
      </c>
      <c r="E94" s="32">
        <f>E95+E96+E97+E98+E99+E100</f>
        <v>4492.9566999999997</v>
      </c>
      <c r="F94" s="32">
        <f t="shared" ref="F94:Q94" si="25">F95+F96+F97+F98+F99+F100</f>
        <v>0</v>
      </c>
      <c r="G94" s="32">
        <f t="shared" si="25"/>
        <v>0</v>
      </c>
      <c r="H94" s="32">
        <f t="shared" si="25"/>
        <v>0</v>
      </c>
      <c r="I94" s="32">
        <f t="shared" si="25"/>
        <v>0</v>
      </c>
      <c r="J94" s="32">
        <f t="shared" si="25"/>
        <v>0</v>
      </c>
      <c r="K94" s="32">
        <f t="shared" si="25"/>
        <v>0</v>
      </c>
      <c r="L94" s="32">
        <f t="shared" si="25"/>
        <v>0</v>
      </c>
      <c r="M94" s="32">
        <f t="shared" si="25"/>
        <v>0</v>
      </c>
      <c r="N94" s="32">
        <f t="shared" si="25"/>
        <v>0</v>
      </c>
      <c r="O94" s="32">
        <f t="shared" si="25"/>
        <v>0</v>
      </c>
      <c r="P94" s="32">
        <f t="shared" si="25"/>
        <v>0</v>
      </c>
      <c r="Q94" s="32">
        <f t="shared" si="25"/>
        <v>4492.9566999999997</v>
      </c>
    </row>
    <row r="95" spans="1:17" x14ac:dyDescent="0.25">
      <c r="A95" s="138"/>
      <c r="B95" s="131"/>
      <c r="C95" s="120"/>
      <c r="D95" s="23" t="s">
        <v>4</v>
      </c>
      <c r="E95" s="32">
        <f>F95+G95+H95+I95+J95+K95+L95+M95+N95+O95+P95+Q95</f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</row>
    <row r="96" spans="1:17" x14ac:dyDescent="0.25">
      <c r="A96" s="138"/>
      <c r="B96" s="131"/>
      <c r="C96" s="120"/>
      <c r="D96" s="23" t="s">
        <v>5</v>
      </c>
      <c r="E96" s="32">
        <f t="shared" ref="E96:E100" si="26">F96+G96+H96+I96+J96+K96+L96+M96+N96+O96+P96+Q96</f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</row>
    <row r="97" spans="1:17" x14ac:dyDescent="0.25">
      <c r="A97" s="138"/>
      <c r="B97" s="131"/>
      <c r="C97" s="120"/>
      <c r="D97" s="23" t="s">
        <v>6</v>
      </c>
      <c r="E97" s="32">
        <f t="shared" si="26"/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</row>
    <row r="98" spans="1:17" ht="60" x14ac:dyDescent="0.25">
      <c r="A98" s="138"/>
      <c r="B98" s="131"/>
      <c r="C98" s="120"/>
      <c r="D98" s="24" t="s">
        <v>27</v>
      </c>
      <c r="E98" s="32">
        <f t="shared" si="26"/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</row>
    <row r="99" spans="1:17" ht="30" x14ac:dyDescent="0.25">
      <c r="A99" s="138"/>
      <c r="B99" s="131"/>
      <c r="C99" s="120"/>
      <c r="D99" s="24" t="s">
        <v>70</v>
      </c>
      <c r="E99" s="32">
        <f t="shared" si="26"/>
        <v>0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</row>
    <row r="100" spans="1:17" ht="30" x14ac:dyDescent="0.25">
      <c r="A100" s="118"/>
      <c r="B100" s="132"/>
      <c r="C100" s="120"/>
      <c r="D100" s="24" t="s">
        <v>71</v>
      </c>
      <c r="E100" s="32">
        <f t="shared" si="26"/>
        <v>4492.9566999999997</v>
      </c>
      <c r="F100" s="30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4492.9566999999997</v>
      </c>
    </row>
    <row r="101" spans="1:17" x14ac:dyDescent="0.25">
      <c r="A101" s="129" t="s">
        <v>31</v>
      </c>
      <c r="B101" s="142" t="s">
        <v>75</v>
      </c>
      <c r="C101" s="112"/>
      <c r="D101" s="87" t="s">
        <v>20</v>
      </c>
      <c r="E101" s="40">
        <f>E102+E103+E104+E105+E106+E107</f>
        <v>27600.7</v>
      </c>
      <c r="F101" s="40">
        <f t="shared" ref="F101:Q101" si="27">F102+F103+F104+F105+F106+F107</f>
        <v>73.392480000000006</v>
      </c>
      <c r="G101" s="40">
        <f t="shared" si="27"/>
        <v>2226.4011</v>
      </c>
      <c r="H101" s="40">
        <f t="shared" si="27"/>
        <v>2126.3362399999996</v>
      </c>
      <c r="I101" s="40">
        <f t="shared" si="27"/>
        <v>2434.6855399999999</v>
      </c>
      <c r="J101" s="40">
        <f t="shared" si="27"/>
        <v>1229.11934</v>
      </c>
      <c r="K101" s="40">
        <f t="shared" si="27"/>
        <v>531.90244000000007</v>
      </c>
      <c r="L101" s="40">
        <f t="shared" si="27"/>
        <v>1535.2622000000001</v>
      </c>
      <c r="M101" s="40">
        <f t="shared" si="27"/>
        <v>4779.7371000000003</v>
      </c>
      <c r="N101" s="40">
        <f t="shared" si="27"/>
        <v>-1778.7080000000001</v>
      </c>
      <c r="O101" s="40">
        <f t="shared" si="27"/>
        <v>3599.2735000000002</v>
      </c>
      <c r="P101" s="40">
        <f t="shared" si="27"/>
        <v>2226.9951000000001</v>
      </c>
      <c r="Q101" s="41">
        <f t="shared" si="27"/>
        <v>8616.3029600000009</v>
      </c>
    </row>
    <row r="102" spans="1:17" x14ac:dyDescent="0.25">
      <c r="A102" s="116"/>
      <c r="B102" s="109"/>
      <c r="C102" s="112"/>
      <c r="D102" s="7" t="s">
        <v>4</v>
      </c>
      <c r="E102" s="40"/>
      <c r="F102" s="20">
        <f>F109+F116+F130+F123</f>
        <v>0</v>
      </c>
      <c r="G102" s="20">
        <f t="shared" ref="G102:Q102" si="28">G109+G116+G130+G123</f>
        <v>0</v>
      </c>
      <c r="H102" s="20">
        <f t="shared" si="28"/>
        <v>0</v>
      </c>
      <c r="I102" s="20">
        <f t="shared" si="28"/>
        <v>0</v>
      </c>
      <c r="J102" s="20">
        <f t="shared" si="28"/>
        <v>0</v>
      </c>
      <c r="K102" s="20">
        <f t="shared" si="28"/>
        <v>0</v>
      </c>
      <c r="L102" s="20">
        <f t="shared" si="28"/>
        <v>0</v>
      </c>
      <c r="M102" s="20">
        <f t="shared" si="28"/>
        <v>0</v>
      </c>
      <c r="N102" s="20">
        <f t="shared" si="28"/>
        <v>0</v>
      </c>
      <c r="O102" s="20">
        <f t="shared" si="28"/>
        <v>0</v>
      </c>
      <c r="P102" s="20">
        <f t="shared" si="28"/>
        <v>0</v>
      </c>
      <c r="Q102" s="20">
        <f t="shared" si="28"/>
        <v>0</v>
      </c>
    </row>
    <row r="103" spans="1:17" x14ac:dyDescent="0.25">
      <c r="A103" s="116"/>
      <c r="B103" s="109"/>
      <c r="C103" s="112"/>
      <c r="D103" s="7" t="s">
        <v>5</v>
      </c>
      <c r="E103" s="33">
        <f>F103+G103+H103+I103+J103+K103+L103+M103+N103+O103+P103+Q103</f>
        <v>0</v>
      </c>
      <c r="F103" s="20">
        <f t="shared" ref="F103:Q107" si="29">F110+F117+F131+F124</f>
        <v>0</v>
      </c>
      <c r="G103" s="20">
        <f t="shared" si="29"/>
        <v>0</v>
      </c>
      <c r="H103" s="20">
        <f t="shared" si="29"/>
        <v>0</v>
      </c>
      <c r="I103" s="20">
        <f t="shared" si="29"/>
        <v>0</v>
      </c>
      <c r="J103" s="20">
        <f t="shared" si="29"/>
        <v>0</v>
      </c>
      <c r="K103" s="20">
        <f t="shared" si="29"/>
        <v>0</v>
      </c>
      <c r="L103" s="20">
        <f t="shared" si="29"/>
        <v>0</v>
      </c>
      <c r="M103" s="20">
        <f t="shared" si="29"/>
        <v>0</v>
      </c>
      <c r="N103" s="20">
        <f t="shared" si="29"/>
        <v>0</v>
      </c>
      <c r="O103" s="20">
        <f t="shared" si="29"/>
        <v>0</v>
      </c>
      <c r="P103" s="20">
        <f t="shared" si="29"/>
        <v>0</v>
      </c>
      <c r="Q103" s="20">
        <f t="shared" si="29"/>
        <v>0</v>
      </c>
    </row>
    <row r="104" spans="1:17" x14ac:dyDescent="0.25">
      <c r="A104" s="116"/>
      <c r="B104" s="109"/>
      <c r="C104" s="112"/>
      <c r="D104" s="7" t="s">
        <v>6</v>
      </c>
      <c r="E104" s="33">
        <f>F104+G104+H104+I104+J104+K104+L104+M104+N104+O104+P104+Q104</f>
        <v>23121.963520000001</v>
      </c>
      <c r="F104" s="20">
        <f t="shared" si="29"/>
        <v>73.392480000000006</v>
      </c>
      <c r="G104" s="20">
        <f t="shared" si="29"/>
        <v>2226.4011</v>
      </c>
      <c r="H104" s="20">
        <f t="shared" si="29"/>
        <v>2126.3362399999996</v>
      </c>
      <c r="I104" s="20">
        <f t="shared" si="29"/>
        <v>2434.6855399999999</v>
      </c>
      <c r="J104" s="20">
        <f t="shared" si="29"/>
        <v>1229.11934</v>
      </c>
      <c r="K104" s="20">
        <f t="shared" si="29"/>
        <v>531.90244000000007</v>
      </c>
      <c r="L104" s="20">
        <f t="shared" si="29"/>
        <v>1535.2622000000001</v>
      </c>
      <c r="M104" s="20">
        <f t="shared" si="29"/>
        <v>4779.7371000000003</v>
      </c>
      <c r="N104" s="20">
        <f>N111+N118+N132+N125</f>
        <v>-1778.7080000000001</v>
      </c>
      <c r="O104" s="20">
        <f t="shared" si="29"/>
        <v>3599.2735000000002</v>
      </c>
      <c r="P104" s="20">
        <f t="shared" si="29"/>
        <v>2226.9951000000001</v>
      </c>
      <c r="Q104" s="20">
        <f t="shared" si="29"/>
        <v>4137.5664800000004</v>
      </c>
    </row>
    <row r="105" spans="1:17" ht="60" x14ac:dyDescent="0.25">
      <c r="A105" s="116"/>
      <c r="B105" s="109"/>
      <c r="C105" s="112"/>
      <c r="D105" s="12" t="s">
        <v>27</v>
      </c>
      <c r="E105" s="33">
        <f t="shared" ref="E105:E107" si="30">F105+G105+H105+I105+J105+K105+L105+M105+N105+O105+P105+Q105</f>
        <v>0</v>
      </c>
      <c r="F105" s="20">
        <f t="shared" si="29"/>
        <v>0</v>
      </c>
      <c r="G105" s="20">
        <f t="shared" si="29"/>
        <v>0</v>
      </c>
      <c r="H105" s="20">
        <f t="shared" si="29"/>
        <v>0</v>
      </c>
      <c r="I105" s="20">
        <f t="shared" si="29"/>
        <v>0</v>
      </c>
      <c r="J105" s="20">
        <f t="shared" si="29"/>
        <v>0</v>
      </c>
      <c r="K105" s="20">
        <f t="shared" si="29"/>
        <v>0</v>
      </c>
      <c r="L105" s="20">
        <f t="shared" si="29"/>
        <v>0</v>
      </c>
      <c r="M105" s="20">
        <f t="shared" si="29"/>
        <v>0</v>
      </c>
      <c r="N105" s="20">
        <f t="shared" si="29"/>
        <v>0</v>
      </c>
      <c r="O105" s="20">
        <f t="shared" si="29"/>
        <v>0</v>
      </c>
      <c r="P105" s="20">
        <f t="shared" si="29"/>
        <v>0</v>
      </c>
      <c r="Q105" s="20">
        <f t="shared" si="29"/>
        <v>0</v>
      </c>
    </row>
    <row r="106" spans="1:17" ht="30" x14ac:dyDescent="0.25">
      <c r="A106" s="116"/>
      <c r="B106" s="109"/>
      <c r="C106" s="112"/>
      <c r="D106" s="12" t="s">
        <v>70</v>
      </c>
      <c r="E106" s="33">
        <f t="shared" si="30"/>
        <v>0</v>
      </c>
      <c r="F106" s="20">
        <f t="shared" si="29"/>
        <v>0</v>
      </c>
      <c r="G106" s="20">
        <f t="shared" si="29"/>
        <v>0</v>
      </c>
      <c r="H106" s="20">
        <f t="shared" si="29"/>
        <v>0</v>
      </c>
      <c r="I106" s="20">
        <f t="shared" si="29"/>
        <v>0</v>
      </c>
      <c r="J106" s="20">
        <f t="shared" si="29"/>
        <v>0</v>
      </c>
      <c r="K106" s="20">
        <f t="shared" si="29"/>
        <v>0</v>
      </c>
      <c r="L106" s="20">
        <f t="shared" si="29"/>
        <v>0</v>
      </c>
      <c r="M106" s="20">
        <f t="shared" si="29"/>
        <v>0</v>
      </c>
      <c r="N106" s="20">
        <f t="shared" si="29"/>
        <v>0</v>
      </c>
      <c r="O106" s="20">
        <f t="shared" si="29"/>
        <v>0</v>
      </c>
      <c r="P106" s="20">
        <f t="shared" si="29"/>
        <v>0</v>
      </c>
      <c r="Q106" s="20">
        <f t="shared" si="29"/>
        <v>0</v>
      </c>
    </row>
    <row r="107" spans="1:17" ht="30" x14ac:dyDescent="0.25">
      <c r="A107" s="116"/>
      <c r="B107" s="110"/>
      <c r="C107" s="113"/>
      <c r="D107" s="12" t="s">
        <v>71</v>
      </c>
      <c r="E107" s="33">
        <f t="shared" si="30"/>
        <v>4478.7364799999996</v>
      </c>
      <c r="F107" s="20">
        <f t="shared" si="29"/>
        <v>0</v>
      </c>
      <c r="G107" s="20">
        <f t="shared" si="29"/>
        <v>0</v>
      </c>
      <c r="H107" s="20">
        <f t="shared" si="29"/>
        <v>0</v>
      </c>
      <c r="I107" s="20">
        <f t="shared" si="29"/>
        <v>0</v>
      </c>
      <c r="J107" s="20">
        <f t="shared" si="29"/>
        <v>0</v>
      </c>
      <c r="K107" s="20">
        <f t="shared" si="29"/>
        <v>0</v>
      </c>
      <c r="L107" s="20">
        <f t="shared" si="29"/>
        <v>0</v>
      </c>
      <c r="M107" s="20">
        <f t="shared" si="29"/>
        <v>0</v>
      </c>
      <c r="N107" s="20">
        <f t="shared" si="29"/>
        <v>0</v>
      </c>
      <c r="O107" s="20">
        <f t="shared" si="29"/>
        <v>0</v>
      </c>
      <c r="P107" s="20">
        <f t="shared" si="29"/>
        <v>0</v>
      </c>
      <c r="Q107" s="20">
        <f t="shared" si="29"/>
        <v>4478.7364799999996</v>
      </c>
    </row>
    <row r="108" spans="1:17" x14ac:dyDescent="0.25">
      <c r="A108" s="143" t="s">
        <v>32</v>
      </c>
      <c r="B108" s="124" t="s">
        <v>47</v>
      </c>
      <c r="C108" s="111" t="s">
        <v>35</v>
      </c>
      <c r="D108" s="6" t="s">
        <v>20</v>
      </c>
      <c r="E108" s="26">
        <f>E109+E110+E111+E112+E113+E114</f>
        <v>819</v>
      </c>
      <c r="F108" s="26">
        <f t="shared" ref="F108:Q108" si="31">F109+F110+F111+F112+F113+F114</f>
        <v>73.392480000000006</v>
      </c>
      <c r="G108" s="26">
        <f t="shared" si="31"/>
        <v>67.956000000000003</v>
      </c>
      <c r="H108" s="26">
        <f t="shared" si="31"/>
        <v>70.674239999999998</v>
      </c>
      <c r="I108" s="26">
        <f t="shared" si="31"/>
        <v>70.674239999999998</v>
      </c>
      <c r="J108" s="26">
        <f t="shared" si="31"/>
        <v>70.674239999999998</v>
      </c>
      <c r="K108" s="26">
        <f t="shared" si="31"/>
        <v>70.674239999999998</v>
      </c>
      <c r="L108" s="26">
        <f t="shared" si="31"/>
        <v>74.034000000000006</v>
      </c>
      <c r="M108" s="26">
        <f t="shared" si="31"/>
        <v>71.292000000000002</v>
      </c>
      <c r="N108" s="26">
        <f t="shared" si="31"/>
        <v>71.292000000000002</v>
      </c>
      <c r="O108" s="26">
        <f t="shared" si="31"/>
        <v>74.034000000000006</v>
      </c>
      <c r="P108" s="26">
        <f t="shared" si="31"/>
        <v>68.55</v>
      </c>
      <c r="Q108" s="28">
        <f t="shared" si="31"/>
        <v>35.752560000000003</v>
      </c>
    </row>
    <row r="109" spans="1:17" x14ac:dyDescent="0.25">
      <c r="A109" s="116"/>
      <c r="B109" s="125"/>
      <c r="C109" s="112"/>
      <c r="D109" s="7" t="s">
        <v>4</v>
      </c>
      <c r="E109" s="33">
        <f>F109+G109+H109+I109+J109+K109+L109+M109+N109+O109+P109+Q109</f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30">
        <v>0</v>
      </c>
    </row>
    <row r="110" spans="1:17" x14ac:dyDescent="0.25">
      <c r="A110" s="116"/>
      <c r="B110" s="125"/>
      <c r="C110" s="112"/>
      <c r="D110" s="7" t="s">
        <v>5</v>
      </c>
      <c r="E110" s="33">
        <f>F110+G110+H110+I110+J110+K110+L110+M110+N110+O110+P110+Q110</f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30">
        <v>0</v>
      </c>
    </row>
    <row r="111" spans="1:17" x14ac:dyDescent="0.25">
      <c r="A111" s="116"/>
      <c r="B111" s="125"/>
      <c r="C111" s="112"/>
      <c r="D111" s="7" t="s">
        <v>6</v>
      </c>
      <c r="E111" s="33">
        <f>F111+G111+H111+I111+J111+K111+L111+M111+N111+O111+P111+Q111</f>
        <v>819</v>
      </c>
      <c r="F111" s="20">
        <v>73.392480000000006</v>
      </c>
      <c r="G111" s="20">
        <v>67.956000000000003</v>
      </c>
      <c r="H111" s="20">
        <v>70.674239999999998</v>
      </c>
      <c r="I111" s="20">
        <v>70.674239999999998</v>
      </c>
      <c r="J111" s="20">
        <v>70.674239999999998</v>
      </c>
      <c r="K111" s="20">
        <v>70.674239999999998</v>
      </c>
      <c r="L111" s="20">
        <v>74.034000000000006</v>
      </c>
      <c r="M111" s="20">
        <v>71.292000000000002</v>
      </c>
      <c r="N111" s="20">
        <v>71.292000000000002</v>
      </c>
      <c r="O111" s="20">
        <v>74.034000000000006</v>
      </c>
      <c r="P111" s="20">
        <v>68.55</v>
      </c>
      <c r="Q111" s="42">
        <v>35.752560000000003</v>
      </c>
    </row>
    <row r="112" spans="1:17" ht="60" x14ac:dyDescent="0.25">
      <c r="A112" s="116"/>
      <c r="B112" s="125"/>
      <c r="C112" s="112"/>
      <c r="D112" s="12" t="s">
        <v>27</v>
      </c>
      <c r="E112" s="33">
        <f>F112+G112+H112+I112+J112+K112+L112+M112+N112+O112+P112+Q112</f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30">
        <v>0</v>
      </c>
    </row>
    <row r="113" spans="1:17" ht="30" x14ac:dyDescent="0.25">
      <c r="A113" s="116"/>
      <c r="B113" s="125"/>
      <c r="C113" s="112"/>
      <c r="D113" s="12" t="s">
        <v>70</v>
      </c>
      <c r="E113" s="33">
        <f>F113+G113+H113+J113+K113+L113+M113+N113+O113+P113+Q113</f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30">
        <v>0</v>
      </c>
    </row>
    <row r="114" spans="1:17" ht="30" x14ac:dyDescent="0.25">
      <c r="A114" s="116"/>
      <c r="B114" s="126"/>
      <c r="C114" s="113"/>
      <c r="D114" s="12" t="s">
        <v>71</v>
      </c>
      <c r="E114" s="33">
        <f>F114+G114+H114+I114+J114+K114+L114+M114+N114+O114+P114+Q114</f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30">
        <v>0</v>
      </c>
    </row>
    <row r="115" spans="1:17" x14ac:dyDescent="0.25">
      <c r="A115" s="116" t="s">
        <v>33</v>
      </c>
      <c r="B115" s="130" t="s">
        <v>48</v>
      </c>
      <c r="C115" s="111" t="s">
        <v>55</v>
      </c>
      <c r="D115" s="6" t="s">
        <v>20</v>
      </c>
      <c r="E115" s="31">
        <f>E116+E117+E118+E119+E120+E121</f>
        <v>25081.700000000004</v>
      </c>
      <c r="F115" s="31">
        <f t="shared" ref="F115:Q115" si="32">F116+F117+F118+F119+F120+F121</f>
        <v>0</v>
      </c>
      <c r="G115" s="31">
        <f t="shared" si="32"/>
        <v>2158.4450999999999</v>
      </c>
      <c r="H115" s="31">
        <f t="shared" si="32"/>
        <v>2055.6619999999998</v>
      </c>
      <c r="I115" s="31">
        <f t="shared" si="32"/>
        <v>2364.0113000000001</v>
      </c>
      <c r="J115" s="31">
        <f t="shared" si="32"/>
        <v>1158.4450999999999</v>
      </c>
      <c r="K115" s="31">
        <f t="shared" si="32"/>
        <v>461.22820000000002</v>
      </c>
      <c r="L115" s="31">
        <f t="shared" si="32"/>
        <v>1461.2282</v>
      </c>
      <c r="M115" s="31">
        <f t="shared" si="32"/>
        <v>1858.4450999999999</v>
      </c>
      <c r="N115" s="31">
        <f t="shared" si="32"/>
        <v>1000</v>
      </c>
      <c r="O115" s="31">
        <f t="shared" si="32"/>
        <v>1825.2394999999999</v>
      </c>
      <c r="P115" s="31">
        <f t="shared" si="32"/>
        <v>2158.4450999999999</v>
      </c>
      <c r="Q115" s="32">
        <f t="shared" si="32"/>
        <v>8580.5504000000001</v>
      </c>
    </row>
    <row r="116" spans="1:17" x14ac:dyDescent="0.25">
      <c r="A116" s="116"/>
      <c r="B116" s="131"/>
      <c r="C116" s="112"/>
      <c r="D116" s="7" t="s">
        <v>4</v>
      </c>
      <c r="E116" s="29">
        <f t="shared" ref="E116:E121" si="33">F116+G116+H116+I116+J116+K116+L116+M116+N116+O116+P116+Q116</f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30">
        <v>0</v>
      </c>
    </row>
    <row r="117" spans="1:17" x14ac:dyDescent="0.25">
      <c r="A117" s="116"/>
      <c r="B117" s="131"/>
      <c r="C117" s="112"/>
      <c r="D117" s="7" t="s">
        <v>5</v>
      </c>
      <c r="E117" s="29">
        <f t="shared" si="33"/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30">
        <v>0</v>
      </c>
    </row>
    <row r="118" spans="1:17" x14ac:dyDescent="0.25">
      <c r="A118" s="116"/>
      <c r="B118" s="131"/>
      <c r="C118" s="112"/>
      <c r="D118" s="7" t="s">
        <v>6</v>
      </c>
      <c r="E118" s="29">
        <f>Q118+P118+O118+N118+M118+L118+K118+J118+I118+H118+G118</f>
        <v>20602.963520000005</v>
      </c>
      <c r="F118" s="20">
        <v>0</v>
      </c>
      <c r="G118" s="20">
        <v>2158.4450999999999</v>
      </c>
      <c r="H118" s="20">
        <v>2055.6619999999998</v>
      </c>
      <c r="I118" s="20">
        <v>2364.0113000000001</v>
      </c>
      <c r="J118" s="20">
        <v>1158.4450999999999</v>
      </c>
      <c r="K118" s="20">
        <f>1461.2282-1000</f>
        <v>461.22820000000002</v>
      </c>
      <c r="L118" s="20">
        <f>1961.2282-500</f>
        <v>1461.2282</v>
      </c>
      <c r="M118" s="20">
        <v>1858.4450999999999</v>
      </c>
      <c r="N118" s="20">
        <f>1000+500-500</f>
        <v>1000</v>
      </c>
      <c r="O118" s="20">
        <f>1325.2395+500</f>
        <v>1825.2394999999999</v>
      </c>
      <c r="P118" s="20">
        <v>2158.4450999999999</v>
      </c>
      <c r="Q118" s="30">
        <f>3101.81392+1000</f>
        <v>4101.8139200000005</v>
      </c>
    </row>
    <row r="119" spans="1:17" ht="60" x14ac:dyDescent="0.25">
      <c r="A119" s="116"/>
      <c r="B119" s="131"/>
      <c r="C119" s="112"/>
      <c r="D119" s="12" t="s">
        <v>27</v>
      </c>
      <c r="E119" s="29">
        <f t="shared" si="33"/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30">
        <v>0</v>
      </c>
    </row>
    <row r="120" spans="1:17" ht="30" x14ac:dyDescent="0.25">
      <c r="A120" s="116"/>
      <c r="B120" s="131"/>
      <c r="C120" s="112"/>
      <c r="D120" s="12" t="s">
        <v>70</v>
      </c>
      <c r="E120" s="29">
        <f t="shared" si="33"/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30">
        <v>0</v>
      </c>
    </row>
    <row r="121" spans="1:17" ht="30" x14ac:dyDescent="0.25">
      <c r="A121" s="116"/>
      <c r="B121" s="132"/>
      <c r="C121" s="113"/>
      <c r="D121" s="12" t="s">
        <v>71</v>
      </c>
      <c r="E121" s="29">
        <f t="shared" si="33"/>
        <v>4478.7364799999996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f>12130.6392-7200+2091.34341-3636.5531-3385.42951</f>
        <v>0</v>
      </c>
      <c r="Q121" s="30">
        <v>4478.7364799999996</v>
      </c>
    </row>
    <row r="122" spans="1:17" x14ac:dyDescent="0.25">
      <c r="A122" s="111" t="s">
        <v>46</v>
      </c>
      <c r="B122" s="117" t="s">
        <v>97</v>
      </c>
      <c r="C122" s="111" t="s">
        <v>55</v>
      </c>
      <c r="D122" s="6" t="s">
        <v>20</v>
      </c>
      <c r="E122" s="31">
        <f>E123+E124+E125+E126+E127+E128</f>
        <v>1700</v>
      </c>
      <c r="F122" s="31">
        <f t="shared" ref="F122:Q122" si="34">F123+F124+F125+F126+F127+F128</f>
        <v>0</v>
      </c>
      <c r="G122" s="31">
        <f t="shared" si="34"/>
        <v>0</v>
      </c>
      <c r="H122" s="31">
        <f t="shared" si="34"/>
        <v>0</v>
      </c>
      <c r="I122" s="31">
        <f t="shared" si="34"/>
        <v>0</v>
      </c>
      <c r="J122" s="31">
        <f t="shared" si="34"/>
        <v>0</v>
      </c>
      <c r="K122" s="31">
        <f t="shared" si="34"/>
        <v>0</v>
      </c>
      <c r="L122" s="31">
        <f t="shared" si="34"/>
        <v>0</v>
      </c>
      <c r="M122" s="31">
        <f t="shared" si="34"/>
        <v>0</v>
      </c>
      <c r="N122" s="31">
        <f t="shared" si="34"/>
        <v>0</v>
      </c>
      <c r="O122" s="31">
        <f t="shared" si="34"/>
        <v>1700</v>
      </c>
      <c r="P122" s="31">
        <f t="shared" si="34"/>
        <v>0</v>
      </c>
      <c r="Q122" s="32">
        <f t="shared" si="34"/>
        <v>0</v>
      </c>
    </row>
    <row r="123" spans="1:17" x14ac:dyDescent="0.25">
      <c r="A123" s="112"/>
      <c r="B123" s="138"/>
      <c r="C123" s="112"/>
      <c r="D123" s="7" t="s">
        <v>4</v>
      </c>
      <c r="E123" s="29">
        <f t="shared" ref="E123:E124" si="35">F123+G123+H123+I123+J123+K123+L123+M123+N123+O123+P123+Q123</f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30">
        <v>0</v>
      </c>
    </row>
    <row r="124" spans="1:17" x14ac:dyDescent="0.25">
      <c r="A124" s="112"/>
      <c r="B124" s="138"/>
      <c r="C124" s="112"/>
      <c r="D124" s="7" t="s">
        <v>5</v>
      </c>
      <c r="E124" s="29">
        <f t="shared" si="35"/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30">
        <v>0</v>
      </c>
    </row>
    <row r="125" spans="1:17" x14ac:dyDescent="0.25">
      <c r="A125" s="112"/>
      <c r="B125" s="138"/>
      <c r="C125" s="112"/>
      <c r="D125" s="7" t="s">
        <v>6</v>
      </c>
      <c r="E125" s="29">
        <f>Q125+P125+O125+N125+M125+L125+K125+J125+I125+H125+G125</f>
        <v>1700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f>1700-1700</f>
        <v>0</v>
      </c>
      <c r="O125" s="20">
        <v>1700</v>
      </c>
      <c r="P125" s="20">
        <v>0</v>
      </c>
      <c r="Q125" s="30">
        <v>0</v>
      </c>
    </row>
    <row r="126" spans="1:17" ht="60" x14ac:dyDescent="0.25">
      <c r="A126" s="112"/>
      <c r="B126" s="138"/>
      <c r="C126" s="112"/>
      <c r="D126" s="12" t="s">
        <v>27</v>
      </c>
      <c r="E126" s="29">
        <f t="shared" ref="E126:E128" si="36">F126+G126+H126+I126+J126+K126+L126+M126+N126+O126+P126+Q126</f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30">
        <v>0</v>
      </c>
    </row>
    <row r="127" spans="1:17" ht="30" x14ac:dyDescent="0.25">
      <c r="A127" s="112"/>
      <c r="B127" s="138"/>
      <c r="C127" s="112"/>
      <c r="D127" s="12" t="s">
        <v>70</v>
      </c>
      <c r="E127" s="29">
        <f t="shared" si="36"/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30">
        <v>0</v>
      </c>
    </row>
    <row r="128" spans="1:17" ht="30" x14ac:dyDescent="0.25">
      <c r="A128" s="113"/>
      <c r="B128" s="118"/>
      <c r="C128" s="113"/>
      <c r="D128" s="12" t="s">
        <v>71</v>
      </c>
      <c r="E128" s="29">
        <f t="shared" si="36"/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f>12130.6392-7200+2091.34341-3636.5531-3385.42951</f>
        <v>0</v>
      </c>
      <c r="Q128" s="30">
        <v>0</v>
      </c>
    </row>
    <row r="129" spans="1:17" x14ac:dyDescent="0.25">
      <c r="A129" s="111" t="s">
        <v>52</v>
      </c>
      <c r="B129" s="130" t="s">
        <v>81</v>
      </c>
      <c r="C129" s="111" t="s">
        <v>39</v>
      </c>
      <c r="D129" s="6" t="s">
        <v>20</v>
      </c>
      <c r="E129" s="31">
        <f>E130+E131+E132+E133+E134+E135</f>
        <v>0</v>
      </c>
      <c r="F129" s="31">
        <f t="shared" ref="F129:Q129" si="37">F130+F131+F132+F133+F134+F135</f>
        <v>0</v>
      </c>
      <c r="G129" s="31">
        <f t="shared" si="37"/>
        <v>0</v>
      </c>
      <c r="H129" s="31">
        <f t="shared" si="37"/>
        <v>0</v>
      </c>
      <c r="I129" s="31">
        <f t="shared" si="37"/>
        <v>0</v>
      </c>
      <c r="J129" s="31">
        <f t="shared" si="37"/>
        <v>0</v>
      </c>
      <c r="K129" s="31">
        <f t="shared" si="37"/>
        <v>0</v>
      </c>
      <c r="L129" s="31">
        <f t="shared" si="37"/>
        <v>0</v>
      </c>
      <c r="M129" s="31">
        <f t="shared" si="37"/>
        <v>2850</v>
      </c>
      <c r="N129" s="31">
        <f t="shared" si="37"/>
        <v>-2850</v>
      </c>
      <c r="O129" s="31">
        <f t="shared" si="37"/>
        <v>0</v>
      </c>
      <c r="P129" s="31">
        <f t="shared" si="37"/>
        <v>0</v>
      </c>
      <c r="Q129" s="32">
        <f t="shared" si="37"/>
        <v>0</v>
      </c>
    </row>
    <row r="130" spans="1:17" x14ac:dyDescent="0.25">
      <c r="A130" s="112"/>
      <c r="B130" s="131"/>
      <c r="C130" s="112"/>
      <c r="D130" s="7" t="s">
        <v>4</v>
      </c>
      <c r="E130" s="29">
        <f t="shared" ref="E130:E131" si="38">F130+G130+H130+I130+J130+K130+L130+M130+N130+O130+P130+Q130</f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30">
        <v>0</v>
      </c>
    </row>
    <row r="131" spans="1:17" x14ac:dyDescent="0.25">
      <c r="A131" s="112"/>
      <c r="B131" s="131"/>
      <c r="C131" s="112"/>
      <c r="D131" s="7" t="s">
        <v>5</v>
      </c>
      <c r="E131" s="29">
        <f t="shared" si="38"/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30">
        <v>0</v>
      </c>
    </row>
    <row r="132" spans="1:17" x14ac:dyDescent="0.25">
      <c r="A132" s="112"/>
      <c r="B132" s="131"/>
      <c r="C132" s="112"/>
      <c r="D132" s="7" t="s">
        <v>6</v>
      </c>
      <c r="E132" s="29">
        <f>Q132+P132+O132+N132+M132+L132+K132+J132+I132+H132+G132</f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f>2850-2850</f>
        <v>0</v>
      </c>
      <c r="M132" s="20">
        <v>2850</v>
      </c>
      <c r="N132" s="20">
        <f>-2850</f>
        <v>-2850</v>
      </c>
      <c r="O132" s="20">
        <v>0</v>
      </c>
      <c r="P132" s="20">
        <f>2850-2850</f>
        <v>0</v>
      </c>
      <c r="Q132" s="30">
        <v>0</v>
      </c>
    </row>
    <row r="133" spans="1:17" ht="60" x14ac:dyDescent="0.25">
      <c r="A133" s="112"/>
      <c r="B133" s="131"/>
      <c r="C133" s="112"/>
      <c r="D133" s="12" t="s">
        <v>27</v>
      </c>
      <c r="E133" s="29">
        <f t="shared" ref="E133:E135" si="39">F133+G133+H133+I133+J133+K133+L133+M133+N133+O133+P133+Q133</f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30">
        <v>0</v>
      </c>
    </row>
    <row r="134" spans="1:17" ht="30" x14ac:dyDescent="0.25">
      <c r="A134" s="112"/>
      <c r="B134" s="131"/>
      <c r="C134" s="112"/>
      <c r="D134" s="12" t="s">
        <v>70</v>
      </c>
      <c r="E134" s="29">
        <f t="shared" si="39"/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30">
        <v>0</v>
      </c>
    </row>
    <row r="135" spans="1:17" ht="30" x14ac:dyDescent="0.25">
      <c r="A135" s="113"/>
      <c r="B135" s="132"/>
      <c r="C135" s="113"/>
      <c r="D135" s="12" t="s">
        <v>71</v>
      </c>
      <c r="E135" s="29">
        <f t="shared" si="39"/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f>12130.6392-7200+2091.34341-3636.5531-3385.42951</f>
        <v>0</v>
      </c>
      <c r="Q135" s="30">
        <v>0</v>
      </c>
    </row>
    <row r="136" spans="1:17" ht="30" customHeight="1" x14ac:dyDescent="0.25">
      <c r="A136" s="111" t="s">
        <v>85</v>
      </c>
      <c r="B136" s="108" t="s">
        <v>76</v>
      </c>
      <c r="C136" s="111"/>
      <c r="D136" s="6" t="s">
        <v>20</v>
      </c>
      <c r="E136" s="31">
        <f>E137+E138+E139+E140+E141+E142</f>
        <v>0</v>
      </c>
      <c r="F136" s="25">
        <f t="shared" ref="F136:Q136" si="40">F137+F138+F139+F140+F141+F142</f>
        <v>0</v>
      </c>
      <c r="G136" s="25">
        <f t="shared" si="40"/>
        <v>0</v>
      </c>
      <c r="H136" s="25">
        <f t="shared" si="40"/>
        <v>0</v>
      </c>
      <c r="I136" s="25">
        <f t="shared" si="40"/>
        <v>0</v>
      </c>
      <c r="J136" s="25">
        <f t="shared" si="40"/>
        <v>0</v>
      </c>
      <c r="K136" s="25">
        <f t="shared" si="40"/>
        <v>0</v>
      </c>
      <c r="L136" s="25">
        <f t="shared" si="40"/>
        <v>0</v>
      </c>
      <c r="M136" s="25">
        <f t="shared" si="40"/>
        <v>0</v>
      </c>
      <c r="N136" s="25">
        <f t="shared" si="40"/>
        <v>0</v>
      </c>
      <c r="O136" s="25">
        <f t="shared" si="40"/>
        <v>0</v>
      </c>
      <c r="P136" s="25">
        <f t="shared" si="40"/>
        <v>0</v>
      </c>
      <c r="Q136" s="25">
        <f t="shared" si="40"/>
        <v>0</v>
      </c>
    </row>
    <row r="137" spans="1:17" ht="30" customHeight="1" x14ac:dyDescent="0.25">
      <c r="A137" s="112"/>
      <c r="B137" s="125"/>
      <c r="C137" s="112"/>
      <c r="D137" s="7" t="s">
        <v>4</v>
      </c>
      <c r="E137" s="25">
        <f>F137+G137+H137+I137+J137+K137+L137+M137+N137+O137+P137+Q137</f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</row>
    <row r="138" spans="1:17" ht="30" customHeight="1" x14ac:dyDescent="0.25">
      <c r="A138" s="112"/>
      <c r="B138" s="125"/>
      <c r="C138" s="112"/>
      <c r="D138" s="7" t="s">
        <v>5</v>
      </c>
      <c r="E138" s="25">
        <f t="shared" ref="E138:E151" si="41">F138+G138+H138+I138+J138+K138+L138+M138+N138+O138+P138+Q138</f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</row>
    <row r="139" spans="1:17" ht="30" customHeight="1" x14ac:dyDescent="0.25">
      <c r="A139" s="112"/>
      <c r="B139" s="125"/>
      <c r="C139" s="112"/>
      <c r="D139" s="7" t="s">
        <v>6</v>
      </c>
      <c r="E139" s="25">
        <f t="shared" si="41"/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</row>
    <row r="140" spans="1:17" ht="63.75" customHeight="1" x14ac:dyDescent="0.25">
      <c r="A140" s="112"/>
      <c r="B140" s="125"/>
      <c r="C140" s="112"/>
      <c r="D140" s="12" t="s">
        <v>27</v>
      </c>
      <c r="E140" s="25">
        <f t="shared" si="41"/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</row>
    <row r="141" spans="1:17" ht="30" customHeight="1" x14ac:dyDescent="0.25">
      <c r="A141" s="112"/>
      <c r="B141" s="125"/>
      <c r="C141" s="112"/>
      <c r="D141" s="12" t="s">
        <v>70</v>
      </c>
      <c r="E141" s="25">
        <f t="shared" si="41"/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</row>
    <row r="142" spans="1:17" ht="30" customHeight="1" x14ac:dyDescent="0.25">
      <c r="A142" s="113"/>
      <c r="B142" s="126"/>
      <c r="C142" s="113"/>
      <c r="D142" s="12" t="s">
        <v>71</v>
      </c>
      <c r="E142" s="25">
        <f t="shared" si="41"/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</row>
    <row r="143" spans="1:17" ht="30" customHeight="1" x14ac:dyDescent="0.25">
      <c r="A143" s="111" t="s">
        <v>101</v>
      </c>
      <c r="B143" s="108" t="s">
        <v>102</v>
      </c>
      <c r="C143" s="111" t="s">
        <v>50</v>
      </c>
      <c r="D143" s="6" t="s">
        <v>20</v>
      </c>
      <c r="E143" s="31">
        <f>E144+E145+E146+E147+E148+E149</f>
        <v>13013.4691</v>
      </c>
      <c r="F143" s="25">
        <f t="shared" ref="F143:Q143" si="42">F144+F145+F146+F147+F148+F149</f>
        <v>0</v>
      </c>
      <c r="G143" s="25">
        <f t="shared" si="42"/>
        <v>0</v>
      </c>
      <c r="H143" s="25">
        <f t="shared" si="42"/>
        <v>0</v>
      </c>
      <c r="I143" s="25">
        <f t="shared" si="42"/>
        <v>0</v>
      </c>
      <c r="J143" s="25">
        <f t="shared" si="42"/>
        <v>0</v>
      </c>
      <c r="K143" s="25">
        <f t="shared" si="42"/>
        <v>0</v>
      </c>
      <c r="L143" s="25">
        <f t="shared" si="42"/>
        <v>0</v>
      </c>
      <c r="M143" s="25">
        <f t="shared" si="42"/>
        <v>0</v>
      </c>
      <c r="N143" s="25">
        <f t="shared" si="42"/>
        <v>0</v>
      </c>
      <c r="O143" s="25">
        <f t="shared" si="42"/>
        <v>0</v>
      </c>
      <c r="P143" s="25">
        <f t="shared" si="42"/>
        <v>0</v>
      </c>
      <c r="Q143" s="25">
        <f t="shared" si="42"/>
        <v>13013.4691</v>
      </c>
    </row>
    <row r="144" spans="1:17" ht="30" customHeight="1" x14ac:dyDescent="0.25">
      <c r="A144" s="112"/>
      <c r="B144" s="109"/>
      <c r="C144" s="112"/>
      <c r="D144" s="7" t="s">
        <v>4</v>
      </c>
      <c r="E144" s="25">
        <f>F144+G144+H144+I144+J144+K144+L144+M144+N144+O144+P144+Q144</f>
        <v>5024.5004200000003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5024.5004200000003</v>
      </c>
    </row>
    <row r="145" spans="1:17" ht="30" customHeight="1" x14ac:dyDescent="0.25">
      <c r="A145" s="112"/>
      <c r="B145" s="109"/>
      <c r="C145" s="112"/>
      <c r="D145" s="7" t="s">
        <v>5</v>
      </c>
      <c r="E145" s="25">
        <f t="shared" ref="E145:E149" si="43">F145+G145+H145+I145+J145+K145+L145+M145+N145+O145+P145+Q145</f>
        <v>7858.8339900000001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7858.8339900000001</v>
      </c>
    </row>
    <row r="146" spans="1:17" ht="30" customHeight="1" x14ac:dyDescent="0.25">
      <c r="A146" s="112"/>
      <c r="B146" s="109"/>
      <c r="C146" s="112"/>
      <c r="D146" s="7" t="s">
        <v>6</v>
      </c>
      <c r="E146" s="25">
        <f t="shared" si="43"/>
        <v>130.13469000000001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130.13469000000001</v>
      </c>
    </row>
    <row r="147" spans="1:17" ht="30" customHeight="1" x14ac:dyDescent="0.25">
      <c r="A147" s="112"/>
      <c r="B147" s="109"/>
      <c r="C147" s="112"/>
      <c r="D147" s="12" t="s">
        <v>27</v>
      </c>
      <c r="E147" s="25">
        <f t="shared" si="43"/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</row>
    <row r="148" spans="1:17" ht="30" customHeight="1" x14ac:dyDescent="0.25">
      <c r="A148" s="112"/>
      <c r="B148" s="109"/>
      <c r="C148" s="112"/>
      <c r="D148" s="12" t="s">
        <v>70</v>
      </c>
      <c r="E148" s="25">
        <f t="shared" si="43"/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</row>
    <row r="149" spans="1:17" ht="30" customHeight="1" x14ac:dyDescent="0.25">
      <c r="A149" s="113"/>
      <c r="B149" s="110"/>
      <c r="C149" s="113"/>
      <c r="D149" s="12" t="s">
        <v>71</v>
      </c>
      <c r="E149" s="25">
        <f t="shared" si="43"/>
        <v>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0</v>
      </c>
    </row>
    <row r="150" spans="1:17" x14ac:dyDescent="0.25">
      <c r="A150" s="150" t="s">
        <v>22</v>
      </c>
      <c r="B150" s="150"/>
      <c r="C150" s="147"/>
      <c r="D150" s="6" t="s">
        <v>20</v>
      </c>
      <c r="E150" s="26">
        <f t="shared" si="41"/>
        <v>366876.20441000001</v>
      </c>
      <c r="F150" s="26">
        <f>F151+F152+F153+F154+F155+F156</f>
        <v>73.392480000000006</v>
      </c>
      <c r="G150" s="26">
        <f t="shared" ref="G150:Q150" si="44">G151+G152+G153+G154+G155+G156</f>
        <v>2291.4011</v>
      </c>
      <c r="H150" s="26">
        <f t="shared" si="44"/>
        <v>2162.3362399999996</v>
      </c>
      <c r="I150" s="26">
        <f t="shared" si="44"/>
        <v>2823.9855400000001</v>
      </c>
      <c r="J150" s="26">
        <f t="shared" si="44"/>
        <v>1424.11934</v>
      </c>
      <c r="K150" s="26">
        <f t="shared" si="44"/>
        <v>1152.8624400000001</v>
      </c>
      <c r="L150" s="26">
        <f t="shared" si="44"/>
        <v>2035.2622000000001</v>
      </c>
      <c r="M150" s="26">
        <f t="shared" si="44"/>
        <v>5302.7371000000003</v>
      </c>
      <c r="N150" s="26">
        <f t="shared" si="44"/>
        <v>-2071.3539900000001</v>
      </c>
      <c r="O150" s="26">
        <f t="shared" si="44"/>
        <v>3955.5108100000002</v>
      </c>
      <c r="P150" s="26">
        <f t="shared" si="44"/>
        <v>3066.1823899999999</v>
      </c>
      <c r="Q150" s="26">
        <f t="shared" si="44"/>
        <v>344659.76876000001</v>
      </c>
    </row>
    <row r="151" spans="1:17" x14ac:dyDescent="0.25">
      <c r="A151" s="150"/>
      <c r="B151" s="150"/>
      <c r="C151" s="148"/>
      <c r="D151" s="6" t="s">
        <v>4</v>
      </c>
      <c r="E151" s="26">
        <f t="shared" si="41"/>
        <v>5024.5004200000003</v>
      </c>
      <c r="F151" s="26">
        <f t="shared" ref="F151:P156" si="45">F102+F60+F18+F137</f>
        <v>0</v>
      </c>
      <c r="G151" s="26">
        <f t="shared" si="45"/>
        <v>0</v>
      </c>
      <c r="H151" s="26">
        <f t="shared" si="45"/>
        <v>0</v>
      </c>
      <c r="I151" s="26">
        <f t="shared" si="45"/>
        <v>0</v>
      </c>
      <c r="J151" s="26">
        <f t="shared" si="45"/>
        <v>0</v>
      </c>
      <c r="K151" s="26">
        <f t="shared" si="45"/>
        <v>0</v>
      </c>
      <c r="L151" s="26">
        <f t="shared" si="45"/>
        <v>0</v>
      </c>
      <c r="M151" s="26">
        <f t="shared" si="45"/>
        <v>0</v>
      </c>
      <c r="N151" s="26">
        <f t="shared" si="45"/>
        <v>0</v>
      </c>
      <c r="O151" s="26">
        <f t="shared" si="45"/>
        <v>0</v>
      </c>
      <c r="P151" s="26">
        <f t="shared" si="45"/>
        <v>0</v>
      </c>
      <c r="Q151" s="26">
        <f>Q102+Q60+Q18+Q137+Q144</f>
        <v>5024.5004200000003</v>
      </c>
    </row>
    <row r="152" spans="1:17" x14ac:dyDescent="0.25">
      <c r="A152" s="150"/>
      <c r="B152" s="150"/>
      <c r="C152" s="148"/>
      <c r="D152" s="6" t="s">
        <v>5</v>
      </c>
      <c r="E152" s="26">
        <f>F152+G152+H152+I152+J152+K152+L152+M152+N152+O152+P152+Q152</f>
        <v>7953.8339900000001</v>
      </c>
      <c r="F152" s="26">
        <f t="shared" si="45"/>
        <v>0</v>
      </c>
      <c r="G152" s="26">
        <f t="shared" si="45"/>
        <v>0</v>
      </c>
      <c r="H152" s="26">
        <f t="shared" si="45"/>
        <v>36</v>
      </c>
      <c r="I152" s="26">
        <f t="shared" si="45"/>
        <v>0</v>
      </c>
      <c r="J152" s="26">
        <f t="shared" si="45"/>
        <v>36</v>
      </c>
      <c r="K152" s="26">
        <f t="shared" si="45"/>
        <v>0</v>
      </c>
      <c r="L152" s="26">
        <f t="shared" si="45"/>
        <v>0</v>
      </c>
      <c r="M152" s="26">
        <f t="shared" si="45"/>
        <v>23</v>
      </c>
      <c r="N152" s="26">
        <f t="shared" si="45"/>
        <v>0</v>
      </c>
      <c r="O152" s="26">
        <f t="shared" si="45"/>
        <v>0</v>
      </c>
      <c r="P152" s="26">
        <f t="shared" si="45"/>
        <v>0</v>
      </c>
      <c r="Q152" s="26">
        <f>Q103+Q61+Q19+Q138+Q145</f>
        <v>7858.8339900000001</v>
      </c>
    </row>
    <row r="153" spans="1:17" x14ac:dyDescent="0.25">
      <c r="A153" s="150"/>
      <c r="B153" s="150"/>
      <c r="C153" s="148"/>
      <c r="D153" s="6" t="s">
        <v>6</v>
      </c>
      <c r="E153" s="26">
        <f>F153+G153+H153+I153+J153+K153+L153+M153+N153+O153+P153+Q153</f>
        <v>26389.13682</v>
      </c>
      <c r="F153" s="26">
        <f t="shared" si="45"/>
        <v>73.392480000000006</v>
      </c>
      <c r="G153" s="26">
        <f t="shared" si="45"/>
        <v>2291.4011</v>
      </c>
      <c r="H153" s="26">
        <f t="shared" si="45"/>
        <v>2126.3362399999996</v>
      </c>
      <c r="I153" s="26">
        <f t="shared" si="45"/>
        <v>2823.9855400000001</v>
      </c>
      <c r="J153" s="26">
        <f t="shared" si="45"/>
        <v>1388.11934</v>
      </c>
      <c r="K153" s="26">
        <f t="shared" si="45"/>
        <v>1152.8624400000001</v>
      </c>
      <c r="L153" s="26">
        <f t="shared" si="45"/>
        <v>2035.2622000000001</v>
      </c>
      <c r="M153" s="26">
        <f t="shared" si="45"/>
        <v>5279.7371000000003</v>
      </c>
      <c r="N153" s="26">
        <f t="shared" si="45"/>
        <v>-2071.3539900000001</v>
      </c>
      <c r="O153" s="26">
        <f t="shared" si="45"/>
        <v>3955.5108100000002</v>
      </c>
      <c r="P153" s="26">
        <f>P104+P62+P20+P139+P146</f>
        <v>3066.1823899999999</v>
      </c>
      <c r="Q153" s="26">
        <f>Q104+Q62+Q20+Q139+Q146</f>
        <v>4267.7011700000003</v>
      </c>
    </row>
    <row r="154" spans="1:17" ht="57" x14ac:dyDescent="0.25">
      <c r="A154" s="150"/>
      <c r="B154" s="150"/>
      <c r="C154" s="148"/>
      <c r="D154" s="13" t="s">
        <v>27</v>
      </c>
      <c r="E154" s="26">
        <f t="shared" ref="E154:E155" si="46">F154+G154+H154+I154+J154+K154+L154+M154+N154+O154+P154+Q154</f>
        <v>0</v>
      </c>
      <c r="F154" s="26">
        <f t="shared" si="45"/>
        <v>0</v>
      </c>
      <c r="G154" s="26">
        <f t="shared" si="45"/>
        <v>0</v>
      </c>
      <c r="H154" s="26">
        <f t="shared" si="45"/>
        <v>0</v>
      </c>
      <c r="I154" s="26">
        <f t="shared" si="45"/>
        <v>0</v>
      </c>
      <c r="J154" s="26">
        <f t="shared" si="45"/>
        <v>0</v>
      </c>
      <c r="K154" s="26">
        <f t="shared" si="45"/>
        <v>0</v>
      </c>
      <c r="L154" s="26">
        <f t="shared" si="45"/>
        <v>0</v>
      </c>
      <c r="M154" s="26">
        <f t="shared" si="45"/>
        <v>0</v>
      </c>
      <c r="N154" s="26">
        <f t="shared" si="45"/>
        <v>0</v>
      </c>
      <c r="O154" s="26">
        <f t="shared" si="45"/>
        <v>0</v>
      </c>
      <c r="P154" s="26">
        <f t="shared" ref="P154:Q156" si="47">P105+P63+P21+P140</f>
        <v>0</v>
      </c>
      <c r="Q154" s="26">
        <f t="shared" si="47"/>
        <v>0</v>
      </c>
    </row>
    <row r="155" spans="1:17" ht="28.5" x14ac:dyDescent="0.25">
      <c r="A155" s="150"/>
      <c r="B155" s="150"/>
      <c r="C155" s="148"/>
      <c r="D155" s="13" t="s">
        <v>70</v>
      </c>
      <c r="E155" s="26">
        <f t="shared" si="46"/>
        <v>0</v>
      </c>
      <c r="F155" s="26">
        <f t="shared" si="45"/>
        <v>0</v>
      </c>
      <c r="G155" s="26">
        <f t="shared" si="45"/>
        <v>0</v>
      </c>
      <c r="H155" s="26">
        <f t="shared" si="45"/>
        <v>0</v>
      </c>
      <c r="I155" s="26">
        <f t="shared" si="45"/>
        <v>0</v>
      </c>
      <c r="J155" s="26">
        <f t="shared" si="45"/>
        <v>0</v>
      </c>
      <c r="K155" s="26">
        <f t="shared" si="45"/>
        <v>0</v>
      </c>
      <c r="L155" s="26">
        <f t="shared" si="45"/>
        <v>0</v>
      </c>
      <c r="M155" s="26">
        <f t="shared" si="45"/>
        <v>0</v>
      </c>
      <c r="N155" s="26">
        <f t="shared" si="45"/>
        <v>0</v>
      </c>
      <c r="O155" s="26">
        <f t="shared" si="45"/>
        <v>0</v>
      </c>
      <c r="P155" s="26">
        <f t="shared" si="47"/>
        <v>0</v>
      </c>
      <c r="Q155" s="26">
        <f t="shared" si="47"/>
        <v>0</v>
      </c>
    </row>
    <row r="156" spans="1:17" ht="42.75" x14ac:dyDescent="0.25">
      <c r="A156" s="150"/>
      <c r="B156" s="150"/>
      <c r="C156" s="149"/>
      <c r="D156" s="13" t="s">
        <v>71</v>
      </c>
      <c r="E156" s="26">
        <f>F156+G156+H156+I156+J156+K156+L156+M156+N156+O156+P156+Q156</f>
        <v>327508.73317999998</v>
      </c>
      <c r="F156" s="26">
        <f t="shared" si="45"/>
        <v>0</v>
      </c>
      <c r="G156" s="26">
        <f t="shared" si="45"/>
        <v>0</v>
      </c>
      <c r="H156" s="26">
        <f t="shared" si="45"/>
        <v>0</v>
      </c>
      <c r="I156" s="26">
        <f t="shared" si="45"/>
        <v>0</v>
      </c>
      <c r="J156" s="26">
        <f t="shared" si="45"/>
        <v>0</v>
      </c>
      <c r="K156" s="26">
        <f t="shared" si="45"/>
        <v>0</v>
      </c>
      <c r="L156" s="26">
        <f t="shared" si="45"/>
        <v>0</v>
      </c>
      <c r="M156" s="26">
        <f t="shared" si="45"/>
        <v>0</v>
      </c>
      <c r="N156" s="26">
        <f t="shared" si="45"/>
        <v>0</v>
      </c>
      <c r="O156" s="26">
        <f t="shared" si="45"/>
        <v>0</v>
      </c>
      <c r="P156" s="26">
        <f t="shared" si="47"/>
        <v>0</v>
      </c>
      <c r="Q156" s="26">
        <f t="shared" si="47"/>
        <v>327508.73317999998</v>
      </c>
    </row>
    <row r="157" spans="1:17" ht="28.5" customHeight="1" x14ac:dyDescent="0.25">
      <c r="A157" s="144" t="s">
        <v>72</v>
      </c>
      <c r="B157" s="145"/>
      <c r="C157" s="145"/>
      <c r="D157" s="145"/>
      <c r="E157" s="145"/>
      <c r="F157" s="145"/>
      <c r="G157" s="145"/>
      <c r="H157" s="145"/>
      <c r="I157" s="145"/>
      <c r="J157" s="145"/>
    </row>
    <row r="158" spans="1:17" ht="16.5" customHeight="1" x14ac:dyDescent="0.25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  <c r="M158" s="17"/>
    </row>
    <row r="159" spans="1:17" ht="16.5" customHeight="1" x14ac:dyDescent="0.25">
      <c r="A159" s="146"/>
      <c r="B159" s="146"/>
      <c r="C159" s="146"/>
      <c r="D159" s="146"/>
      <c r="E159" s="146"/>
      <c r="F159" s="146"/>
      <c r="G159" s="146"/>
      <c r="H159" s="146"/>
      <c r="I159" s="146"/>
      <c r="J159" s="146"/>
    </row>
    <row r="160" spans="1:17" ht="16.5" customHeight="1" x14ac:dyDescent="0.25">
      <c r="A160" s="146"/>
      <c r="B160" s="146"/>
      <c r="C160" s="146"/>
      <c r="D160" s="146"/>
      <c r="E160" s="146"/>
      <c r="F160" s="146"/>
      <c r="G160" s="146"/>
      <c r="H160" s="146"/>
      <c r="I160" s="146"/>
      <c r="J160" s="146"/>
    </row>
    <row r="161" spans="1:10" ht="16.5" customHeight="1" x14ac:dyDescent="0.25">
      <c r="A161" s="146"/>
      <c r="B161" s="146"/>
      <c r="C161" s="146"/>
      <c r="D161" s="146"/>
      <c r="E161" s="146"/>
      <c r="F161" s="146"/>
      <c r="G161" s="146"/>
      <c r="H161" s="146"/>
      <c r="I161" s="146"/>
      <c r="J161" s="146"/>
    </row>
    <row r="162" spans="1:10" ht="16.5" customHeight="1" x14ac:dyDescent="0.25">
      <c r="A162" s="146"/>
      <c r="B162" s="146"/>
      <c r="C162" s="146"/>
      <c r="D162" s="146"/>
      <c r="E162" s="146"/>
      <c r="F162" s="146"/>
      <c r="G162" s="146"/>
      <c r="H162" s="146"/>
      <c r="I162" s="146"/>
      <c r="J162" s="146"/>
    </row>
    <row r="163" spans="1:10" ht="16.5" customHeight="1" x14ac:dyDescent="0.25">
      <c r="A163" s="146"/>
      <c r="B163" s="146"/>
      <c r="C163" s="146"/>
      <c r="D163" s="146"/>
      <c r="E163" s="146"/>
      <c r="F163" s="146"/>
      <c r="G163" s="146"/>
      <c r="H163" s="146"/>
      <c r="I163" s="146"/>
      <c r="J163" s="146"/>
    </row>
    <row r="164" spans="1:10" ht="16.5" customHeight="1" x14ac:dyDescent="0.25">
      <c r="A164" s="146"/>
      <c r="B164" s="146"/>
      <c r="C164" s="146"/>
      <c r="D164" s="146"/>
      <c r="E164" s="146"/>
      <c r="F164" s="146"/>
      <c r="G164" s="146"/>
      <c r="H164" s="146"/>
      <c r="I164" s="146"/>
      <c r="J164" s="146"/>
    </row>
    <row r="165" spans="1:10" ht="16.5" customHeight="1" x14ac:dyDescent="0.25">
      <c r="A165" s="146"/>
      <c r="B165" s="146"/>
      <c r="C165" s="146"/>
      <c r="D165" s="146"/>
      <c r="E165" s="146"/>
      <c r="F165" s="146"/>
      <c r="G165" s="146"/>
      <c r="H165" s="146"/>
      <c r="I165" s="146"/>
      <c r="J165" s="146"/>
    </row>
    <row r="166" spans="1:10" x14ac:dyDescent="0.25">
      <c r="A166" s="146"/>
      <c r="B166" s="146"/>
      <c r="C166" s="146"/>
      <c r="D166" s="146"/>
      <c r="E166" s="146"/>
      <c r="F166" s="146"/>
      <c r="G166" s="146"/>
      <c r="H166" s="146"/>
      <c r="I166" s="146"/>
      <c r="J166" s="146"/>
    </row>
    <row r="167" spans="1:10" ht="18" customHeight="1" x14ac:dyDescent="0.25">
      <c r="A167" s="146"/>
      <c r="B167" s="146"/>
      <c r="C167" s="146"/>
      <c r="D167" s="146"/>
      <c r="E167" s="146"/>
      <c r="F167" s="146"/>
      <c r="G167" s="146"/>
      <c r="H167" s="146"/>
      <c r="I167" s="146"/>
      <c r="J167" s="146"/>
    </row>
    <row r="168" spans="1:10" ht="16.5" customHeight="1" x14ac:dyDescent="0.25">
      <c r="A168" s="146"/>
      <c r="B168" s="146"/>
      <c r="C168" s="146"/>
      <c r="D168" s="146"/>
      <c r="E168" s="146"/>
      <c r="F168" s="146"/>
      <c r="G168" s="146"/>
      <c r="H168" s="146"/>
      <c r="I168" s="146"/>
      <c r="J168" s="146"/>
    </row>
    <row r="169" spans="1:10" ht="22.5" customHeight="1" x14ac:dyDescent="0.25"/>
    <row r="170" spans="1:10" ht="16.5" x14ac:dyDescent="0.25">
      <c r="B170" s="4" t="s">
        <v>100</v>
      </c>
      <c r="C170" s="4"/>
      <c r="D170" s="106"/>
      <c r="E170" s="106"/>
      <c r="F170" s="106"/>
      <c r="G170" s="105" t="s">
        <v>88</v>
      </c>
      <c r="H170" s="105"/>
      <c r="I170" s="105"/>
    </row>
    <row r="171" spans="1:10" ht="16.5" x14ac:dyDescent="0.25">
      <c r="B171" s="4"/>
      <c r="C171" s="4"/>
      <c r="D171" s="100"/>
      <c r="E171" s="100"/>
      <c r="F171" s="100"/>
    </row>
    <row r="172" spans="1:10" ht="16.5" x14ac:dyDescent="0.25">
      <c r="B172" s="4" t="s">
        <v>89</v>
      </c>
      <c r="C172" s="4"/>
      <c r="D172" s="106"/>
      <c r="E172" s="106"/>
      <c r="F172" s="106"/>
      <c r="G172" s="105" t="s">
        <v>90</v>
      </c>
      <c r="H172" s="105"/>
      <c r="I172" s="105"/>
    </row>
    <row r="173" spans="1:10" ht="16.5" x14ac:dyDescent="0.25">
      <c r="B173" s="4"/>
      <c r="C173" s="4"/>
      <c r="D173" s="92"/>
      <c r="E173" s="92"/>
      <c r="F173" s="92"/>
      <c r="G173" s="91"/>
      <c r="H173" s="91"/>
      <c r="I173" s="91"/>
    </row>
    <row r="174" spans="1:10" ht="16.5" x14ac:dyDescent="0.25">
      <c r="B174" s="4" t="s">
        <v>91</v>
      </c>
      <c r="C174" s="4"/>
      <c r="D174" s="101" t="s">
        <v>92</v>
      </c>
      <c r="E174" s="102"/>
      <c r="F174" s="102"/>
      <c r="G174" s="91"/>
      <c r="H174" s="91" t="s">
        <v>103</v>
      </c>
      <c r="I174" s="91"/>
    </row>
    <row r="175" spans="1:10" ht="16.5" x14ac:dyDescent="0.25">
      <c r="B175" s="4"/>
      <c r="C175" s="4"/>
      <c r="D175" s="92"/>
      <c r="E175" s="92"/>
      <c r="F175" s="92"/>
      <c r="G175" s="91"/>
      <c r="H175" s="91"/>
      <c r="I175" s="91"/>
    </row>
    <row r="176" spans="1:10" ht="16.5" x14ac:dyDescent="0.25">
      <c r="B176" s="4"/>
      <c r="C176" s="4"/>
      <c r="D176" s="101"/>
      <c r="E176" s="102"/>
      <c r="F176" s="102"/>
      <c r="G176" s="91"/>
      <c r="H176" s="91"/>
      <c r="I176" s="91"/>
    </row>
    <row r="177" spans="2:9" x14ac:dyDescent="0.25">
      <c r="D177" s="103"/>
      <c r="E177" s="103"/>
      <c r="F177" s="103"/>
    </row>
    <row r="178" spans="2:9" ht="16.5" x14ac:dyDescent="0.25">
      <c r="B178" s="4" t="s">
        <v>94</v>
      </c>
      <c r="C178" s="4"/>
      <c r="D178" s="104"/>
      <c r="E178" s="104"/>
      <c r="F178" s="104"/>
      <c r="G178" s="105" t="s">
        <v>104</v>
      </c>
      <c r="H178" s="105"/>
      <c r="I178" s="105"/>
    </row>
    <row r="179" spans="2:9" ht="16.5" x14ac:dyDescent="0.25">
      <c r="B179" s="50">
        <v>250239</v>
      </c>
      <c r="C179" s="4"/>
      <c r="D179" s="100"/>
      <c r="E179" s="100"/>
      <c r="F179" s="100"/>
    </row>
  </sheetData>
  <mergeCells count="90">
    <mergeCell ref="D176:F176"/>
    <mergeCell ref="D177:F177"/>
    <mergeCell ref="D178:F178"/>
    <mergeCell ref="G178:I178"/>
    <mergeCell ref="D179:F179"/>
    <mergeCell ref="D174:F174"/>
    <mergeCell ref="A143:A149"/>
    <mergeCell ref="B143:B149"/>
    <mergeCell ref="C143:C149"/>
    <mergeCell ref="A150:B156"/>
    <mergeCell ref="C150:C156"/>
    <mergeCell ref="A157:J168"/>
    <mergeCell ref="D170:F170"/>
    <mergeCell ref="G170:I170"/>
    <mergeCell ref="D171:F171"/>
    <mergeCell ref="D172:F172"/>
    <mergeCell ref="G172:I172"/>
    <mergeCell ref="A129:A135"/>
    <mergeCell ref="B129:B135"/>
    <mergeCell ref="C129:C135"/>
    <mergeCell ref="A136:A142"/>
    <mergeCell ref="B136:B142"/>
    <mergeCell ref="C136:C142"/>
    <mergeCell ref="A115:A121"/>
    <mergeCell ref="B115:B121"/>
    <mergeCell ref="C115:C121"/>
    <mergeCell ref="A122:A128"/>
    <mergeCell ref="B122:B128"/>
    <mergeCell ref="C122:C128"/>
    <mergeCell ref="A101:A107"/>
    <mergeCell ref="B101:B107"/>
    <mergeCell ref="C101:C107"/>
    <mergeCell ref="A108:A114"/>
    <mergeCell ref="B108:B114"/>
    <mergeCell ref="C108:C114"/>
    <mergeCell ref="A87:A93"/>
    <mergeCell ref="B87:B93"/>
    <mergeCell ref="C87:C93"/>
    <mergeCell ref="A94:A100"/>
    <mergeCell ref="B94:B100"/>
    <mergeCell ref="C94:C100"/>
    <mergeCell ref="A73:A79"/>
    <mergeCell ref="B73:B79"/>
    <mergeCell ref="C73:C79"/>
    <mergeCell ref="A80:A86"/>
    <mergeCell ref="B80:B86"/>
    <mergeCell ref="C80:C86"/>
    <mergeCell ref="A59:A65"/>
    <mergeCell ref="B59:B65"/>
    <mergeCell ref="C59:C65"/>
    <mergeCell ref="A66:A72"/>
    <mergeCell ref="B66:B72"/>
    <mergeCell ref="C66:C72"/>
    <mergeCell ref="A45:A51"/>
    <mergeCell ref="B45:B51"/>
    <mergeCell ref="C45:C51"/>
    <mergeCell ref="A52:A58"/>
    <mergeCell ref="B52:B58"/>
    <mergeCell ref="C52:C58"/>
    <mergeCell ref="A31:A37"/>
    <mergeCell ref="B31:B37"/>
    <mergeCell ref="C31:C37"/>
    <mergeCell ref="A38:A44"/>
    <mergeCell ref="B38:B44"/>
    <mergeCell ref="C38:C44"/>
    <mergeCell ref="A17:A23"/>
    <mergeCell ref="B17:B23"/>
    <mergeCell ref="C17:C23"/>
    <mergeCell ref="A24:A30"/>
    <mergeCell ref="B24:B30"/>
    <mergeCell ref="C24:C30"/>
    <mergeCell ref="P13:Q13"/>
    <mergeCell ref="A14:A15"/>
    <mergeCell ref="B14:B15"/>
    <mergeCell ref="C14:C15"/>
    <mergeCell ref="D14:D15"/>
    <mergeCell ref="E14:E15"/>
    <mergeCell ref="F14:Q14"/>
    <mergeCell ref="A12:Q12"/>
    <mergeCell ref="M1:Q1"/>
    <mergeCell ref="M2:Q2"/>
    <mergeCell ref="M3:Q3"/>
    <mergeCell ref="M4:Q4"/>
    <mergeCell ref="M5:Q5"/>
    <mergeCell ref="M6:Q6"/>
    <mergeCell ref="M7:Q7"/>
    <mergeCell ref="M8:Q8"/>
    <mergeCell ref="M9:Q9"/>
    <mergeCell ref="A10:Q10"/>
    <mergeCell ref="A11:Q11"/>
  </mergeCells>
  <pageMargins left="0.11811023622047245" right="0" top="0.39370078740157483" bottom="0" header="0" footer="0"/>
  <pageSetup paperSize="9" scale="42" fitToHeight="0" orientation="landscape" r:id="rId1"/>
  <rowBreaks count="4" manualBreakCount="4">
    <brk id="44" max="16383" man="1"/>
    <brk id="79" max="16383" man="1"/>
    <brk id="121" max="16" man="1"/>
    <brk id="149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9"/>
  <sheetViews>
    <sheetView tabSelected="1" view="pageBreakPreview" zoomScale="80" zoomScaleNormal="70" zoomScaleSheetLayoutView="80" workbookViewId="0">
      <pane xSplit="10" ySplit="15" topLeftCell="K163" activePane="bottomRight" state="frozen"/>
      <selection pane="topRight" activeCell="K1" sqref="K1"/>
      <selection pane="bottomLeft" activeCell="A16" sqref="A16"/>
      <selection pane="bottomRight" activeCell="I174" sqref="I174"/>
    </sheetView>
  </sheetViews>
  <sheetFormatPr defaultRowHeight="15" x14ac:dyDescent="0.25"/>
  <cols>
    <col min="1" max="1" width="8" style="97" bestFit="1" customWidth="1"/>
    <col min="2" max="2" width="32.28515625" style="1" customWidth="1"/>
    <col min="3" max="3" width="31.85546875" style="1" customWidth="1"/>
    <col min="4" max="4" width="15.140625" style="1" customWidth="1"/>
    <col min="5" max="5" width="17.28515625" style="1" customWidth="1"/>
    <col min="6" max="6" width="15.28515625" style="1" customWidth="1"/>
    <col min="7" max="7" width="14.85546875" style="1" customWidth="1"/>
    <col min="8" max="8" width="15.42578125" style="1" customWidth="1"/>
    <col min="9" max="9" width="15.140625" style="1" customWidth="1"/>
    <col min="10" max="10" width="15.85546875" style="1" customWidth="1"/>
    <col min="11" max="11" width="17" style="1" customWidth="1"/>
    <col min="12" max="12" width="16.42578125" style="1" customWidth="1"/>
    <col min="13" max="13" width="16.7109375" style="1" customWidth="1"/>
    <col min="14" max="14" width="16.28515625" style="1" customWidth="1"/>
    <col min="15" max="16" width="16.42578125" style="1" customWidth="1"/>
    <col min="17" max="17" width="20.5703125" style="1" customWidth="1"/>
    <col min="18" max="18" width="13" style="1" bestFit="1" customWidth="1"/>
    <col min="19" max="16384" width="9.140625" style="1"/>
  </cols>
  <sheetData>
    <row r="1" spans="1:17" ht="16.5" x14ac:dyDescent="0.25">
      <c r="G1" s="4"/>
      <c r="M1" s="133" t="s">
        <v>26</v>
      </c>
      <c r="N1" s="133"/>
      <c r="O1" s="133"/>
      <c r="P1" s="133"/>
      <c r="Q1" s="133"/>
    </row>
    <row r="2" spans="1:17" ht="16.5" x14ac:dyDescent="0.25">
      <c r="G2" s="4"/>
      <c r="M2" s="134" t="s">
        <v>53</v>
      </c>
      <c r="N2" s="134"/>
      <c r="O2" s="134"/>
      <c r="P2" s="134"/>
      <c r="Q2" s="134"/>
    </row>
    <row r="3" spans="1:17" ht="16.5" x14ac:dyDescent="0.25">
      <c r="G3" s="4"/>
      <c r="M3" s="135" t="s">
        <v>36</v>
      </c>
      <c r="N3" s="135"/>
      <c r="O3" s="135"/>
      <c r="P3" s="135"/>
      <c r="Q3" s="135"/>
    </row>
    <row r="4" spans="1:17" ht="16.5" x14ac:dyDescent="0.25">
      <c r="G4" s="4"/>
      <c r="M4" s="136"/>
      <c r="N4" s="136"/>
      <c r="O4" s="136"/>
      <c r="P4" s="136"/>
      <c r="Q4" s="136"/>
    </row>
    <row r="5" spans="1:17" ht="16.5" x14ac:dyDescent="0.25">
      <c r="G5" s="4"/>
      <c r="M5" s="135" t="s">
        <v>37</v>
      </c>
      <c r="N5" s="135"/>
      <c r="O5" s="135"/>
      <c r="P5" s="135"/>
      <c r="Q5" s="135"/>
    </row>
    <row r="6" spans="1:17" ht="16.5" x14ac:dyDescent="0.25">
      <c r="G6" s="4"/>
      <c r="M6" s="136"/>
      <c r="N6" s="136"/>
      <c r="O6" s="136"/>
      <c r="P6" s="136"/>
      <c r="Q6" s="136"/>
    </row>
    <row r="7" spans="1:17" ht="16.5" x14ac:dyDescent="0.25">
      <c r="G7" s="4"/>
      <c r="M7" s="135" t="s">
        <v>37</v>
      </c>
      <c r="N7" s="135"/>
      <c r="O7" s="135"/>
      <c r="P7" s="135"/>
      <c r="Q7" s="135"/>
    </row>
    <row r="8" spans="1:17" ht="16.5" x14ac:dyDescent="0.25">
      <c r="G8" s="4"/>
      <c r="M8" s="134"/>
      <c r="N8" s="134"/>
      <c r="O8" s="134"/>
      <c r="P8" s="134"/>
      <c r="Q8" s="134"/>
    </row>
    <row r="9" spans="1:17" ht="17.25" customHeight="1" x14ac:dyDescent="0.25">
      <c r="G9" s="4"/>
      <c r="M9" s="137" t="s">
        <v>86</v>
      </c>
      <c r="N9" s="137"/>
      <c r="O9" s="137"/>
      <c r="P9" s="137"/>
      <c r="Q9" s="137"/>
    </row>
    <row r="10" spans="1:17" ht="21" customHeight="1" x14ac:dyDescent="0.25">
      <c r="A10" s="107" t="s">
        <v>23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</row>
    <row r="11" spans="1:17" ht="42" customHeight="1" x14ac:dyDescent="0.25">
      <c r="A11" s="114" t="s">
        <v>61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17" ht="23.25" customHeight="1" x14ac:dyDescent="0.25">
      <c r="A12" s="115" t="s">
        <v>28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7" hidden="1" x14ac:dyDescent="0.25">
      <c r="P13" s="121" t="s">
        <v>24</v>
      </c>
      <c r="Q13" s="121"/>
    </row>
    <row r="14" spans="1:17" ht="69" customHeight="1" x14ac:dyDescent="0.25">
      <c r="A14" s="116" t="s">
        <v>0</v>
      </c>
      <c r="B14" s="120" t="s">
        <v>62</v>
      </c>
      <c r="C14" s="117" t="s">
        <v>63</v>
      </c>
      <c r="D14" s="116" t="s">
        <v>19</v>
      </c>
      <c r="E14" s="116" t="s">
        <v>21</v>
      </c>
      <c r="F14" s="116" t="s">
        <v>25</v>
      </c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</row>
    <row r="15" spans="1:17" ht="68.25" customHeight="1" x14ac:dyDescent="0.25">
      <c r="A15" s="116"/>
      <c r="B15" s="120"/>
      <c r="C15" s="118"/>
      <c r="D15" s="116"/>
      <c r="E15" s="116"/>
      <c r="F15" s="93" t="s">
        <v>7</v>
      </c>
      <c r="G15" s="93" t="s">
        <v>8</v>
      </c>
      <c r="H15" s="93" t="s">
        <v>9</v>
      </c>
      <c r="I15" s="93" t="s">
        <v>10</v>
      </c>
      <c r="J15" s="93" t="s">
        <v>11</v>
      </c>
      <c r="K15" s="93" t="s">
        <v>12</v>
      </c>
      <c r="L15" s="93" t="s">
        <v>13</v>
      </c>
      <c r="M15" s="93" t="s">
        <v>14</v>
      </c>
      <c r="N15" s="93" t="s">
        <v>15</v>
      </c>
      <c r="O15" s="93" t="s">
        <v>16</v>
      </c>
      <c r="P15" s="93" t="s">
        <v>17</v>
      </c>
      <c r="Q15" s="96" t="s">
        <v>18</v>
      </c>
    </row>
    <row r="16" spans="1:17" s="3" customFormat="1" ht="15" customHeight="1" x14ac:dyDescent="0.2">
      <c r="A16" s="5">
        <v>1</v>
      </c>
      <c r="B16" s="5">
        <v>2</v>
      </c>
      <c r="C16" s="5">
        <v>3</v>
      </c>
      <c r="D16" s="5">
        <v>4</v>
      </c>
      <c r="E16" s="9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19">
        <v>17</v>
      </c>
    </row>
    <row r="17" spans="1:17" x14ac:dyDescent="0.25">
      <c r="A17" s="111" t="s">
        <v>1</v>
      </c>
      <c r="B17" s="108" t="s">
        <v>73</v>
      </c>
      <c r="C17" s="111"/>
      <c r="D17" s="6" t="s">
        <v>20</v>
      </c>
      <c r="E17" s="27">
        <f>E18+E19+E20+E21+E22+E23</f>
        <v>1247.9860100000001</v>
      </c>
      <c r="F17" s="26">
        <f>F18+F19+F20+F21+F22+F23</f>
        <v>0</v>
      </c>
      <c r="G17" s="26">
        <f t="shared" ref="G17:Q17" si="0">G18+G19+G20+G21+G22+G23</f>
        <v>65</v>
      </c>
      <c r="H17" s="26">
        <f t="shared" si="0"/>
        <v>0</v>
      </c>
      <c r="I17" s="26">
        <f t="shared" si="0"/>
        <v>389.3</v>
      </c>
      <c r="J17" s="26">
        <f t="shared" si="0"/>
        <v>159</v>
      </c>
      <c r="K17" s="26">
        <f t="shared" si="0"/>
        <v>420.96</v>
      </c>
      <c r="L17" s="26">
        <f t="shared" si="0"/>
        <v>0</v>
      </c>
      <c r="M17" s="26">
        <f t="shared" si="0"/>
        <v>0</v>
      </c>
      <c r="N17" s="26">
        <f t="shared" si="0"/>
        <v>77.354009999999974</v>
      </c>
      <c r="O17" s="26">
        <f t="shared" si="0"/>
        <v>136.37200000000001</v>
      </c>
      <c r="P17" s="26">
        <f t="shared" si="0"/>
        <v>0</v>
      </c>
      <c r="Q17" s="28">
        <f t="shared" si="0"/>
        <v>0</v>
      </c>
    </row>
    <row r="18" spans="1:17" x14ac:dyDescent="0.25">
      <c r="A18" s="112"/>
      <c r="B18" s="109"/>
      <c r="C18" s="112"/>
      <c r="D18" s="7" t="s">
        <v>4</v>
      </c>
      <c r="E18" s="27">
        <f>F18+G18+H18+I18+J18+K18+L18+M18+N18+O18+P18+Q18</f>
        <v>0</v>
      </c>
      <c r="F18" s="20">
        <f>F25+F46+F53+F32+F39</f>
        <v>0</v>
      </c>
      <c r="G18" s="20">
        <f t="shared" ref="G18:Q18" si="1">G25+G46+G53+G32+G39</f>
        <v>0</v>
      </c>
      <c r="H18" s="20">
        <f t="shared" si="1"/>
        <v>0</v>
      </c>
      <c r="I18" s="20">
        <f t="shared" si="1"/>
        <v>0</v>
      </c>
      <c r="J18" s="20">
        <f t="shared" si="1"/>
        <v>0</v>
      </c>
      <c r="K18" s="20">
        <f t="shared" si="1"/>
        <v>0</v>
      </c>
      <c r="L18" s="20">
        <f t="shared" si="1"/>
        <v>0</v>
      </c>
      <c r="M18" s="20">
        <f t="shared" si="1"/>
        <v>0</v>
      </c>
      <c r="N18" s="20">
        <f t="shared" si="1"/>
        <v>0</v>
      </c>
      <c r="O18" s="20">
        <f t="shared" si="1"/>
        <v>0</v>
      </c>
      <c r="P18" s="20">
        <f t="shared" si="1"/>
        <v>0</v>
      </c>
      <c r="Q18" s="20">
        <f t="shared" si="1"/>
        <v>0</v>
      </c>
    </row>
    <row r="19" spans="1:17" x14ac:dyDescent="0.25">
      <c r="A19" s="112"/>
      <c r="B19" s="109"/>
      <c r="C19" s="112"/>
      <c r="D19" s="7" t="s">
        <v>5</v>
      </c>
      <c r="E19" s="27">
        <f t="shared" ref="E19:E22" si="2">F19+G19+H19+I19+J19+K19+L19+M19+N19+O19+P19+Q19</f>
        <v>0</v>
      </c>
      <c r="F19" s="20">
        <f t="shared" ref="F19:Q23" si="3">F26+F47+F54+F33+F40</f>
        <v>0</v>
      </c>
      <c r="G19" s="20">
        <f t="shared" si="3"/>
        <v>0</v>
      </c>
      <c r="H19" s="20">
        <f t="shared" si="3"/>
        <v>0</v>
      </c>
      <c r="I19" s="20">
        <f t="shared" si="3"/>
        <v>0</v>
      </c>
      <c r="J19" s="20">
        <f t="shared" si="3"/>
        <v>0</v>
      </c>
      <c r="K19" s="20">
        <f t="shared" si="3"/>
        <v>0</v>
      </c>
      <c r="L19" s="20">
        <f t="shared" si="3"/>
        <v>0</v>
      </c>
      <c r="M19" s="20">
        <f t="shared" si="3"/>
        <v>0</v>
      </c>
      <c r="N19" s="20">
        <f t="shared" si="3"/>
        <v>0</v>
      </c>
      <c r="O19" s="20">
        <f t="shared" si="3"/>
        <v>0</v>
      </c>
      <c r="P19" s="20">
        <f t="shared" si="3"/>
        <v>0</v>
      </c>
      <c r="Q19" s="20">
        <f t="shared" si="3"/>
        <v>0</v>
      </c>
    </row>
    <row r="20" spans="1:17" x14ac:dyDescent="0.25">
      <c r="A20" s="112"/>
      <c r="B20" s="109"/>
      <c r="C20" s="112"/>
      <c r="D20" s="95" t="s">
        <v>6</v>
      </c>
      <c r="E20" s="27">
        <f t="shared" si="2"/>
        <v>1247.9860100000001</v>
      </c>
      <c r="F20" s="20">
        <f t="shared" si="3"/>
        <v>0</v>
      </c>
      <c r="G20" s="20">
        <f t="shared" si="3"/>
        <v>65</v>
      </c>
      <c r="H20" s="20">
        <f t="shared" si="3"/>
        <v>0</v>
      </c>
      <c r="I20" s="20">
        <f t="shared" si="3"/>
        <v>389.3</v>
      </c>
      <c r="J20" s="20">
        <f t="shared" si="3"/>
        <v>159</v>
      </c>
      <c r="K20" s="20">
        <f t="shared" si="3"/>
        <v>420.96</v>
      </c>
      <c r="L20" s="20">
        <f t="shared" si="3"/>
        <v>0</v>
      </c>
      <c r="M20" s="20">
        <f t="shared" si="3"/>
        <v>0</v>
      </c>
      <c r="N20" s="20">
        <f t="shared" si="3"/>
        <v>77.354009999999974</v>
      </c>
      <c r="O20" s="20">
        <f t="shared" si="3"/>
        <v>136.37200000000001</v>
      </c>
      <c r="P20" s="20">
        <f t="shared" si="3"/>
        <v>0</v>
      </c>
      <c r="Q20" s="20">
        <f t="shared" si="3"/>
        <v>0</v>
      </c>
    </row>
    <row r="21" spans="1:17" ht="60" x14ac:dyDescent="0.25">
      <c r="A21" s="112"/>
      <c r="B21" s="109"/>
      <c r="C21" s="112"/>
      <c r="D21" s="12" t="s">
        <v>27</v>
      </c>
      <c r="E21" s="27">
        <f t="shared" si="2"/>
        <v>0</v>
      </c>
      <c r="F21" s="20">
        <f t="shared" si="3"/>
        <v>0</v>
      </c>
      <c r="G21" s="20">
        <f t="shared" si="3"/>
        <v>0</v>
      </c>
      <c r="H21" s="20">
        <f t="shared" si="3"/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</row>
    <row r="22" spans="1:17" ht="30" x14ac:dyDescent="0.25">
      <c r="A22" s="112"/>
      <c r="B22" s="109"/>
      <c r="C22" s="112"/>
      <c r="D22" s="12" t="s">
        <v>70</v>
      </c>
      <c r="E22" s="27">
        <f t="shared" si="2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  <c r="I22" s="20">
        <f t="shared" si="3"/>
        <v>0</v>
      </c>
      <c r="J22" s="20">
        <f t="shared" si="3"/>
        <v>0</v>
      </c>
      <c r="K22" s="20">
        <f t="shared" si="3"/>
        <v>0</v>
      </c>
      <c r="L22" s="20">
        <f t="shared" si="3"/>
        <v>0</v>
      </c>
      <c r="M22" s="20">
        <f t="shared" si="3"/>
        <v>0</v>
      </c>
      <c r="N22" s="20">
        <f t="shared" si="3"/>
        <v>0</v>
      </c>
      <c r="O22" s="20">
        <f t="shared" si="3"/>
        <v>0</v>
      </c>
      <c r="P22" s="20">
        <f t="shared" si="3"/>
        <v>0</v>
      </c>
      <c r="Q22" s="20">
        <f t="shared" si="3"/>
        <v>0</v>
      </c>
    </row>
    <row r="23" spans="1:17" ht="30" x14ac:dyDescent="0.25">
      <c r="A23" s="113"/>
      <c r="B23" s="110"/>
      <c r="C23" s="113"/>
      <c r="D23" s="12" t="s">
        <v>71</v>
      </c>
      <c r="E23" s="27">
        <f>F23+G23+H23+I23+J23+K23+L23+M23+N23+O23+P23+Q23</f>
        <v>0</v>
      </c>
      <c r="F23" s="20">
        <f t="shared" si="3"/>
        <v>0</v>
      </c>
      <c r="G23" s="20">
        <f t="shared" si="3"/>
        <v>0</v>
      </c>
      <c r="H23" s="20">
        <f t="shared" si="3"/>
        <v>0</v>
      </c>
      <c r="I23" s="20">
        <f t="shared" si="3"/>
        <v>0</v>
      </c>
      <c r="J23" s="20">
        <f t="shared" si="3"/>
        <v>0</v>
      </c>
      <c r="K23" s="20">
        <f t="shared" si="3"/>
        <v>0</v>
      </c>
      <c r="L23" s="20">
        <f t="shared" si="3"/>
        <v>0</v>
      </c>
      <c r="M23" s="20">
        <f t="shared" si="3"/>
        <v>0</v>
      </c>
      <c r="N23" s="20">
        <f t="shared" si="3"/>
        <v>0</v>
      </c>
      <c r="O23" s="20">
        <f t="shared" si="3"/>
        <v>0</v>
      </c>
      <c r="P23" s="20">
        <f t="shared" si="3"/>
        <v>0</v>
      </c>
      <c r="Q23" s="20">
        <f t="shared" si="3"/>
        <v>0</v>
      </c>
    </row>
    <row r="24" spans="1:17" x14ac:dyDescent="0.25">
      <c r="A24" s="116" t="s">
        <v>2</v>
      </c>
      <c r="B24" s="124" t="s">
        <v>29</v>
      </c>
      <c r="C24" s="111" t="s">
        <v>77</v>
      </c>
      <c r="D24" s="94" t="s">
        <v>20</v>
      </c>
      <c r="E24" s="27">
        <f>E25+E26+E27+E28+E29+E30</f>
        <v>469.80679999999995</v>
      </c>
      <c r="F24" s="26">
        <f>F25+F26+F27+F28+F29+F30</f>
        <v>0</v>
      </c>
      <c r="G24" s="26">
        <f t="shared" ref="G24:Q24" si="4">G25+G26+G27+G28+G29+G30</f>
        <v>0</v>
      </c>
      <c r="H24" s="26">
        <f t="shared" si="4"/>
        <v>0</v>
      </c>
      <c r="I24" s="26">
        <f t="shared" si="4"/>
        <v>0</v>
      </c>
      <c r="J24" s="26">
        <f t="shared" si="4"/>
        <v>0</v>
      </c>
      <c r="K24" s="26">
        <f t="shared" si="4"/>
        <v>420.96</v>
      </c>
      <c r="L24" s="26">
        <f t="shared" si="4"/>
        <v>0</v>
      </c>
      <c r="M24" s="26">
        <f t="shared" si="4"/>
        <v>0</v>
      </c>
      <c r="N24" s="26">
        <f t="shared" si="4"/>
        <v>48.846799999999988</v>
      </c>
      <c r="O24" s="26">
        <f t="shared" si="4"/>
        <v>0</v>
      </c>
      <c r="P24" s="26">
        <f t="shared" si="4"/>
        <v>0</v>
      </c>
      <c r="Q24" s="28">
        <f t="shared" si="4"/>
        <v>0</v>
      </c>
    </row>
    <row r="25" spans="1:17" x14ac:dyDescent="0.25">
      <c r="A25" s="116"/>
      <c r="B25" s="125"/>
      <c r="C25" s="112"/>
      <c r="D25" s="7" t="s">
        <v>4</v>
      </c>
      <c r="E25" s="29">
        <f>F25+G25+H25+I25+J25+K25+L25+M25+N25+O25+P25+Q25</f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30">
        <v>0</v>
      </c>
    </row>
    <row r="26" spans="1:17" x14ac:dyDescent="0.25">
      <c r="A26" s="116"/>
      <c r="B26" s="125"/>
      <c r="C26" s="112"/>
      <c r="D26" s="7" t="s">
        <v>5</v>
      </c>
      <c r="E26" s="29">
        <f t="shared" ref="E26:E30" si="5">F26+G26+H26+I26+J26+K26+L26+M26+N26+O26+P26+Q26</f>
        <v>0</v>
      </c>
      <c r="F26" s="20"/>
      <c r="G26" s="20"/>
      <c r="H26" s="20"/>
      <c r="I26" s="20"/>
      <c r="J26" s="20"/>
      <c r="K26" s="20"/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30">
        <v>0</v>
      </c>
    </row>
    <row r="27" spans="1:17" x14ac:dyDescent="0.25">
      <c r="A27" s="116"/>
      <c r="B27" s="125"/>
      <c r="C27" s="112"/>
      <c r="D27" s="7" t="s">
        <v>6</v>
      </c>
      <c r="E27" s="29">
        <f t="shared" si="5"/>
        <v>469.80679999999995</v>
      </c>
      <c r="F27" s="20">
        <v>0</v>
      </c>
      <c r="G27" s="20">
        <v>0</v>
      </c>
      <c r="H27" s="30">
        <v>0</v>
      </c>
      <c r="I27" s="20">
        <v>0</v>
      </c>
      <c r="J27" s="20">
        <v>0</v>
      </c>
      <c r="K27" s="30">
        <v>420.96</v>
      </c>
      <c r="L27" s="20">
        <v>0</v>
      </c>
      <c r="M27" s="30">
        <v>0</v>
      </c>
      <c r="N27" s="20">
        <f>148.69-25.4432-74.4</f>
        <v>48.846799999999988</v>
      </c>
      <c r="O27" s="20">
        <v>0</v>
      </c>
      <c r="P27" s="20">
        <v>0</v>
      </c>
      <c r="Q27" s="30">
        <v>0</v>
      </c>
    </row>
    <row r="28" spans="1:17" ht="60" x14ac:dyDescent="0.25">
      <c r="A28" s="116"/>
      <c r="B28" s="125"/>
      <c r="C28" s="112"/>
      <c r="D28" s="12" t="s">
        <v>27</v>
      </c>
      <c r="E28" s="29">
        <f t="shared" si="5"/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30">
        <v>0</v>
      </c>
    </row>
    <row r="29" spans="1:17" ht="30" x14ac:dyDescent="0.25">
      <c r="A29" s="116"/>
      <c r="B29" s="125"/>
      <c r="C29" s="112"/>
      <c r="D29" s="12" t="s">
        <v>70</v>
      </c>
      <c r="E29" s="29">
        <f t="shared" si="5"/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30">
        <v>0</v>
      </c>
    </row>
    <row r="30" spans="1:17" ht="55.5" customHeight="1" x14ac:dyDescent="0.25">
      <c r="A30" s="116"/>
      <c r="B30" s="126"/>
      <c r="C30" s="113"/>
      <c r="D30" s="12" t="s">
        <v>71</v>
      </c>
      <c r="E30" s="29">
        <f t="shared" si="5"/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30">
        <v>0</v>
      </c>
    </row>
    <row r="31" spans="1:17" ht="27" customHeight="1" x14ac:dyDescent="0.25">
      <c r="A31" s="111" t="s">
        <v>56</v>
      </c>
      <c r="B31" s="111" t="s">
        <v>64</v>
      </c>
      <c r="C31" s="111" t="s">
        <v>57</v>
      </c>
      <c r="D31" s="94" t="s">
        <v>20</v>
      </c>
      <c r="E31" s="27">
        <f>E32+E33+E34+E35+E36+E37</f>
        <v>153.28021000000001</v>
      </c>
      <c r="F31" s="26">
        <f>F32+F33+F34+F35+F36+F37</f>
        <v>0</v>
      </c>
      <c r="G31" s="26">
        <f t="shared" ref="G31:Q31" si="6">G32+G33+G34+G35+G36+G37</f>
        <v>0</v>
      </c>
      <c r="H31" s="26">
        <f t="shared" si="6"/>
        <v>0</v>
      </c>
      <c r="I31" s="26">
        <f t="shared" si="6"/>
        <v>0</v>
      </c>
      <c r="J31" s="26">
        <f t="shared" si="6"/>
        <v>80</v>
      </c>
      <c r="K31" s="26">
        <f t="shared" si="6"/>
        <v>0</v>
      </c>
      <c r="L31" s="26">
        <f t="shared" si="6"/>
        <v>0</v>
      </c>
      <c r="M31" s="26">
        <f t="shared" si="6"/>
        <v>0</v>
      </c>
      <c r="N31" s="26">
        <f t="shared" si="6"/>
        <v>-48.091790000000003</v>
      </c>
      <c r="O31" s="26">
        <f t="shared" si="6"/>
        <v>121.372</v>
      </c>
      <c r="P31" s="26">
        <f t="shared" si="6"/>
        <v>0</v>
      </c>
      <c r="Q31" s="28">
        <f t="shared" si="6"/>
        <v>0</v>
      </c>
    </row>
    <row r="32" spans="1:17" ht="22.5" customHeight="1" x14ac:dyDescent="0.25">
      <c r="A32" s="112"/>
      <c r="B32" s="112"/>
      <c r="C32" s="112"/>
      <c r="D32" s="7" t="s">
        <v>4</v>
      </c>
      <c r="E32" s="29">
        <f>F32+G32+H32+I32+J32+K32+L32+M32+N32+O32+P32+Q32</f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30">
        <v>0</v>
      </c>
    </row>
    <row r="33" spans="1:17" ht="21" customHeight="1" x14ac:dyDescent="0.25">
      <c r="A33" s="112"/>
      <c r="B33" s="112"/>
      <c r="C33" s="112"/>
      <c r="D33" s="7" t="s">
        <v>5</v>
      </c>
      <c r="E33" s="29">
        <f t="shared" ref="E33:E37" si="7">F33+G33+H33+I33+J33+K33+L33+M33+N33+O33+P33+Q33</f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30">
        <v>0</v>
      </c>
    </row>
    <row r="34" spans="1:17" ht="21.75" customHeight="1" x14ac:dyDescent="0.25">
      <c r="A34" s="112"/>
      <c r="B34" s="112"/>
      <c r="C34" s="112"/>
      <c r="D34" s="7" t="s">
        <v>6</v>
      </c>
      <c r="E34" s="29">
        <f t="shared" si="7"/>
        <v>153.28021000000001</v>
      </c>
      <c r="F34" s="20">
        <v>0</v>
      </c>
      <c r="G34" s="20">
        <v>0</v>
      </c>
      <c r="H34" s="30">
        <v>0</v>
      </c>
      <c r="I34" s="20">
        <v>0</v>
      </c>
      <c r="J34" s="20">
        <v>80</v>
      </c>
      <c r="K34" s="30">
        <v>0</v>
      </c>
      <c r="L34" s="20">
        <v>0</v>
      </c>
      <c r="M34" s="30">
        <v>0</v>
      </c>
      <c r="N34" s="20">
        <f>-48.09179</f>
        <v>-48.091790000000003</v>
      </c>
      <c r="O34" s="20">
        <v>121.372</v>
      </c>
      <c r="P34" s="20">
        <v>0</v>
      </c>
      <c r="Q34" s="30">
        <v>0</v>
      </c>
    </row>
    <row r="35" spans="1:17" ht="65.25" customHeight="1" x14ac:dyDescent="0.25">
      <c r="A35" s="112"/>
      <c r="B35" s="112"/>
      <c r="C35" s="112"/>
      <c r="D35" s="12" t="s">
        <v>27</v>
      </c>
      <c r="E35" s="29">
        <f t="shared" si="7"/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30">
        <v>0</v>
      </c>
    </row>
    <row r="36" spans="1:17" ht="39.75" customHeight="1" x14ac:dyDescent="0.25">
      <c r="A36" s="112"/>
      <c r="B36" s="112"/>
      <c r="C36" s="112"/>
      <c r="D36" s="12" t="s">
        <v>70</v>
      </c>
      <c r="E36" s="29">
        <f t="shared" si="7"/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30">
        <v>0</v>
      </c>
    </row>
    <row r="37" spans="1:17" ht="36" customHeight="1" x14ac:dyDescent="0.25">
      <c r="A37" s="113"/>
      <c r="B37" s="113"/>
      <c r="C37" s="113"/>
      <c r="D37" s="12" t="s">
        <v>71</v>
      </c>
      <c r="E37" s="29">
        <f t="shared" si="7"/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30">
        <v>0</v>
      </c>
    </row>
    <row r="38" spans="1:17" ht="36" customHeight="1" x14ac:dyDescent="0.25">
      <c r="A38" s="111" t="s">
        <v>43</v>
      </c>
      <c r="B38" s="111" t="s">
        <v>58</v>
      </c>
      <c r="C38" s="111" t="s">
        <v>57</v>
      </c>
      <c r="D38" s="94" t="s">
        <v>20</v>
      </c>
      <c r="E38" s="27">
        <f>E39+E40+E41+E42+E43+E44</f>
        <v>24.899000000000001</v>
      </c>
      <c r="F38" s="26">
        <f>F39+F40+F41+F42+F43+F44</f>
        <v>0</v>
      </c>
      <c r="G38" s="26">
        <f t="shared" ref="G38:Q38" si="8">G39+G40+G41+G42+G43+G44</f>
        <v>0</v>
      </c>
      <c r="H38" s="26">
        <f t="shared" si="8"/>
        <v>0</v>
      </c>
      <c r="I38" s="26">
        <f t="shared" si="8"/>
        <v>29.3</v>
      </c>
      <c r="J38" s="26">
        <f t="shared" si="8"/>
        <v>0</v>
      </c>
      <c r="K38" s="26">
        <f t="shared" si="8"/>
        <v>0</v>
      </c>
      <c r="L38" s="26">
        <f t="shared" si="8"/>
        <v>0</v>
      </c>
      <c r="M38" s="26">
        <f t="shared" si="8"/>
        <v>0</v>
      </c>
      <c r="N38" s="26">
        <f t="shared" si="8"/>
        <v>-4.4009999999999998</v>
      </c>
      <c r="O38" s="26">
        <f t="shared" si="8"/>
        <v>0</v>
      </c>
      <c r="P38" s="26">
        <f t="shared" si="8"/>
        <v>0</v>
      </c>
      <c r="Q38" s="28">
        <f t="shared" si="8"/>
        <v>0</v>
      </c>
    </row>
    <row r="39" spans="1:17" ht="22.5" customHeight="1" x14ac:dyDescent="0.25">
      <c r="A39" s="112"/>
      <c r="B39" s="112"/>
      <c r="C39" s="112"/>
      <c r="D39" s="7" t="s">
        <v>4</v>
      </c>
      <c r="E39" s="29">
        <f>F39+G39+H39+I39+J39+K39+L39+M39+N39+O39+P39+Q39</f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30">
        <v>0</v>
      </c>
    </row>
    <row r="40" spans="1:17" ht="25.5" customHeight="1" x14ac:dyDescent="0.25">
      <c r="A40" s="112"/>
      <c r="B40" s="112"/>
      <c r="C40" s="112"/>
      <c r="D40" s="7" t="s">
        <v>5</v>
      </c>
      <c r="E40" s="29">
        <f t="shared" ref="E40:E44" si="9">F40+G40+H40+I40+J40+K40+L40+M40+N40+O40+P40+Q40</f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30">
        <v>0</v>
      </c>
    </row>
    <row r="41" spans="1:17" ht="25.5" customHeight="1" x14ac:dyDescent="0.25">
      <c r="A41" s="112"/>
      <c r="B41" s="112"/>
      <c r="C41" s="112"/>
      <c r="D41" s="7" t="s">
        <v>6</v>
      </c>
      <c r="E41" s="29">
        <f t="shared" si="9"/>
        <v>24.899000000000001</v>
      </c>
      <c r="F41" s="20">
        <v>0</v>
      </c>
      <c r="G41" s="20">
        <v>0</v>
      </c>
      <c r="H41" s="30">
        <v>0</v>
      </c>
      <c r="I41" s="20">
        <v>29.3</v>
      </c>
      <c r="J41" s="20">
        <v>0</v>
      </c>
      <c r="K41" s="30">
        <v>0</v>
      </c>
      <c r="L41" s="20">
        <v>0</v>
      </c>
      <c r="M41" s="30">
        <v>0</v>
      </c>
      <c r="N41" s="20">
        <f>-4.401</f>
        <v>-4.4009999999999998</v>
      </c>
      <c r="O41" s="20">
        <v>0</v>
      </c>
      <c r="P41" s="20">
        <v>0</v>
      </c>
      <c r="Q41" s="30">
        <v>0</v>
      </c>
    </row>
    <row r="42" spans="1:17" ht="63" customHeight="1" x14ac:dyDescent="0.25">
      <c r="A42" s="112"/>
      <c r="B42" s="112"/>
      <c r="C42" s="112"/>
      <c r="D42" s="12" t="s">
        <v>27</v>
      </c>
      <c r="E42" s="29">
        <f t="shared" si="9"/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30">
        <v>0</v>
      </c>
    </row>
    <row r="43" spans="1:17" ht="36" customHeight="1" x14ac:dyDescent="0.25">
      <c r="A43" s="112"/>
      <c r="B43" s="112"/>
      <c r="C43" s="112"/>
      <c r="D43" s="12" t="s">
        <v>70</v>
      </c>
      <c r="E43" s="29">
        <f t="shared" si="9"/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30">
        <v>0</v>
      </c>
    </row>
    <row r="44" spans="1:17" ht="36" customHeight="1" x14ac:dyDescent="0.25">
      <c r="A44" s="113"/>
      <c r="B44" s="113"/>
      <c r="C44" s="113"/>
      <c r="D44" s="12" t="s">
        <v>71</v>
      </c>
      <c r="E44" s="29">
        <f t="shared" si="9"/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30">
        <v>0</v>
      </c>
    </row>
    <row r="45" spans="1:17" x14ac:dyDescent="0.25">
      <c r="A45" s="116" t="s">
        <v>49</v>
      </c>
      <c r="B45" s="124" t="s">
        <v>30</v>
      </c>
      <c r="C45" s="111" t="s">
        <v>38</v>
      </c>
      <c r="D45" s="6" t="s">
        <v>20</v>
      </c>
      <c r="E45" s="31">
        <f>E46+E47+E48+E49+E50+E51</f>
        <v>400</v>
      </c>
      <c r="F45" s="31">
        <f t="shared" ref="F45:Q45" si="10">F46+F47+F48+F49+F50+F51</f>
        <v>0</v>
      </c>
      <c r="G45" s="31">
        <f t="shared" si="10"/>
        <v>50</v>
      </c>
      <c r="H45" s="31">
        <f t="shared" si="10"/>
        <v>0</v>
      </c>
      <c r="I45" s="31">
        <f t="shared" si="10"/>
        <v>335</v>
      </c>
      <c r="J45" s="31">
        <f t="shared" si="10"/>
        <v>0</v>
      </c>
      <c r="K45" s="31">
        <f t="shared" si="10"/>
        <v>0</v>
      </c>
      <c r="L45" s="31">
        <f t="shared" si="10"/>
        <v>0</v>
      </c>
      <c r="M45" s="31">
        <f t="shared" si="10"/>
        <v>0</v>
      </c>
      <c r="N45" s="31">
        <f t="shared" si="10"/>
        <v>0</v>
      </c>
      <c r="O45" s="31">
        <f t="shared" si="10"/>
        <v>15</v>
      </c>
      <c r="P45" s="31">
        <f t="shared" si="10"/>
        <v>0</v>
      </c>
      <c r="Q45" s="32">
        <f t="shared" si="10"/>
        <v>0</v>
      </c>
    </row>
    <row r="46" spans="1:17" x14ac:dyDescent="0.25">
      <c r="A46" s="116"/>
      <c r="B46" s="125"/>
      <c r="C46" s="112"/>
      <c r="D46" s="7" t="s">
        <v>4</v>
      </c>
      <c r="E46" s="29">
        <f t="shared" ref="E46:E51" si="11">F46+G46+H46+I46+J46+K46+L46+M46+N46+O46+P46+Q46</f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30">
        <v>0</v>
      </c>
    </row>
    <row r="47" spans="1:17" x14ac:dyDescent="0.25">
      <c r="A47" s="116"/>
      <c r="B47" s="125"/>
      <c r="C47" s="112"/>
      <c r="D47" s="7" t="s">
        <v>5</v>
      </c>
      <c r="E47" s="29">
        <f t="shared" si="11"/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30">
        <v>0</v>
      </c>
    </row>
    <row r="48" spans="1:17" x14ac:dyDescent="0.25">
      <c r="A48" s="116"/>
      <c r="B48" s="125"/>
      <c r="C48" s="112"/>
      <c r="D48" s="7" t="s">
        <v>6</v>
      </c>
      <c r="E48" s="29">
        <f t="shared" si="11"/>
        <v>400</v>
      </c>
      <c r="F48" s="30">
        <v>0</v>
      </c>
      <c r="G48" s="30">
        <v>50</v>
      </c>
      <c r="H48" s="33">
        <v>0</v>
      </c>
      <c r="I48" s="33">
        <v>335</v>
      </c>
      <c r="J48" s="33">
        <v>0</v>
      </c>
      <c r="K48" s="33">
        <v>0</v>
      </c>
      <c r="L48" s="30">
        <v>0</v>
      </c>
      <c r="M48" s="30">
        <v>0</v>
      </c>
      <c r="N48" s="30">
        <v>0</v>
      </c>
      <c r="O48" s="30">
        <v>15</v>
      </c>
      <c r="P48" s="30">
        <v>0</v>
      </c>
      <c r="Q48" s="30">
        <v>0</v>
      </c>
    </row>
    <row r="49" spans="1:17" ht="60" x14ac:dyDescent="0.25">
      <c r="A49" s="116"/>
      <c r="B49" s="125"/>
      <c r="C49" s="112"/>
      <c r="D49" s="12" t="s">
        <v>27</v>
      </c>
      <c r="E49" s="29">
        <f t="shared" si="11"/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30">
        <v>0</v>
      </c>
    </row>
    <row r="50" spans="1:17" ht="30" x14ac:dyDescent="0.25">
      <c r="A50" s="116"/>
      <c r="B50" s="125"/>
      <c r="C50" s="112"/>
      <c r="D50" s="12" t="s">
        <v>70</v>
      </c>
      <c r="E50" s="29">
        <f t="shared" si="11"/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30">
        <v>0</v>
      </c>
    </row>
    <row r="51" spans="1:17" ht="30" x14ac:dyDescent="0.25">
      <c r="A51" s="116"/>
      <c r="B51" s="126"/>
      <c r="C51" s="113"/>
      <c r="D51" s="12" t="s">
        <v>71</v>
      </c>
      <c r="E51" s="29">
        <f t="shared" si="11"/>
        <v>0</v>
      </c>
      <c r="F51" s="20">
        <v>0</v>
      </c>
      <c r="G51" s="20">
        <v>0</v>
      </c>
      <c r="H51" s="20">
        <v>0</v>
      </c>
      <c r="I51" s="34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30">
        <v>0</v>
      </c>
    </row>
    <row r="52" spans="1:17" x14ac:dyDescent="0.25">
      <c r="A52" s="111" t="s">
        <v>54</v>
      </c>
      <c r="B52" s="124" t="s">
        <v>44</v>
      </c>
      <c r="C52" s="111" t="s">
        <v>38</v>
      </c>
      <c r="D52" s="6" t="s">
        <v>20</v>
      </c>
      <c r="E52" s="29">
        <f>E53+E54+E55+E56+E57+E58</f>
        <v>200</v>
      </c>
      <c r="F52" s="29">
        <f t="shared" ref="F52:Q52" si="12">F53+F54+F55+F56+F57+F58</f>
        <v>0</v>
      </c>
      <c r="G52" s="29">
        <f t="shared" si="12"/>
        <v>15</v>
      </c>
      <c r="H52" s="29">
        <f t="shared" si="12"/>
        <v>0</v>
      </c>
      <c r="I52" s="29">
        <f t="shared" si="12"/>
        <v>25</v>
      </c>
      <c r="J52" s="29">
        <f t="shared" si="12"/>
        <v>79</v>
      </c>
      <c r="K52" s="29">
        <f t="shared" si="12"/>
        <v>0</v>
      </c>
      <c r="L52" s="29">
        <f t="shared" si="12"/>
        <v>0</v>
      </c>
      <c r="M52" s="29">
        <f t="shared" si="12"/>
        <v>0</v>
      </c>
      <c r="N52" s="29">
        <f t="shared" si="12"/>
        <v>81</v>
      </c>
      <c r="O52" s="29">
        <f t="shared" si="12"/>
        <v>0</v>
      </c>
      <c r="P52" s="29">
        <f t="shared" si="12"/>
        <v>0</v>
      </c>
      <c r="Q52" s="35">
        <f t="shared" si="12"/>
        <v>0</v>
      </c>
    </row>
    <row r="53" spans="1:17" x14ac:dyDescent="0.25">
      <c r="A53" s="122"/>
      <c r="B53" s="127"/>
      <c r="C53" s="112"/>
      <c r="D53" s="7" t="s">
        <v>4</v>
      </c>
      <c r="E53" s="29">
        <f>F53+G53+H53+I53+J53+K53+L53+M53+N53+O53+P53+Q53</f>
        <v>0</v>
      </c>
      <c r="F53" s="20">
        <v>0</v>
      </c>
      <c r="G53" s="20">
        <v>0</v>
      </c>
      <c r="H53" s="20">
        <v>0</v>
      </c>
      <c r="I53" s="34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30">
        <v>0</v>
      </c>
    </row>
    <row r="54" spans="1:17" x14ac:dyDescent="0.25">
      <c r="A54" s="122"/>
      <c r="B54" s="127"/>
      <c r="C54" s="112"/>
      <c r="D54" s="7" t="s">
        <v>5</v>
      </c>
      <c r="E54" s="29">
        <f t="shared" ref="E54:E58" si="13">F54+G54+H54+I54+J54+K54+L54+M54+N54+O54+P54+Q54</f>
        <v>0</v>
      </c>
      <c r="F54" s="20">
        <v>0</v>
      </c>
      <c r="G54" s="20">
        <v>0</v>
      </c>
      <c r="H54" s="20">
        <v>0</v>
      </c>
      <c r="I54" s="34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30">
        <v>0</v>
      </c>
    </row>
    <row r="55" spans="1:17" x14ac:dyDescent="0.25">
      <c r="A55" s="122"/>
      <c r="B55" s="127"/>
      <c r="C55" s="112"/>
      <c r="D55" s="7" t="s">
        <v>6</v>
      </c>
      <c r="E55" s="29">
        <f t="shared" si="13"/>
        <v>200</v>
      </c>
      <c r="F55" s="20">
        <v>0</v>
      </c>
      <c r="G55" s="20">
        <v>15</v>
      </c>
      <c r="H55" s="20">
        <v>0</v>
      </c>
      <c r="I55" s="34">
        <v>25</v>
      </c>
      <c r="J55" s="20">
        <v>79</v>
      </c>
      <c r="K55" s="20">
        <v>0</v>
      </c>
      <c r="L55" s="20">
        <v>0</v>
      </c>
      <c r="M55" s="20">
        <v>0</v>
      </c>
      <c r="N55" s="20">
        <v>81</v>
      </c>
      <c r="O55" s="20">
        <v>0</v>
      </c>
      <c r="P55" s="20">
        <v>0</v>
      </c>
      <c r="Q55" s="30">
        <v>0</v>
      </c>
    </row>
    <row r="56" spans="1:17" ht="60" x14ac:dyDescent="0.25">
      <c r="A56" s="122"/>
      <c r="B56" s="127"/>
      <c r="C56" s="112"/>
      <c r="D56" s="12" t="s">
        <v>27</v>
      </c>
      <c r="E56" s="29">
        <f t="shared" si="13"/>
        <v>0</v>
      </c>
      <c r="F56" s="20">
        <v>0</v>
      </c>
      <c r="G56" s="20">
        <v>0</v>
      </c>
      <c r="H56" s="20">
        <v>0</v>
      </c>
      <c r="I56" s="34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30">
        <v>0</v>
      </c>
    </row>
    <row r="57" spans="1:17" ht="30" x14ac:dyDescent="0.25">
      <c r="A57" s="122"/>
      <c r="B57" s="127"/>
      <c r="C57" s="112"/>
      <c r="D57" s="12" t="s">
        <v>70</v>
      </c>
      <c r="E57" s="29">
        <f t="shared" si="13"/>
        <v>0</v>
      </c>
      <c r="F57" s="20">
        <v>0</v>
      </c>
      <c r="G57" s="20">
        <v>0</v>
      </c>
      <c r="H57" s="20">
        <v>0</v>
      </c>
      <c r="I57" s="34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30">
        <v>0</v>
      </c>
    </row>
    <row r="58" spans="1:17" ht="30" x14ac:dyDescent="0.25">
      <c r="A58" s="123"/>
      <c r="B58" s="128"/>
      <c r="C58" s="113"/>
      <c r="D58" s="12" t="s">
        <v>71</v>
      </c>
      <c r="E58" s="29">
        <f t="shared" si="13"/>
        <v>0</v>
      </c>
      <c r="F58" s="20">
        <v>0</v>
      </c>
      <c r="G58" s="20">
        <v>0</v>
      </c>
      <c r="H58" s="20">
        <v>0</v>
      </c>
      <c r="I58" s="34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30">
        <v>0</v>
      </c>
    </row>
    <row r="59" spans="1:17" x14ac:dyDescent="0.25">
      <c r="A59" s="116" t="s">
        <v>3</v>
      </c>
      <c r="B59" s="108" t="s">
        <v>74</v>
      </c>
      <c r="C59" s="111"/>
      <c r="D59" s="6" t="s">
        <v>20</v>
      </c>
      <c r="E59" s="31">
        <f>E60+E61+E62+E63+E64+E65</f>
        <v>1985.5870199999999</v>
      </c>
      <c r="F59" s="31">
        <f t="shared" ref="F59:O59" si="14">F60+F61+F62+F63+F64+F65</f>
        <v>0</v>
      </c>
      <c r="G59" s="31">
        <f t="shared" si="14"/>
        <v>0</v>
      </c>
      <c r="H59" s="31">
        <f t="shared" si="14"/>
        <v>36</v>
      </c>
      <c r="I59" s="31">
        <f t="shared" si="14"/>
        <v>0</v>
      </c>
      <c r="J59" s="31">
        <f t="shared" si="14"/>
        <v>36</v>
      </c>
      <c r="K59" s="31">
        <f t="shared" si="14"/>
        <v>200</v>
      </c>
      <c r="L59" s="31">
        <f t="shared" si="14"/>
        <v>500</v>
      </c>
      <c r="M59" s="31">
        <f t="shared" si="14"/>
        <v>523</v>
      </c>
      <c r="N59" s="31">
        <f t="shared" si="14"/>
        <v>-370</v>
      </c>
      <c r="O59" s="31">
        <f t="shared" si="14"/>
        <v>219.86530999999999</v>
      </c>
      <c r="P59" s="31">
        <f>P60+P61+P62+P63+P64+P65</f>
        <v>839.18728999999996</v>
      </c>
      <c r="Q59" s="32">
        <f>Q60+Q61+Q62+Q63+Q64+Q65</f>
        <v>1.5344199999999999</v>
      </c>
    </row>
    <row r="60" spans="1:17" x14ac:dyDescent="0.25">
      <c r="A60" s="116"/>
      <c r="B60" s="109"/>
      <c r="C60" s="112"/>
      <c r="D60" s="7" t="s">
        <v>4</v>
      </c>
      <c r="E60" s="29">
        <f t="shared" ref="E60:E65" si="15">F60+G60+H60+I60+J60+K60+L60+M60+N60+O60+P60+Q60</f>
        <v>0</v>
      </c>
      <c r="F60" s="20">
        <f>F67+F81+F74+F88+F95</f>
        <v>0</v>
      </c>
      <c r="G60" s="20">
        <f t="shared" ref="G60:Q60" si="16">G67+G81+G74+G88+G95</f>
        <v>0</v>
      </c>
      <c r="H60" s="20">
        <f t="shared" si="16"/>
        <v>0</v>
      </c>
      <c r="I60" s="20">
        <f t="shared" si="16"/>
        <v>0</v>
      </c>
      <c r="J60" s="20">
        <f t="shared" si="16"/>
        <v>0</v>
      </c>
      <c r="K60" s="20">
        <f t="shared" si="16"/>
        <v>0</v>
      </c>
      <c r="L60" s="20">
        <f t="shared" si="16"/>
        <v>0</v>
      </c>
      <c r="M60" s="20">
        <f t="shared" si="16"/>
        <v>0</v>
      </c>
      <c r="N60" s="20">
        <f t="shared" si="16"/>
        <v>0</v>
      </c>
      <c r="O60" s="20">
        <f t="shared" si="16"/>
        <v>0</v>
      </c>
      <c r="P60" s="20">
        <f t="shared" si="16"/>
        <v>0</v>
      </c>
      <c r="Q60" s="20">
        <f t="shared" si="16"/>
        <v>0</v>
      </c>
    </row>
    <row r="61" spans="1:17" x14ac:dyDescent="0.25">
      <c r="A61" s="116"/>
      <c r="B61" s="109"/>
      <c r="C61" s="112"/>
      <c r="D61" s="7" t="s">
        <v>5</v>
      </c>
      <c r="E61" s="29">
        <f>F61+G61+H61+I61+J61+K61+L61+M61+N61+O61+P61+Q61</f>
        <v>95</v>
      </c>
      <c r="F61" s="20">
        <f t="shared" ref="F61:Q65" si="17">F68+F82+F75+F89+F96</f>
        <v>0</v>
      </c>
      <c r="G61" s="20">
        <f t="shared" si="17"/>
        <v>0</v>
      </c>
      <c r="H61" s="20">
        <f t="shared" si="17"/>
        <v>36</v>
      </c>
      <c r="I61" s="20">
        <f t="shared" si="17"/>
        <v>0</v>
      </c>
      <c r="J61" s="20">
        <f t="shared" si="17"/>
        <v>36</v>
      </c>
      <c r="K61" s="20">
        <f t="shared" si="17"/>
        <v>0</v>
      </c>
      <c r="L61" s="20">
        <f t="shared" si="17"/>
        <v>0</v>
      </c>
      <c r="M61" s="20">
        <f t="shared" si="17"/>
        <v>23</v>
      </c>
      <c r="N61" s="20">
        <f t="shared" si="17"/>
        <v>0</v>
      </c>
      <c r="O61" s="20">
        <f t="shared" si="17"/>
        <v>0</v>
      </c>
      <c r="P61" s="20">
        <f t="shared" si="17"/>
        <v>0</v>
      </c>
      <c r="Q61" s="20">
        <f t="shared" si="17"/>
        <v>0</v>
      </c>
    </row>
    <row r="62" spans="1:17" x14ac:dyDescent="0.25">
      <c r="A62" s="116"/>
      <c r="B62" s="109"/>
      <c r="C62" s="112"/>
      <c r="D62" s="7" t="s">
        <v>6</v>
      </c>
      <c r="E62" s="29">
        <f t="shared" si="15"/>
        <v>1890.5870199999999</v>
      </c>
      <c r="F62" s="20">
        <f t="shared" si="17"/>
        <v>0</v>
      </c>
      <c r="G62" s="20">
        <f t="shared" si="17"/>
        <v>0</v>
      </c>
      <c r="H62" s="20">
        <f t="shared" si="17"/>
        <v>0</v>
      </c>
      <c r="I62" s="20">
        <f t="shared" si="17"/>
        <v>0</v>
      </c>
      <c r="J62" s="20">
        <f t="shared" si="17"/>
        <v>0</v>
      </c>
      <c r="K62" s="20">
        <f t="shared" si="17"/>
        <v>200</v>
      </c>
      <c r="L62" s="20">
        <f t="shared" si="17"/>
        <v>500</v>
      </c>
      <c r="M62" s="20">
        <f t="shared" si="17"/>
        <v>500</v>
      </c>
      <c r="N62" s="20">
        <f t="shared" si="17"/>
        <v>-370</v>
      </c>
      <c r="O62" s="20">
        <f t="shared" si="17"/>
        <v>219.86530999999999</v>
      </c>
      <c r="P62" s="20">
        <f t="shared" si="17"/>
        <v>839.18728999999996</v>
      </c>
      <c r="Q62" s="20">
        <f t="shared" si="17"/>
        <v>1.5344199999999999</v>
      </c>
    </row>
    <row r="63" spans="1:17" ht="60" x14ac:dyDescent="0.25">
      <c r="A63" s="116"/>
      <c r="B63" s="109"/>
      <c r="C63" s="112"/>
      <c r="D63" s="12" t="s">
        <v>27</v>
      </c>
      <c r="E63" s="29">
        <f t="shared" si="15"/>
        <v>0</v>
      </c>
      <c r="F63" s="20">
        <f t="shared" si="17"/>
        <v>0</v>
      </c>
      <c r="G63" s="20">
        <f t="shared" si="17"/>
        <v>0</v>
      </c>
      <c r="H63" s="20">
        <f t="shared" si="17"/>
        <v>0</v>
      </c>
      <c r="I63" s="20">
        <f t="shared" si="17"/>
        <v>0</v>
      </c>
      <c r="J63" s="20">
        <f t="shared" si="17"/>
        <v>0</v>
      </c>
      <c r="K63" s="20">
        <f t="shared" si="17"/>
        <v>0</v>
      </c>
      <c r="L63" s="20">
        <f t="shared" si="17"/>
        <v>0</v>
      </c>
      <c r="M63" s="20">
        <f t="shared" si="17"/>
        <v>0</v>
      </c>
      <c r="N63" s="20">
        <f t="shared" si="17"/>
        <v>0</v>
      </c>
      <c r="O63" s="20">
        <f t="shared" si="17"/>
        <v>0</v>
      </c>
      <c r="P63" s="20">
        <f t="shared" si="17"/>
        <v>0</v>
      </c>
      <c r="Q63" s="20">
        <f t="shared" si="17"/>
        <v>0</v>
      </c>
    </row>
    <row r="64" spans="1:17" ht="30" x14ac:dyDescent="0.25">
      <c r="A64" s="116"/>
      <c r="B64" s="109"/>
      <c r="C64" s="112"/>
      <c r="D64" s="12" t="s">
        <v>70</v>
      </c>
      <c r="E64" s="29">
        <f t="shared" si="15"/>
        <v>0</v>
      </c>
      <c r="F64" s="20">
        <f t="shared" si="17"/>
        <v>0</v>
      </c>
      <c r="G64" s="20">
        <f t="shared" si="17"/>
        <v>0</v>
      </c>
      <c r="H64" s="20">
        <f t="shared" si="17"/>
        <v>0</v>
      </c>
      <c r="I64" s="20">
        <f t="shared" si="17"/>
        <v>0</v>
      </c>
      <c r="J64" s="20">
        <f t="shared" si="17"/>
        <v>0</v>
      </c>
      <c r="K64" s="20">
        <f t="shared" si="17"/>
        <v>0</v>
      </c>
      <c r="L64" s="20">
        <f t="shared" si="17"/>
        <v>0</v>
      </c>
      <c r="M64" s="20">
        <f t="shared" si="17"/>
        <v>0</v>
      </c>
      <c r="N64" s="20">
        <f t="shared" si="17"/>
        <v>0</v>
      </c>
      <c r="O64" s="20">
        <f t="shared" si="17"/>
        <v>0</v>
      </c>
      <c r="P64" s="20">
        <f t="shared" si="17"/>
        <v>0</v>
      </c>
      <c r="Q64" s="20">
        <f t="shared" si="17"/>
        <v>0</v>
      </c>
    </row>
    <row r="65" spans="1:18" ht="30" x14ac:dyDescent="0.25">
      <c r="A65" s="116"/>
      <c r="B65" s="110"/>
      <c r="C65" s="113"/>
      <c r="D65" s="12" t="s">
        <v>71</v>
      </c>
      <c r="E65" s="29">
        <f t="shared" si="15"/>
        <v>0</v>
      </c>
      <c r="F65" s="20">
        <f t="shared" si="17"/>
        <v>0</v>
      </c>
      <c r="G65" s="20">
        <f t="shared" si="17"/>
        <v>0</v>
      </c>
      <c r="H65" s="20">
        <f t="shared" si="17"/>
        <v>0</v>
      </c>
      <c r="I65" s="20">
        <f t="shared" si="17"/>
        <v>0</v>
      </c>
      <c r="J65" s="20">
        <f t="shared" si="17"/>
        <v>0</v>
      </c>
      <c r="K65" s="20">
        <f t="shared" si="17"/>
        <v>0</v>
      </c>
      <c r="L65" s="20">
        <f t="shared" si="17"/>
        <v>0</v>
      </c>
      <c r="M65" s="20">
        <f t="shared" si="17"/>
        <v>0</v>
      </c>
      <c r="N65" s="20">
        <f t="shared" si="17"/>
        <v>0</v>
      </c>
      <c r="O65" s="20">
        <f t="shared" si="17"/>
        <v>0</v>
      </c>
      <c r="P65" s="20">
        <f t="shared" si="17"/>
        <v>0</v>
      </c>
      <c r="Q65" s="20">
        <f t="shared" si="17"/>
        <v>0</v>
      </c>
    </row>
    <row r="66" spans="1:18" ht="15" customHeight="1" x14ac:dyDescent="0.25">
      <c r="A66" s="139" t="s">
        <v>40</v>
      </c>
      <c r="B66" s="117" t="s">
        <v>45</v>
      </c>
      <c r="C66" s="111" t="s">
        <v>50</v>
      </c>
      <c r="D66" s="6" t="s">
        <v>20</v>
      </c>
      <c r="E66" s="31">
        <f>F66+G66+H66+I66+J66+K66+L66+M66+N66+O66+P66+Q66</f>
        <v>95</v>
      </c>
      <c r="F66" s="26">
        <f>F67+F68+F69+F70+F71+F72</f>
        <v>0</v>
      </c>
      <c r="G66" s="26">
        <f t="shared" ref="G66:Q66" si="18">G67+G68+G69+G70+G71+G72</f>
        <v>0</v>
      </c>
      <c r="H66" s="26">
        <f t="shared" si="18"/>
        <v>36</v>
      </c>
      <c r="I66" s="26">
        <f t="shared" si="18"/>
        <v>0</v>
      </c>
      <c r="J66" s="26">
        <f t="shared" si="18"/>
        <v>36</v>
      </c>
      <c r="K66" s="26">
        <f t="shared" si="18"/>
        <v>0</v>
      </c>
      <c r="L66" s="26">
        <f t="shared" si="18"/>
        <v>0</v>
      </c>
      <c r="M66" s="26">
        <f t="shared" si="18"/>
        <v>23</v>
      </c>
      <c r="N66" s="26">
        <f t="shared" si="18"/>
        <v>0</v>
      </c>
      <c r="O66" s="26">
        <f t="shared" si="18"/>
        <v>0</v>
      </c>
      <c r="P66" s="26">
        <f t="shared" si="18"/>
        <v>0</v>
      </c>
      <c r="Q66" s="28">
        <f t="shared" si="18"/>
        <v>0</v>
      </c>
    </row>
    <row r="67" spans="1:18" x14ac:dyDescent="0.25">
      <c r="A67" s="140"/>
      <c r="B67" s="138"/>
      <c r="C67" s="112"/>
      <c r="D67" s="7" t="s">
        <v>4</v>
      </c>
      <c r="E67" s="31">
        <f t="shared" ref="E67:E72" si="19">F67+G67+H67+I67+J67+K67+L67+M67+N67+O67+P67+Q67</f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30">
        <v>0</v>
      </c>
    </row>
    <row r="68" spans="1:18" x14ac:dyDescent="0.25">
      <c r="A68" s="140"/>
      <c r="B68" s="138"/>
      <c r="C68" s="112"/>
      <c r="D68" s="7" t="s">
        <v>5</v>
      </c>
      <c r="E68" s="25">
        <f t="shared" si="19"/>
        <v>95</v>
      </c>
      <c r="F68" s="25">
        <v>0</v>
      </c>
      <c r="G68" s="25">
        <v>0</v>
      </c>
      <c r="H68" s="25">
        <v>36</v>
      </c>
      <c r="I68" s="25">
        <v>0</v>
      </c>
      <c r="J68" s="25">
        <v>36</v>
      </c>
      <c r="K68" s="25">
        <v>0</v>
      </c>
      <c r="L68" s="25">
        <v>0</v>
      </c>
      <c r="M68" s="25">
        <v>23</v>
      </c>
      <c r="N68" s="36">
        <v>0</v>
      </c>
      <c r="O68" s="36">
        <v>0</v>
      </c>
      <c r="P68" s="31">
        <v>0</v>
      </c>
      <c r="Q68" s="37">
        <v>0</v>
      </c>
    </row>
    <row r="69" spans="1:18" x14ac:dyDescent="0.25">
      <c r="A69" s="140"/>
      <c r="B69" s="138"/>
      <c r="C69" s="112"/>
      <c r="D69" s="7" t="s">
        <v>6</v>
      </c>
      <c r="E69" s="31">
        <f t="shared" si="19"/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9">
        <v>0</v>
      </c>
      <c r="R69" s="15"/>
    </row>
    <row r="70" spans="1:18" ht="60" x14ac:dyDescent="0.25">
      <c r="A70" s="140"/>
      <c r="B70" s="138"/>
      <c r="C70" s="112"/>
      <c r="D70" s="12" t="s">
        <v>27</v>
      </c>
      <c r="E70" s="31">
        <f t="shared" si="19"/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30">
        <v>0</v>
      </c>
    </row>
    <row r="71" spans="1:18" ht="30" x14ac:dyDescent="0.25">
      <c r="A71" s="140"/>
      <c r="B71" s="138"/>
      <c r="C71" s="112"/>
      <c r="D71" s="12" t="s">
        <v>70</v>
      </c>
      <c r="E71" s="31">
        <f t="shared" si="19"/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30">
        <v>0</v>
      </c>
    </row>
    <row r="72" spans="1:18" ht="30" x14ac:dyDescent="0.25">
      <c r="A72" s="141"/>
      <c r="B72" s="118"/>
      <c r="C72" s="113"/>
      <c r="D72" s="12" t="s">
        <v>71</v>
      </c>
      <c r="E72" s="31">
        <f t="shared" si="19"/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0">
        <v>0</v>
      </c>
    </row>
    <row r="73" spans="1:18" x14ac:dyDescent="0.25">
      <c r="A73" s="116" t="s">
        <v>41</v>
      </c>
      <c r="B73" s="124" t="s">
        <v>51</v>
      </c>
      <c r="C73" s="111" t="s">
        <v>79</v>
      </c>
      <c r="D73" s="6" t="s">
        <v>20</v>
      </c>
      <c r="E73" s="31">
        <f>F73+G73+H73+I73+J73+K73+L73+M73+N73+O73+P73+Q73</f>
        <v>0</v>
      </c>
      <c r="F73" s="26">
        <f>F74+F75+F76+F77+F78+F79</f>
        <v>0</v>
      </c>
      <c r="G73" s="26">
        <f t="shared" ref="G73:Q73" si="20">G74+G75+G76+G77+G78+G79</f>
        <v>0</v>
      </c>
      <c r="H73" s="26">
        <f t="shared" si="20"/>
        <v>0</v>
      </c>
      <c r="I73" s="26">
        <f t="shared" si="20"/>
        <v>0</v>
      </c>
      <c r="J73" s="26">
        <f t="shared" si="20"/>
        <v>0</v>
      </c>
      <c r="K73" s="26">
        <f t="shared" si="20"/>
        <v>0</v>
      </c>
      <c r="L73" s="26">
        <f t="shared" si="20"/>
        <v>0</v>
      </c>
      <c r="M73" s="26">
        <f t="shared" si="20"/>
        <v>0</v>
      </c>
      <c r="N73" s="26">
        <f t="shared" si="20"/>
        <v>0</v>
      </c>
      <c r="O73" s="26">
        <f t="shared" si="20"/>
        <v>0</v>
      </c>
      <c r="P73" s="26">
        <f t="shared" si="20"/>
        <v>0</v>
      </c>
      <c r="Q73" s="28">
        <f t="shared" si="20"/>
        <v>0</v>
      </c>
    </row>
    <row r="74" spans="1:18" x14ac:dyDescent="0.25">
      <c r="A74" s="116"/>
      <c r="B74" s="125"/>
      <c r="C74" s="112"/>
      <c r="D74" s="7" t="s">
        <v>4</v>
      </c>
      <c r="E74" s="31">
        <f t="shared" ref="E74:E86" si="21">F74+G74+H74+I74+J74+K74+L74+M74+N74+O74+P74+Q74</f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30">
        <v>0</v>
      </c>
    </row>
    <row r="75" spans="1:18" x14ac:dyDescent="0.25">
      <c r="A75" s="116"/>
      <c r="B75" s="125"/>
      <c r="C75" s="112"/>
      <c r="D75" s="7" t="s">
        <v>5</v>
      </c>
      <c r="E75" s="25">
        <f t="shared" si="21"/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31">
        <v>0</v>
      </c>
      <c r="P75" s="31">
        <v>0</v>
      </c>
      <c r="Q75" s="37">
        <v>0</v>
      </c>
    </row>
    <row r="76" spans="1:18" x14ac:dyDescent="0.25">
      <c r="A76" s="116"/>
      <c r="B76" s="125"/>
      <c r="C76" s="112"/>
      <c r="D76" s="7" t="s">
        <v>6</v>
      </c>
      <c r="E76" s="31">
        <f t="shared" si="21"/>
        <v>0</v>
      </c>
      <c r="F76" s="38">
        <v>0</v>
      </c>
      <c r="G76" s="38">
        <v>0</v>
      </c>
      <c r="H76" s="38"/>
      <c r="I76" s="38"/>
      <c r="J76" s="38"/>
      <c r="K76" s="38"/>
      <c r="L76" s="38"/>
      <c r="M76" s="39"/>
      <c r="N76" s="38"/>
      <c r="O76" s="38"/>
      <c r="P76" s="38">
        <v>0</v>
      </c>
      <c r="Q76" s="39">
        <v>0</v>
      </c>
    </row>
    <row r="77" spans="1:18" ht="60" x14ac:dyDescent="0.25">
      <c r="A77" s="116"/>
      <c r="B77" s="125"/>
      <c r="C77" s="112"/>
      <c r="D77" s="12" t="s">
        <v>27</v>
      </c>
      <c r="E77" s="31">
        <f t="shared" si="21"/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30">
        <v>0</v>
      </c>
    </row>
    <row r="78" spans="1:18" ht="30" x14ac:dyDescent="0.25">
      <c r="A78" s="116"/>
      <c r="B78" s="125"/>
      <c r="C78" s="112"/>
      <c r="D78" s="12" t="s">
        <v>70</v>
      </c>
      <c r="E78" s="31">
        <f t="shared" si="21"/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30">
        <v>0</v>
      </c>
    </row>
    <row r="79" spans="1:18" ht="30" x14ac:dyDescent="0.25">
      <c r="A79" s="116"/>
      <c r="B79" s="126"/>
      <c r="C79" s="113"/>
      <c r="D79" s="12" t="s">
        <v>71</v>
      </c>
      <c r="E79" s="31">
        <f t="shared" si="21"/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19600-19600</f>
        <v>0</v>
      </c>
      <c r="Q79" s="30">
        <f>161055.93-161055.93</f>
        <v>0</v>
      </c>
    </row>
    <row r="80" spans="1:18" ht="15" customHeight="1" x14ac:dyDescent="0.25">
      <c r="A80" s="120" t="s">
        <v>42</v>
      </c>
      <c r="B80" s="130" t="s">
        <v>34</v>
      </c>
      <c r="C80" s="117" t="s">
        <v>96</v>
      </c>
      <c r="D80" s="22" t="s">
        <v>20</v>
      </c>
      <c r="E80" s="32">
        <f t="shared" si="21"/>
        <v>1890.5870199999999</v>
      </c>
      <c r="F80" s="28">
        <f t="shared" ref="F80:Q80" si="22">F81+F82+F83+F86</f>
        <v>0</v>
      </c>
      <c r="G80" s="28">
        <f t="shared" si="22"/>
        <v>0</v>
      </c>
      <c r="H80" s="28">
        <f t="shared" si="22"/>
        <v>0</v>
      </c>
      <c r="I80" s="28">
        <f t="shared" si="22"/>
        <v>0</v>
      </c>
      <c r="J80" s="28">
        <f t="shared" si="22"/>
        <v>0</v>
      </c>
      <c r="K80" s="28">
        <f t="shared" si="22"/>
        <v>200</v>
      </c>
      <c r="L80" s="28">
        <f t="shared" si="22"/>
        <v>500</v>
      </c>
      <c r="M80" s="28">
        <f t="shared" si="22"/>
        <v>500</v>
      </c>
      <c r="N80" s="28">
        <f t="shared" si="22"/>
        <v>-370</v>
      </c>
      <c r="O80" s="28">
        <f t="shared" si="22"/>
        <v>219.86530999999999</v>
      </c>
      <c r="P80" s="28">
        <f t="shared" si="22"/>
        <v>839.18728999999996</v>
      </c>
      <c r="Q80" s="28">
        <f t="shared" si="22"/>
        <v>1.5344199999999999</v>
      </c>
    </row>
    <row r="81" spans="1:17" x14ac:dyDescent="0.25">
      <c r="A81" s="120"/>
      <c r="B81" s="131"/>
      <c r="C81" s="138"/>
      <c r="D81" s="23" t="s">
        <v>4</v>
      </c>
      <c r="E81" s="32">
        <f t="shared" si="21"/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</row>
    <row r="82" spans="1:17" x14ac:dyDescent="0.25">
      <c r="A82" s="120"/>
      <c r="B82" s="131"/>
      <c r="C82" s="138"/>
      <c r="D82" s="23" t="s">
        <v>5</v>
      </c>
      <c r="E82" s="32">
        <f t="shared" si="21"/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</row>
    <row r="83" spans="1:17" x14ac:dyDescent="0.25">
      <c r="A83" s="120"/>
      <c r="B83" s="131"/>
      <c r="C83" s="138"/>
      <c r="D83" s="23" t="s">
        <v>6</v>
      </c>
      <c r="E83" s="32">
        <f t="shared" si="21"/>
        <v>1890.5870199999999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200</v>
      </c>
      <c r="L83" s="30">
        <v>500</v>
      </c>
      <c r="M83" s="30">
        <v>500</v>
      </c>
      <c r="N83" s="30">
        <f>530-800-100</f>
        <v>-370</v>
      </c>
      <c r="O83" s="30">
        <f>350-130.13469</f>
        <v>219.86530999999999</v>
      </c>
      <c r="P83" s="30">
        <f>500+100+239.18729</f>
        <v>839.18728999999996</v>
      </c>
      <c r="Q83" s="30">
        <v>1.5344199999999999</v>
      </c>
    </row>
    <row r="84" spans="1:17" ht="60" x14ac:dyDescent="0.25">
      <c r="A84" s="120"/>
      <c r="B84" s="131"/>
      <c r="C84" s="138"/>
      <c r="D84" s="24" t="s">
        <v>27</v>
      </c>
      <c r="E84" s="32">
        <f t="shared" si="21"/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</row>
    <row r="85" spans="1:17" ht="30" x14ac:dyDescent="0.25">
      <c r="A85" s="120"/>
      <c r="B85" s="131"/>
      <c r="C85" s="138"/>
      <c r="D85" s="24" t="s">
        <v>70</v>
      </c>
      <c r="E85" s="32">
        <f t="shared" si="21"/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</row>
    <row r="86" spans="1:17" ht="30" x14ac:dyDescent="0.25">
      <c r="A86" s="120"/>
      <c r="B86" s="132"/>
      <c r="C86" s="118"/>
      <c r="D86" s="24" t="s">
        <v>71</v>
      </c>
      <c r="E86" s="32">
        <f t="shared" si="21"/>
        <v>0</v>
      </c>
      <c r="F86" s="30">
        <v>0</v>
      </c>
      <c r="G86" s="30">
        <v>0</v>
      </c>
      <c r="H86" s="30">
        <v>0</v>
      </c>
      <c r="I86" s="30">
        <v>0</v>
      </c>
      <c r="J86" s="30">
        <f>500-500</f>
        <v>0</v>
      </c>
      <c r="K86" s="30">
        <f>500-500</f>
        <v>0</v>
      </c>
      <c r="L86" s="30"/>
      <c r="M86" s="30"/>
      <c r="N86" s="30"/>
      <c r="O86" s="30"/>
      <c r="P86" s="30"/>
      <c r="Q86" s="30"/>
    </row>
    <row r="87" spans="1:17" x14ac:dyDescent="0.25">
      <c r="A87" s="117" t="s">
        <v>67</v>
      </c>
      <c r="B87" s="130" t="s">
        <v>65</v>
      </c>
      <c r="C87" s="120" t="s">
        <v>80</v>
      </c>
      <c r="D87" s="22" t="s">
        <v>20</v>
      </c>
      <c r="E87" s="32">
        <f>E88+E89+E90+E91+E92+E93</f>
        <v>0</v>
      </c>
      <c r="F87" s="32">
        <f t="shared" ref="F87:Q87" si="23">F88+F89+F90+F91+F92+F93</f>
        <v>0</v>
      </c>
      <c r="G87" s="32">
        <f t="shared" si="23"/>
        <v>0</v>
      </c>
      <c r="H87" s="32">
        <f t="shared" si="23"/>
        <v>0</v>
      </c>
      <c r="I87" s="32">
        <f t="shared" si="23"/>
        <v>0</v>
      </c>
      <c r="J87" s="32">
        <f t="shared" si="23"/>
        <v>0</v>
      </c>
      <c r="K87" s="32">
        <f t="shared" si="23"/>
        <v>0</v>
      </c>
      <c r="L87" s="32">
        <f t="shared" si="23"/>
        <v>0</v>
      </c>
      <c r="M87" s="32">
        <f t="shared" si="23"/>
        <v>0</v>
      </c>
      <c r="N87" s="32">
        <f t="shared" si="23"/>
        <v>0</v>
      </c>
      <c r="O87" s="32">
        <f t="shared" si="23"/>
        <v>0</v>
      </c>
      <c r="P87" s="32">
        <f t="shared" si="23"/>
        <v>0</v>
      </c>
      <c r="Q87" s="32">
        <f t="shared" si="23"/>
        <v>0</v>
      </c>
    </row>
    <row r="88" spans="1:17" x14ac:dyDescent="0.25">
      <c r="A88" s="138"/>
      <c r="B88" s="131"/>
      <c r="C88" s="120"/>
      <c r="D88" s="23" t="s">
        <v>4</v>
      </c>
      <c r="E88" s="32">
        <f>F88+G88+H88+I88+J88+K88+L88+M88+N88+O88+P88+Q88</f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</row>
    <row r="89" spans="1:17" x14ac:dyDescent="0.25">
      <c r="A89" s="138"/>
      <c r="B89" s="131"/>
      <c r="C89" s="120"/>
      <c r="D89" s="23" t="s">
        <v>5</v>
      </c>
      <c r="E89" s="32">
        <f t="shared" ref="E89:E93" si="24">F89+G89+H89+I89+J89+K89+L89+M89+N89+O89+P89+Q89</f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</row>
    <row r="90" spans="1:17" x14ac:dyDescent="0.25">
      <c r="A90" s="138"/>
      <c r="B90" s="131"/>
      <c r="C90" s="120"/>
      <c r="D90" s="23" t="s">
        <v>6</v>
      </c>
      <c r="E90" s="32">
        <f t="shared" si="24"/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</row>
    <row r="91" spans="1:17" ht="60" x14ac:dyDescent="0.25">
      <c r="A91" s="138"/>
      <c r="B91" s="131"/>
      <c r="C91" s="120"/>
      <c r="D91" s="24" t="s">
        <v>27</v>
      </c>
      <c r="E91" s="32">
        <f t="shared" si="24"/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</row>
    <row r="92" spans="1:17" ht="30" x14ac:dyDescent="0.25">
      <c r="A92" s="138"/>
      <c r="B92" s="131"/>
      <c r="C92" s="120"/>
      <c r="D92" s="24" t="s">
        <v>70</v>
      </c>
      <c r="E92" s="32">
        <f t="shared" si="24"/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</row>
    <row r="93" spans="1:17" ht="30" x14ac:dyDescent="0.25">
      <c r="A93" s="118"/>
      <c r="B93" s="132"/>
      <c r="C93" s="120"/>
      <c r="D93" s="24" t="s">
        <v>71</v>
      </c>
      <c r="E93" s="32">
        <f t="shared" si="24"/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f>157481.11-157481.11</f>
        <v>0</v>
      </c>
    </row>
    <row r="94" spans="1:17" x14ac:dyDescent="0.25">
      <c r="A94" s="117" t="s">
        <v>68</v>
      </c>
      <c r="B94" s="130" t="s">
        <v>66</v>
      </c>
      <c r="C94" s="120" t="s">
        <v>39</v>
      </c>
      <c r="D94" s="22" t="s">
        <v>20</v>
      </c>
      <c r="E94" s="32">
        <f>E95+E96+E97+E98+E99+E100</f>
        <v>0</v>
      </c>
      <c r="F94" s="32">
        <f t="shared" ref="F94:Q94" si="25">F95+F96+F97+F98+F99+F100</f>
        <v>0</v>
      </c>
      <c r="G94" s="32">
        <f t="shared" si="25"/>
        <v>0</v>
      </c>
      <c r="H94" s="32">
        <f t="shared" si="25"/>
        <v>0</v>
      </c>
      <c r="I94" s="32">
        <f t="shared" si="25"/>
        <v>0</v>
      </c>
      <c r="J94" s="32">
        <f t="shared" si="25"/>
        <v>0</v>
      </c>
      <c r="K94" s="32">
        <f t="shared" si="25"/>
        <v>0</v>
      </c>
      <c r="L94" s="32">
        <f t="shared" si="25"/>
        <v>0</v>
      </c>
      <c r="M94" s="32">
        <f t="shared" si="25"/>
        <v>0</v>
      </c>
      <c r="N94" s="32">
        <f t="shared" si="25"/>
        <v>0</v>
      </c>
      <c r="O94" s="32">
        <f t="shared" si="25"/>
        <v>0</v>
      </c>
      <c r="P94" s="32">
        <f t="shared" si="25"/>
        <v>0</v>
      </c>
      <c r="Q94" s="32">
        <f t="shared" si="25"/>
        <v>0</v>
      </c>
    </row>
    <row r="95" spans="1:17" x14ac:dyDescent="0.25">
      <c r="A95" s="138"/>
      <c r="B95" s="131"/>
      <c r="C95" s="120"/>
      <c r="D95" s="23" t="s">
        <v>4</v>
      </c>
      <c r="E95" s="32">
        <f>F95+G95+H95+I95+J95+K95+L95+M95+N95+O95+P95+Q95</f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</row>
    <row r="96" spans="1:17" x14ac:dyDescent="0.25">
      <c r="A96" s="138"/>
      <c r="B96" s="131"/>
      <c r="C96" s="120"/>
      <c r="D96" s="23" t="s">
        <v>5</v>
      </c>
      <c r="E96" s="32">
        <f t="shared" ref="E96:E100" si="26">F96+G96+H96+I96+J96+K96+L96+M96+N96+O96+P96+Q96</f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</row>
    <row r="97" spans="1:17" x14ac:dyDescent="0.25">
      <c r="A97" s="138"/>
      <c r="B97" s="131"/>
      <c r="C97" s="120"/>
      <c r="D97" s="23" t="s">
        <v>6</v>
      </c>
      <c r="E97" s="32">
        <f t="shared" si="26"/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</row>
    <row r="98" spans="1:17" ht="60" x14ac:dyDescent="0.25">
      <c r="A98" s="138"/>
      <c r="B98" s="131"/>
      <c r="C98" s="120"/>
      <c r="D98" s="24" t="s">
        <v>27</v>
      </c>
      <c r="E98" s="32">
        <f t="shared" si="26"/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</row>
    <row r="99" spans="1:17" ht="30" x14ac:dyDescent="0.25">
      <c r="A99" s="138"/>
      <c r="B99" s="131"/>
      <c r="C99" s="120"/>
      <c r="D99" s="24" t="s">
        <v>70</v>
      </c>
      <c r="E99" s="32">
        <f t="shared" si="26"/>
        <v>0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</row>
    <row r="100" spans="1:17" ht="30" x14ac:dyDescent="0.25">
      <c r="A100" s="118"/>
      <c r="B100" s="132"/>
      <c r="C100" s="120"/>
      <c r="D100" s="24" t="s">
        <v>71</v>
      </c>
      <c r="E100" s="32">
        <f t="shared" si="26"/>
        <v>0</v>
      </c>
      <c r="F100" s="30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f>4492.9567-4492.9567</f>
        <v>0</v>
      </c>
    </row>
    <row r="101" spans="1:17" x14ac:dyDescent="0.25">
      <c r="A101" s="129" t="s">
        <v>31</v>
      </c>
      <c r="B101" s="142" t="s">
        <v>75</v>
      </c>
      <c r="C101" s="112"/>
      <c r="D101" s="94" t="s">
        <v>20</v>
      </c>
      <c r="E101" s="40">
        <f>E102+E103+E104+E105+E106+E107</f>
        <v>21087.168379999999</v>
      </c>
      <c r="F101" s="40">
        <f t="shared" ref="F101:Q101" si="27">F102+F103+F104+F105+F106+F107</f>
        <v>73.392480000000006</v>
      </c>
      <c r="G101" s="40">
        <f t="shared" si="27"/>
        <v>2226.4011</v>
      </c>
      <c r="H101" s="40">
        <f t="shared" si="27"/>
        <v>2126.3362399999996</v>
      </c>
      <c r="I101" s="40">
        <f t="shared" si="27"/>
        <v>2434.6855399999999</v>
      </c>
      <c r="J101" s="40">
        <f t="shared" si="27"/>
        <v>1229.11934</v>
      </c>
      <c r="K101" s="40">
        <f t="shared" si="27"/>
        <v>531.90244000000007</v>
      </c>
      <c r="L101" s="40">
        <f t="shared" si="27"/>
        <v>1535.2622000000001</v>
      </c>
      <c r="M101" s="40">
        <f t="shared" si="27"/>
        <v>4779.7371000000003</v>
      </c>
      <c r="N101" s="40">
        <f t="shared" si="27"/>
        <v>-1778.7080000000001</v>
      </c>
      <c r="O101" s="40">
        <f t="shared" si="27"/>
        <v>3599.2735000000002</v>
      </c>
      <c r="P101" s="40">
        <f t="shared" si="27"/>
        <v>2226.9951000000001</v>
      </c>
      <c r="Q101" s="41">
        <f t="shared" si="27"/>
        <v>2102.7713400000007</v>
      </c>
    </row>
    <row r="102" spans="1:17" x14ac:dyDescent="0.25">
      <c r="A102" s="116"/>
      <c r="B102" s="109"/>
      <c r="C102" s="112"/>
      <c r="D102" s="7" t="s">
        <v>4</v>
      </c>
      <c r="E102" s="40"/>
      <c r="F102" s="20">
        <f>F109+F116+F130+F123</f>
        <v>0</v>
      </c>
      <c r="G102" s="20">
        <f t="shared" ref="G102:Q102" si="28">G109+G116+G130+G123</f>
        <v>0</v>
      </c>
      <c r="H102" s="20">
        <f t="shared" si="28"/>
        <v>0</v>
      </c>
      <c r="I102" s="20">
        <f t="shared" si="28"/>
        <v>0</v>
      </c>
      <c r="J102" s="20">
        <f t="shared" si="28"/>
        <v>0</v>
      </c>
      <c r="K102" s="20">
        <f t="shared" si="28"/>
        <v>0</v>
      </c>
      <c r="L102" s="20">
        <f t="shared" si="28"/>
        <v>0</v>
      </c>
      <c r="M102" s="20">
        <f t="shared" si="28"/>
        <v>0</v>
      </c>
      <c r="N102" s="20">
        <f t="shared" si="28"/>
        <v>0</v>
      </c>
      <c r="O102" s="20">
        <f t="shared" si="28"/>
        <v>0</v>
      </c>
      <c r="P102" s="20">
        <f t="shared" si="28"/>
        <v>0</v>
      </c>
      <c r="Q102" s="20">
        <f t="shared" si="28"/>
        <v>0</v>
      </c>
    </row>
    <row r="103" spans="1:17" x14ac:dyDescent="0.25">
      <c r="A103" s="116"/>
      <c r="B103" s="109"/>
      <c r="C103" s="112"/>
      <c r="D103" s="7" t="s">
        <v>5</v>
      </c>
      <c r="E103" s="33">
        <f>F103+G103+H103+I103+J103+K103+L103+M103+N103+O103+P103+Q103</f>
        <v>0</v>
      </c>
      <c r="F103" s="20">
        <f t="shared" ref="F103:Q107" si="29">F110+F117+F131+F124</f>
        <v>0</v>
      </c>
      <c r="G103" s="20">
        <f t="shared" si="29"/>
        <v>0</v>
      </c>
      <c r="H103" s="20">
        <f t="shared" si="29"/>
        <v>0</v>
      </c>
      <c r="I103" s="20">
        <f t="shared" si="29"/>
        <v>0</v>
      </c>
      <c r="J103" s="20">
        <f t="shared" si="29"/>
        <v>0</v>
      </c>
      <c r="K103" s="20">
        <f t="shared" si="29"/>
        <v>0</v>
      </c>
      <c r="L103" s="20">
        <f t="shared" si="29"/>
        <v>0</v>
      </c>
      <c r="M103" s="20">
        <f t="shared" si="29"/>
        <v>0</v>
      </c>
      <c r="N103" s="20">
        <f t="shared" si="29"/>
        <v>0</v>
      </c>
      <c r="O103" s="20">
        <f t="shared" si="29"/>
        <v>0</v>
      </c>
      <c r="P103" s="20">
        <f t="shared" si="29"/>
        <v>0</v>
      </c>
      <c r="Q103" s="20">
        <f t="shared" si="29"/>
        <v>0</v>
      </c>
    </row>
    <row r="104" spans="1:17" x14ac:dyDescent="0.25">
      <c r="A104" s="116"/>
      <c r="B104" s="109"/>
      <c r="C104" s="112"/>
      <c r="D104" s="7" t="s">
        <v>6</v>
      </c>
      <c r="E104" s="33">
        <f>F104+G104+H104+I104+J104+K104+L104+M104+N104+O104+P104+Q104</f>
        <v>21087.168379999999</v>
      </c>
      <c r="F104" s="20">
        <f t="shared" si="29"/>
        <v>73.392480000000006</v>
      </c>
      <c r="G104" s="20">
        <f t="shared" si="29"/>
        <v>2226.4011</v>
      </c>
      <c r="H104" s="20">
        <f t="shared" si="29"/>
        <v>2126.3362399999996</v>
      </c>
      <c r="I104" s="20">
        <f t="shared" si="29"/>
        <v>2434.6855399999999</v>
      </c>
      <c r="J104" s="20">
        <f t="shared" si="29"/>
        <v>1229.11934</v>
      </c>
      <c r="K104" s="20">
        <f t="shared" si="29"/>
        <v>531.90244000000007</v>
      </c>
      <c r="L104" s="20">
        <f t="shared" si="29"/>
        <v>1535.2622000000001</v>
      </c>
      <c r="M104" s="20">
        <f t="shared" si="29"/>
        <v>4779.7371000000003</v>
      </c>
      <c r="N104" s="20">
        <f>N111+N118+N132+N125</f>
        <v>-1778.7080000000001</v>
      </c>
      <c r="O104" s="20">
        <f t="shared" si="29"/>
        <v>3599.2735000000002</v>
      </c>
      <c r="P104" s="20">
        <f t="shared" si="29"/>
        <v>2226.9951000000001</v>
      </c>
      <c r="Q104" s="20">
        <f t="shared" si="29"/>
        <v>2102.7713400000007</v>
      </c>
    </row>
    <row r="105" spans="1:17" ht="60" x14ac:dyDescent="0.25">
      <c r="A105" s="116"/>
      <c r="B105" s="109"/>
      <c r="C105" s="112"/>
      <c r="D105" s="12" t="s">
        <v>27</v>
      </c>
      <c r="E105" s="33">
        <f t="shared" ref="E105:E107" si="30">F105+G105+H105+I105+J105+K105+L105+M105+N105+O105+P105+Q105</f>
        <v>0</v>
      </c>
      <c r="F105" s="20">
        <f t="shared" si="29"/>
        <v>0</v>
      </c>
      <c r="G105" s="20">
        <f t="shared" si="29"/>
        <v>0</v>
      </c>
      <c r="H105" s="20">
        <f t="shared" si="29"/>
        <v>0</v>
      </c>
      <c r="I105" s="20">
        <f t="shared" si="29"/>
        <v>0</v>
      </c>
      <c r="J105" s="20">
        <f t="shared" si="29"/>
        <v>0</v>
      </c>
      <c r="K105" s="20">
        <f t="shared" si="29"/>
        <v>0</v>
      </c>
      <c r="L105" s="20">
        <f t="shared" si="29"/>
        <v>0</v>
      </c>
      <c r="M105" s="20">
        <f t="shared" si="29"/>
        <v>0</v>
      </c>
      <c r="N105" s="20">
        <f t="shared" si="29"/>
        <v>0</v>
      </c>
      <c r="O105" s="20">
        <f t="shared" si="29"/>
        <v>0</v>
      </c>
      <c r="P105" s="20">
        <f t="shared" si="29"/>
        <v>0</v>
      </c>
      <c r="Q105" s="20">
        <f t="shared" si="29"/>
        <v>0</v>
      </c>
    </row>
    <row r="106" spans="1:17" ht="30" x14ac:dyDescent="0.25">
      <c r="A106" s="116"/>
      <c r="B106" s="109"/>
      <c r="C106" s="112"/>
      <c r="D106" s="12" t="s">
        <v>70</v>
      </c>
      <c r="E106" s="33">
        <f t="shared" si="30"/>
        <v>0</v>
      </c>
      <c r="F106" s="20">
        <f t="shared" si="29"/>
        <v>0</v>
      </c>
      <c r="G106" s="20">
        <f t="shared" si="29"/>
        <v>0</v>
      </c>
      <c r="H106" s="20">
        <f t="shared" si="29"/>
        <v>0</v>
      </c>
      <c r="I106" s="20">
        <f t="shared" si="29"/>
        <v>0</v>
      </c>
      <c r="J106" s="20">
        <f t="shared" si="29"/>
        <v>0</v>
      </c>
      <c r="K106" s="20">
        <f t="shared" si="29"/>
        <v>0</v>
      </c>
      <c r="L106" s="20">
        <f t="shared" si="29"/>
        <v>0</v>
      </c>
      <c r="M106" s="20">
        <f t="shared" si="29"/>
        <v>0</v>
      </c>
      <c r="N106" s="20">
        <f t="shared" si="29"/>
        <v>0</v>
      </c>
      <c r="O106" s="20">
        <f t="shared" si="29"/>
        <v>0</v>
      </c>
      <c r="P106" s="20">
        <f t="shared" si="29"/>
        <v>0</v>
      </c>
      <c r="Q106" s="20">
        <f t="shared" si="29"/>
        <v>0</v>
      </c>
    </row>
    <row r="107" spans="1:17" ht="30" x14ac:dyDescent="0.25">
      <c r="A107" s="116"/>
      <c r="B107" s="110"/>
      <c r="C107" s="113"/>
      <c r="D107" s="12" t="s">
        <v>71</v>
      </c>
      <c r="E107" s="33">
        <f t="shared" si="30"/>
        <v>0</v>
      </c>
      <c r="F107" s="20">
        <f t="shared" si="29"/>
        <v>0</v>
      </c>
      <c r="G107" s="20">
        <f t="shared" si="29"/>
        <v>0</v>
      </c>
      <c r="H107" s="20">
        <f t="shared" si="29"/>
        <v>0</v>
      </c>
      <c r="I107" s="20">
        <f t="shared" si="29"/>
        <v>0</v>
      </c>
      <c r="J107" s="20">
        <f t="shared" si="29"/>
        <v>0</v>
      </c>
      <c r="K107" s="20">
        <f t="shared" si="29"/>
        <v>0</v>
      </c>
      <c r="L107" s="20">
        <f t="shared" si="29"/>
        <v>0</v>
      </c>
      <c r="M107" s="20">
        <f t="shared" si="29"/>
        <v>0</v>
      </c>
      <c r="N107" s="20">
        <f t="shared" si="29"/>
        <v>0</v>
      </c>
      <c r="O107" s="20">
        <f t="shared" si="29"/>
        <v>0</v>
      </c>
      <c r="P107" s="20">
        <f t="shared" si="29"/>
        <v>0</v>
      </c>
      <c r="Q107" s="20">
        <f t="shared" si="29"/>
        <v>0</v>
      </c>
    </row>
    <row r="108" spans="1:17" x14ac:dyDescent="0.25">
      <c r="A108" s="143" t="s">
        <v>32</v>
      </c>
      <c r="B108" s="124" t="s">
        <v>47</v>
      </c>
      <c r="C108" s="111" t="s">
        <v>35</v>
      </c>
      <c r="D108" s="6" t="s">
        <v>20</v>
      </c>
      <c r="E108" s="26">
        <f>E109+E110+E111+E112+E113+E114</f>
        <v>819</v>
      </c>
      <c r="F108" s="26">
        <f t="shared" ref="F108:Q108" si="31">F109+F110+F111+F112+F113+F114</f>
        <v>73.392480000000006</v>
      </c>
      <c r="G108" s="26">
        <f t="shared" si="31"/>
        <v>67.956000000000003</v>
      </c>
      <c r="H108" s="26">
        <f t="shared" si="31"/>
        <v>70.674239999999998</v>
      </c>
      <c r="I108" s="26">
        <f t="shared" si="31"/>
        <v>70.674239999999998</v>
      </c>
      <c r="J108" s="26">
        <f t="shared" si="31"/>
        <v>70.674239999999998</v>
      </c>
      <c r="K108" s="26">
        <f t="shared" si="31"/>
        <v>70.674239999999998</v>
      </c>
      <c r="L108" s="26">
        <f t="shared" si="31"/>
        <v>74.034000000000006</v>
      </c>
      <c r="M108" s="26">
        <f t="shared" si="31"/>
        <v>71.292000000000002</v>
      </c>
      <c r="N108" s="26">
        <f t="shared" si="31"/>
        <v>71.292000000000002</v>
      </c>
      <c r="O108" s="26">
        <f t="shared" si="31"/>
        <v>74.034000000000006</v>
      </c>
      <c r="P108" s="26">
        <f t="shared" si="31"/>
        <v>68.55</v>
      </c>
      <c r="Q108" s="28">
        <f t="shared" si="31"/>
        <v>35.752560000000003</v>
      </c>
    </row>
    <row r="109" spans="1:17" x14ac:dyDescent="0.25">
      <c r="A109" s="116"/>
      <c r="B109" s="125"/>
      <c r="C109" s="112"/>
      <c r="D109" s="7" t="s">
        <v>4</v>
      </c>
      <c r="E109" s="33">
        <f>F109+G109+H109+I109+J109+K109+L109+M109+N109+O109+P109+Q109</f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30">
        <v>0</v>
      </c>
    </row>
    <row r="110" spans="1:17" x14ac:dyDescent="0.25">
      <c r="A110" s="116"/>
      <c r="B110" s="125"/>
      <c r="C110" s="112"/>
      <c r="D110" s="7" t="s">
        <v>5</v>
      </c>
      <c r="E110" s="33">
        <f>F110+G110+H110+I110+J110+K110+L110+M110+N110+O110+P110+Q110</f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30">
        <v>0</v>
      </c>
    </row>
    <row r="111" spans="1:17" x14ac:dyDescent="0.25">
      <c r="A111" s="116"/>
      <c r="B111" s="125"/>
      <c r="C111" s="112"/>
      <c r="D111" s="7" t="s">
        <v>6</v>
      </c>
      <c r="E111" s="33">
        <f>F111+G111+H111+I111+J111+K111+L111+M111+N111+O111+P111+Q111</f>
        <v>819</v>
      </c>
      <c r="F111" s="20">
        <v>73.392480000000006</v>
      </c>
      <c r="G111" s="20">
        <v>67.956000000000003</v>
      </c>
      <c r="H111" s="20">
        <v>70.674239999999998</v>
      </c>
      <c r="I111" s="20">
        <v>70.674239999999998</v>
      </c>
      <c r="J111" s="20">
        <v>70.674239999999998</v>
      </c>
      <c r="K111" s="20">
        <v>70.674239999999998</v>
      </c>
      <c r="L111" s="20">
        <v>74.034000000000006</v>
      </c>
      <c r="M111" s="20">
        <v>71.292000000000002</v>
      </c>
      <c r="N111" s="20">
        <v>71.292000000000002</v>
      </c>
      <c r="O111" s="20">
        <v>74.034000000000006</v>
      </c>
      <c r="P111" s="20">
        <v>68.55</v>
      </c>
      <c r="Q111" s="42">
        <v>35.752560000000003</v>
      </c>
    </row>
    <row r="112" spans="1:17" ht="60" x14ac:dyDescent="0.25">
      <c r="A112" s="116"/>
      <c r="B112" s="125"/>
      <c r="C112" s="112"/>
      <c r="D112" s="12" t="s">
        <v>27</v>
      </c>
      <c r="E112" s="33">
        <f>F112+G112+H112+I112+J112+K112+L112+M112+N112+O112+P112+Q112</f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30">
        <v>0</v>
      </c>
    </row>
    <row r="113" spans="1:17" ht="30" x14ac:dyDescent="0.25">
      <c r="A113" s="116"/>
      <c r="B113" s="125"/>
      <c r="C113" s="112"/>
      <c r="D113" s="12" t="s">
        <v>70</v>
      </c>
      <c r="E113" s="33">
        <f>F113+G113+H113+J113+K113+L113+M113+N113+O113+P113+Q113</f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30">
        <v>0</v>
      </c>
    </row>
    <row r="114" spans="1:17" ht="30" x14ac:dyDescent="0.25">
      <c r="A114" s="116"/>
      <c r="B114" s="126"/>
      <c r="C114" s="113"/>
      <c r="D114" s="12" t="s">
        <v>71</v>
      </c>
      <c r="E114" s="33">
        <f>F114+G114+H114+I114+J114+K114+L114+M114+N114+O114+P114+Q114</f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30">
        <v>0</v>
      </c>
    </row>
    <row r="115" spans="1:17" x14ac:dyDescent="0.25">
      <c r="A115" s="116" t="s">
        <v>33</v>
      </c>
      <c r="B115" s="130" t="s">
        <v>48</v>
      </c>
      <c r="C115" s="111" t="s">
        <v>55</v>
      </c>
      <c r="D115" s="6" t="s">
        <v>20</v>
      </c>
      <c r="E115" s="31">
        <f>E116+E117+E118+E119+E120+E121</f>
        <v>18571.721709999998</v>
      </c>
      <c r="F115" s="31">
        <f t="shared" ref="F115:Q115" si="32">F116+F117+F118+F119+F120+F121</f>
        <v>0</v>
      </c>
      <c r="G115" s="31">
        <f t="shared" si="32"/>
        <v>2158.4450999999999</v>
      </c>
      <c r="H115" s="31">
        <f t="shared" si="32"/>
        <v>2055.6619999999998</v>
      </c>
      <c r="I115" s="31">
        <f t="shared" si="32"/>
        <v>2364.0113000000001</v>
      </c>
      <c r="J115" s="31">
        <f t="shared" si="32"/>
        <v>1158.4450999999999</v>
      </c>
      <c r="K115" s="31">
        <f t="shared" si="32"/>
        <v>461.22820000000002</v>
      </c>
      <c r="L115" s="31">
        <f t="shared" si="32"/>
        <v>1461.2282</v>
      </c>
      <c r="M115" s="31">
        <f t="shared" si="32"/>
        <v>1858.4450999999999</v>
      </c>
      <c r="N115" s="31">
        <f t="shared" si="32"/>
        <v>1000</v>
      </c>
      <c r="O115" s="31">
        <f t="shared" si="32"/>
        <v>1825.2394999999999</v>
      </c>
      <c r="P115" s="31">
        <f t="shared" si="32"/>
        <v>2158.4450999999999</v>
      </c>
      <c r="Q115" s="32">
        <f t="shared" si="32"/>
        <v>2070.572110000001</v>
      </c>
    </row>
    <row r="116" spans="1:17" x14ac:dyDescent="0.25">
      <c r="A116" s="116"/>
      <c r="B116" s="131"/>
      <c r="C116" s="112"/>
      <c r="D116" s="7" t="s">
        <v>4</v>
      </c>
      <c r="E116" s="29">
        <f t="shared" ref="E116:E121" si="33">F116+G116+H116+I116+J116+K116+L116+M116+N116+O116+P116+Q116</f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30">
        <v>0</v>
      </c>
    </row>
    <row r="117" spans="1:17" x14ac:dyDescent="0.25">
      <c r="A117" s="116"/>
      <c r="B117" s="131"/>
      <c r="C117" s="112"/>
      <c r="D117" s="7" t="s">
        <v>5</v>
      </c>
      <c r="E117" s="29">
        <f t="shared" si="33"/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30">
        <v>0</v>
      </c>
    </row>
    <row r="118" spans="1:17" x14ac:dyDescent="0.25">
      <c r="A118" s="116"/>
      <c r="B118" s="131"/>
      <c r="C118" s="112"/>
      <c r="D118" s="7" t="s">
        <v>6</v>
      </c>
      <c r="E118" s="29">
        <f>Q118+P118+O118+N118+M118+L118+K118+J118+I118+H118+G118</f>
        <v>18571.721709999998</v>
      </c>
      <c r="F118" s="20">
        <v>0</v>
      </c>
      <c r="G118" s="20">
        <v>2158.4450999999999</v>
      </c>
      <c r="H118" s="20">
        <v>2055.6619999999998</v>
      </c>
      <c r="I118" s="20">
        <v>2364.0113000000001</v>
      </c>
      <c r="J118" s="20">
        <v>1158.4450999999999</v>
      </c>
      <c r="K118" s="20">
        <f>1461.2282-1000</f>
        <v>461.22820000000002</v>
      </c>
      <c r="L118" s="20">
        <f>1961.2282-500</f>
        <v>1461.2282</v>
      </c>
      <c r="M118" s="20">
        <v>1858.4450999999999</v>
      </c>
      <c r="N118" s="20">
        <f>1000+500-500</f>
        <v>1000</v>
      </c>
      <c r="O118" s="20">
        <f>1325.2395+500</f>
        <v>1825.2394999999999</v>
      </c>
      <c r="P118" s="20">
        <v>2158.4450999999999</v>
      </c>
      <c r="Q118" s="30">
        <f>3101.81392+1000-2031.23842-0.00339</f>
        <v>2070.572110000001</v>
      </c>
    </row>
    <row r="119" spans="1:17" ht="60" x14ac:dyDescent="0.25">
      <c r="A119" s="116"/>
      <c r="B119" s="131"/>
      <c r="C119" s="112"/>
      <c r="D119" s="12" t="s">
        <v>27</v>
      </c>
      <c r="E119" s="29">
        <f t="shared" si="33"/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30">
        <v>0</v>
      </c>
    </row>
    <row r="120" spans="1:17" ht="30" x14ac:dyDescent="0.25">
      <c r="A120" s="116"/>
      <c r="B120" s="131"/>
      <c r="C120" s="112"/>
      <c r="D120" s="12" t="s">
        <v>70</v>
      </c>
      <c r="E120" s="29">
        <f t="shared" si="33"/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30">
        <v>0</v>
      </c>
    </row>
    <row r="121" spans="1:17" ht="30" x14ac:dyDescent="0.25">
      <c r="A121" s="116"/>
      <c r="B121" s="132"/>
      <c r="C121" s="113"/>
      <c r="D121" s="12" t="s">
        <v>71</v>
      </c>
      <c r="E121" s="29">
        <f t="shared" si="33"/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f>12130.6392-7200+2091.34341-3636.5531-3385.42951</f>
        <v>0</v>
      </c>
      <c r="Q121" s="30">
        <f>4478.73648-4478.73648</f>
        <v>0</v>
      </c>
    </row>
    <row r="122" spans="1:17" x14ac:dyDescent="0.25">
      <c r="A122" s="111" t="s">
        <v>46</v>
      </c>
      <c r="B122" s="117" t="s">
        <v>97</v>
      </c>
      <c r="C122" s="111" t="s">
        <v>55</v>
      </c>
      <c r="D122" s="6" t="s">
        <v>20</v>
      </c>
      <c r="E122" s="31">
        <f>E123+E124+E125+E126+E127+E128</f>
        <v>1696.44667</v>
      </c>
      <c r="F122" s="31">
        <f t="shared" ref="F122:Q122" si="34">F123+F124+F125+F126+F127+F128</f>
        <v>0</v>
      </c>
      <c r="G122" s="31">
        <f t="shared" si="34"/>
        <v>0</v>
      </c>
      <c r="H122" s="31">
        <f t="shared" si="34"/>
        <v>0</v>
      </c>
      <c r="I122" s="31">
        <f t="shared" si="34"/>
        <v>0</v>
      </c>
      <c r="J122" s="31">
        <f t="shared" si="34"/>
        <v>0</v>
      </c>
      <c r="K122" s="31">
        <f t="shared" si="34"/>
        <v>0</v>
      </c>
      <c r="L122" s="31">
        <f t="shared" si="34"/>
        <v>0</v>
      </c>
      <c r="M122" s="31">
        <f t="shared" si="34"/>
        <v>0</v>
      </c>
      <c r="N122" s="31">
        <f t="shared" si="34"/>
        <v>0</v>
      </c>
      <c r="O122" s="31">
        <f t="shared" si="34"/>
        <v>1700</v>
      </c>
      <c r="P122" s="31">
        <f t="shared" si="34"/>
        <v>0</v>
      </c>
      <c r="Q122" s="32">
        <f t="shared" si="34"/>
        <v>-3.5533299999999999</v>
      </c>
    </row>
    <row r="123" spans="1:17" x14ac:dyDescent="0.25">
      <c r="A123" s="112"/>
      <c r="B123" s="138"/>
      <c r="C123" s="112"/>
      <c r="D123" s="7" t="s">
        <v>4</v>
      </c>
      <c r="E123" s="29">
        <f t="shared" ref="E123:E124" si="35">F123+G123+H123+I123+J123+K123+L123+M123+N123+O123+P123+Q123</f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30">
        <v>0</v>
      </c>
    </row>
    <row r="124" spans="1:17" x14ac:dyDescent="0.25">
      <c r="A124" s="112"/>
      <c r="B124" s="138"/>
      <c r="C124" s="112"/>
      <c r="D124" s="7" t="s">
        <v>5</v>
      </c>
      <c r="E124" s="29">
        <f t="shared" si="35"/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30">
        <v>0</v>
      </c>
    </row>
    <row r="125" spans="1:17" x14ac:dyDescent="0.25">
      <c r="A125" s="112"/>
      <c r="B125" s="138"/>
      <c r="C125" s="112"/>
      <c r="D125" s="7" t="s">
        <v>6</v>
      </c>
      <c r="E125" s="29">
        <f>Q125+P125+O125+N125+M125+L125+K125+J125+I125+H125+G125</f>
        <v>1696.44667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f>1700-1700</f>
        <v>0</v>
      </c>
      <c r="O125" s="20">
        <v>1700</v>
      </c>
      <c r="P125" s="20">
        <v>0</v>
      </c>
      <c r="Q125" s="30">
        <f>-3.55333</f>
        <v>-3.5533299999999999</v>
      </c>
    </row>
    <row r="126" spans="1:17" ht="60" x14ac:dyDescent="0.25">
      <c r="A126" s="112"/>
      <c r="B126" s="138"/>
      <c r="C126" s="112"/>
      <c r="D126" s="12" t="s">
        <v>27</v>
      </c>
      <c r="E126" s="29">
        <f t="shared" ref="E126:E128" si="36">F126+G126+H126+I126+J126+K126+L126+M126+N126+O126+P126+Q126</f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30">
        <v>0</v>
      </c>
    </row>
    <row r="127" spans="1:17" ht="30" x14ac:dyDescent="0.25">
      <c r="A127" s="112"/>
      <c r="B127" s="138"/>
      <c r="C127" s="112"/>
      <c r="D127" s="12" t="s">
        <v>70</v>
      </c>
      <c r="E127" s="29">
        <f t="shared" si="36"/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30">
        <v>0</v>
      </c>
    </row>
    <row r="128" spans="1:17" ht="30" x14ac:dyDescent="0.25">
      <c r="A128" s="113"/>
      <c r="B128" s="118"/>
      <c r="C128" s="113"/>
      <c r="D128" s="12" t="s">
        <v>71</v>
      </c>
      <c r="E128" s="29">
        <f t="shared" si="36"/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f>12130.6392-7200+2091.34341-3636.5531-3385.42951</f>
        <v>0</v>
      </c>
      <c r="Q128" s="30">
        <v>0</v>
      </c>
    </row>
    <row r="129" spans="1:17" x14ac:dyDescent="0.25">
      <c r="A129" s="111" t="s">
        <v>52</v>
      </c>
      <c r="B129" s="130" t="s">
        <v>81</v>
      </c>
      <c r="C129" s="111" t="s">
        <v>39</v>
      </c>
      <c r="D129" s="6" t="s">
        <v>20</v>
      </c>
      <c r="E129" s="31">
        <f>E130+E131+E132+E133+E134+E135</f>
        <v>0</v>
      </c>
      <c r="F129" s="31">
        <f t="shared" ref="F129:Q129" si="37">F130+F131+F132+F133+F134+F135</f>
        <v>0</v>
      </c>
      <c r="G129" s="31">
        <f t="shared" si="37"/>
        <v>0</v>
      </c>
      <c r="H129" s="31">
        <f t="shared" si="37"/>
        <v>0</v>
      </c>
      <c r="I129" s="31">
        <f t="shared" si="37"/>
        <v>0</v>
      </c>
      <c r="J129" s="31">
        <f t="shared" si="37"/>
        <v>0</v>
      </c>
      <c r="K129" s="31">
        <f t="shared" si="37"/>
        <v>0</v>
      </c>
      <c r="L129" s="31">
        <f t="shared" si="37"/>
        <v>0</v>
      </c>
      <c r="M129" s="31">
        <f t="shared" si="37"/>
        <v>2850</v>
      </c>
      <c r="N129" s="31">
        <f t="shared" si="37"/>
        <v>-2850</v>
      </c>
      <c r="O129" s="31">
        <f t="shared" si="37"/>
        <v>0</v>
      </c>
      <c r="P129" s="31">
        <f t="shared" si="37"/>
        <v>0</v>
      </c>
      <c r="Q129" s="32">
        <f t="shared" si="37"/>
        <v>0</v>
      </c>
    </row>
    <row r="130" spans="1:17" x14ac:dyDescent="0.25">
      <c r="A130" s="112"/>
      <c r="B130" s="131"/>
      <c r="C130" s="112"/>
      <c r="D130" s="7" t="s">
        <v>4</v>
      </c>
      <c r="E130" s="29">
        <f t="shared" ref="E130:E131" si="38">F130+G130+H130+I130+J130+K130+L130+M130+N130+O130+P130+Q130</f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30">
        <v>0</v>
      </c>
    </row>
    <row r="131" spans="1:17" x14ac:dyDescent="0.25">
      <c r="A131" s="112"/>
      <c r="B131" s="131"/>
      <c r="C131" s="112"/>
      <c r="D131" s="7" t="s">
        <v>5</v>
      </c>
      <c r="E131" s="29">
        <f t="shared" si="38"/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30">
        <v>0</v>
      </c>
    </row>
    <row r="132" spans="1:17" x14ac:dyDescent="0.25">
      <c r="A132" s="112"/>
      <c r="B132" s="131"/>
      <c r="C132" s="112"/>
      <c r="D132" s="7" t="s">
        <v>6</v>
      </c>
      <c r="E132" s="29">
        <f>Q132+P132+O132+N132+M132+L132+K132+J132+I132+H132+G132</f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f>2850-2850</f>
        <v>0</v>
      </c>
      <c r="M132" s="20">
        <v>2850</v>
      </c>
      <c r="N132" s="20">
        <f>-2850</f>
        <v>-2850</v>
      </c>
      <c r="O132" s="20">
        <v>0</v>
      </c>
      <c r="P132" s="20">
        <f>2850-2850</f>
        <v>0</v>
      </c>
      <c r="Q132" s="30">
        <v>0</v>
      </c>
    </row>
    <row r="133" spans="1:17" ht="60" x14ac:dyDescent="0.25">
      <c r="A133" s="112"/>
      <c r="B133" s="131"/>
      <c r="C133" s="112"/>
      <c r="D133" s="12" t="s">
        <v>27</v>
      </c>
      <c r="E133" s="29">
        <f t="shared" ref="E133:E135" si="39">F133+G133+H133+I133+J133+K133+L133+M133+N133+O133+P133+Q133</f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30">
        <v>0</v>
      </c>
    </row>
    <row r="134" spans="1:17" ht="30" x14ac:dyDescent="0.25">
      <c r="A134" s="112"/>
      <c r="B134" s="131"/>
      <c r="C134" s="112"/>
      <c r="D134" s="12" t="s">
        <v>70</v>
      </c>
      <c r="E134" s="29">
        <f t="shared" si="39"/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30">
        <v>0</v>
      </c>
    </row>
    <row r="135" spans="1:17" ht="30" x14ac:dyDescent="0.25">
      <c r="A135" s="113"/>
      <c r="B135" s="132"/>
      <c r="C135" s="113"/>
      <c r="D135" s="12" t="s">
        <v>71</v>
      </c>
      <c r="E135" s="29">
        <f t="shared" si="39"/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f>12130.6392-7200+2091.34341-3636.5531-3385.42951</f>
        <v>0</v>
      </c>
      <c r="Q135" s="30">
        <v>0</v>
      </c>
    </row>
    <row r="136" spans="1:17" ht="30" customHeight="1" x14ac:dyDescent="0.25">
      <c r="A136" s="111" t="s">
        <v>85</v>
      </c>
      <c r="B136" s="108" t="s">
        <v>76</v>
      </c>
      <c r="C136" s="111"/>
      <c r="D136" s="6" t="s">
        <v>20</v>
      </c>
      <c r="E136" s="31">
        <f>E137+E138+E139+E140+E141+E142</f>
        <v>0</v>
      </c>
      <c r="F136" s="25">
        <f t="shared" ref="F136:Q136" si="40">F137+F138+F139+F140+F141+F142</f>
        <v>0</v>
      </c>
      <c r="G136" s="25">
        <f t="shared" si="40"/>
        <v>0</v>
      </c>
      <c r="H136" s="25">
        <f t="shared" si="40"/>
        <v>0</v>
      </c>
      <c r="I136" s="25">
        <f t="shared" si="40"/>
        <v>0</v>
      </c>
      <c r="J136" s="25">
        <f t="shared" si="40"/>
        <v>0</v>
      </c>
      <c r="K136" s="25">
        <f t="shared" si="40"/>
        <v>0</v>
      </c>
      <c r="L136" s="25">
        <f t="shared" si="40"/>
        <v>0</v>
      </c>
      <c r="M136" s="25">
        <f t="shared" si="40"/>
        <v>0</v>
      </c>
      <c r="N136" s="25">
        <f t="shared" si="40"/>
        <v>0</v>
      </c>
      <c r="O136" s="25">
        <f t="shared" si="40"/>
        <v>0</v>
      </c>
      <c r="P136" s="25">
        <f t="shared" si="40"/>
        <v>0</v>
      </c>
      <c r="Q136" s="25">
        <f t="shared" si="40"/>
        <v>0</v>
      </c>
    </row>
    <row r="137" spans="1:17" ht="30" customHeight="1" x14ac:dyDescent="0.25">
      <c r="A137" s="112"/>
      <c r="B137" s="125"/>
      <c r="C137" s="112"/>
      <c r="D137" s="7" t="s">
        <v>4</v>
      </c>
      <c r="E137" s="25">
        <f>F137+G137+H137+I137+J137+K137+L137+M137+N137+O137+P137+Q137</f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</row>
    <row r="138" spans="1:17" ht="30" customHeight="1" x14ac:dyDescent="0.25">
      <c r="A138" s="112"/>
      <c r="B138" s="125"/>
      <c r="C138" s="112"/>
      <c r="D138" s="7" t="s">
        <v>5</v>
      </c>
      <c r="E138" s="25">
        <f t="shared" ref="E138:E151" si="41">F138+G138+H138+I138+J138+K138+L138+M138+N138+O138+P138+Q138</f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</row>
    <row r="139" spans="1:17" ht="30" customHeight="1" x14ac:dyDescent="0.25">
      <c r="A139" s="112"/>
      <c r="B139" s="125"/>
      <c r="C139" s="112"/>
      <c r="D139" s="7" t="s">
        <v>6</v>
      </c>
      <c r="E139" s="25">
        <f t="shared" si="41"/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</row>
    <row r="140" spans="1:17" ht="63.75" customHeight="1" x14ac:dyDescent="0.25">
      <c r="A140" s="112"/>
      <c r="B140" s="125"/>
      <c r="C140" s="112"/>
      <c r="D140" s="12" t="s">
        <v>27</v>
      </c>
      <c r="E140" s="25">
        <f t="shared" si="41"/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</row>
    <row r="141" spans="1:17" ht="30" customHeight="1" x14ac:dyDescent="0.25">
      <c r="A141" s="112"/>
      <c r="B141" s="125"/>
      <c r="C141" s="112"/>
      <c r="D141" s="12" t="s">
        <v>70</v>
      </c>
      <c r="E141" s="25">
        <f t="shared" si="41"/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</row>
    <row r="142" spans="1:17" ht="30" customHeight="1" x14ac:dyDescent="0.25">
      <c r="A142" s="113"/>
      <c r="B142" s="126"/>
      <c r="C142" s="113"/>
      <c r="D142" s="12" t="s">
        <v>71</v>
      </c>
      <c r="E142" s="25">
        <f t="shared" si="41"/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</row>
    <row r="143" spans="1:17" ht="30" customHeight="1" x14ac:dyDescent="0.25">
      <c r="A143" s="111" t="s">
        <v>101</v>
      </c>
      <c r="B143" s="108" t="s">
        <v>102</v>
      </c>
      <c r="C143" s="111" t="s">
        <v>50</v>
      </c>
      <c r="D143" s="6" t="s">
        <v>20</v>
      </c>
      <c r="E143" s="31">
        <f>E144+E145+E146+E147+E148+E149</f>
        <v>12860.026750000001</v>
      </c>
      <c r="F143" s="25">
        <f t="shared" ref="F143:Q143" si="42">F144+F145+F146+F147+F148+F149</f>
        <v>0</v>
      </c>
      <c r="G143" s="25">
        <f t="shared" si="42"/>
        <v>0</v>
      </c>
      <c r="H143" s="25">
        <f t="shared" si="42"/>
        <v>0</v>
      </c>
      <c r="I143" s="25">
        <f t="shared" si="42"/>
        <v>0</v>
      </c>
      <c r="J143" s="25">
        <f t="shared" si="42"/>
        <v>0</v>
      </c>
      <c r="K143" s="25">
        <f t="shared" si="42"/>
        <v>0</v>
      </c>
      <c r="L143" s="25">
        <f t="shared" si="42"/>
        <v>0</v>
      </c>
      <c r="M143" s="25">
        <f t="shared" si="42"/>
        <v>0</v>
      </c>
      <c r="N143" s="25">
        <f t="shared" si="42"/>
        <v>0</v>
      </c>
      <c r="O143" s="25">
        <f t="shared" si="42"/>
        <v>0</v>
      </c>
      <c r="P143" s="25">
        <f t="shared" si="42"/>
        <v>0</v>
      </c>
      <c r="Q143" s="25">
        <f t="shared" si="42"/>
        <v>12860.026750000001</v>
      </c>
    </row>
    <row r="144" spans="1:17" ht="30" customHeight="1" x14ac:dyDescent="0.25">
      <c r="A144" s="112"/>
      <c r="B144" s="109"/>
      <c r="C144" s="112"/>
      <c r="D144" s="7" t="s">
        <v>4</v>
      </c>
      <c r="E144" s="25">
        <f>F144+G144+H144+I144+J144+K144+L144+M144+N144+O144+P144+Q144</f>
        <v>4965.2563200000004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f>5024.50042-59.2441</f>
        <v>4965.2563200000004</v>
      </c>
    </row>
    <row r="145" spans="1:17" ht="30" customHeight="1" x14ac:dyDescent="0.25">
      <c r="A145" s="112"/>
      <c r="B145" s="109"/>
      <c r="C145" s="112"/>
      <c r="D145" s="7" t="s">
        <v>5</v>
      </c>
      <c r="E145" s="25">
        <f t="shared" ref="E145:E149" si="43">F145+G145+H145+I145+J145+K145+L145+M145+N145+O145+P145+Q145</f>
        <v>7766.1701599999997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f>7858.83399-92.66383</f>
        <v>7766.1701599999997</v>
      </c>
    </row>
    <row r="146" spans="1:17" ht="30" customHeight="1" x14ac:dyDescent="0.25">
      <c r="A146" s="112"/>
      <c r="B146" s="109"/>
      <c r="C146" s="112"/>
      <c r="D146" s="7" t="s">
        <v>6</v>
      </c>
      <c r="E146" s="25">
        <f t="shared" si="43"/>
        <v>128.60026999999999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f>130.13469-1.53442</f>
        <v>128.60026999999999</v>
      </c>
    </row>
    <row r="147" spans="1:17" ht="30" customHeight="1" x14ac:dyDescent="0.25">
      <c r="A147" s="112"/>
      <c r="B147" s="109"/>
      <c r="C147" s="112"/>
      <c r="D147" s="12" t="s">
        <v>27</v>
      </c>
      <c r="E147" s="25">
        <f t="shared" si="43"/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</row>
    <row r="148" spans="1:17" ht="30" customHeight="1" x14ac:dyDescent="0.25">
      <c r="A148" s="112"/>
      <c r="B148" s="109"/>
      <c r="C148" s="112"/>
      <c r="D148" s="12" t="s">
        <v>70</v>
      </c>
      <c r="E148" s="25">
        <f t="shared" si="43"/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</row>
    <row r="149" spans="1:17" ht="30" customHeight="1" x14ac:dyDescent="0.25">
      <c r="A149" s="113"/>
      <c r="B149" s="110"/>
      <c r="C149" s="113"/>
      <c r="D149" s="12" t="s">
        <v>71</v>
      </c>
      <c r="E149" s="25">
        <f t="shared" si="43"/>
        <v>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0</v>
      </c>
    </row>
    <row r="150" spans="1:17" x14ac:dyDescent="0.25">
      <c r="A150" s="150" t="s">
        <v>22</v>
      </c>
      <c r="B150" s="150"/>
      <c r="C150" s="147"/>
      <c r="D150" s="6" t="s">
        <v>20</v>
      </c>
      <c r="E150" s="26">
        <f t="shared" si="41"/>
        <v>37180.76816</v>
      </c>
      <c r="F150" s="26">
        <f>F151+F152+F153+F154+F155+F156</f>
        <v>73.392480000000006</v>
      </c>
      <c r="G150" s="26">
        <f t="shared" ref="G150:Q150" si="44">G151+G152+G153+G154+G155+G156</f>
        <v>2291.4011</v>
      </c>
      <c r="H150" s="26">
        <f t="shared" si="44"/>
        <v>2162.3362399999996</v>
      </c>
      <c r="I150" s="26">
        <f t="shared" si="44"/>
        <v>2823.9855400000001</v>
      </c>
      <c r="J150" s="26">
        <f t="shared" si="44"/>
        <v>1424.11934</v>
      </c>
      <c r="K150" s="26">
        <f t="shared" si="44"/>
        <v>1152.8624400000001</v>
      </c>
      <c r="L150" s="26">
        <f t="shared" si="44"/>
        <v>2035.2622000000001</v>
      </c>
      <c r="M150" s="26">
        <f t="shared" si="44"/>
        <v>5302.7371000000003</v>
      </c>
      <c r="N150" s="26">
        <f t="shared" si="44"/>
        <v>-2071.3539900000001</v>
      </c>
      <c r="O150" s="26">
        <f t="shared" si="44"/>
        <v>3955.5108100000002</v>
      </c>
      <c r="P150" s="26">
        <f t="shared" si="44"/>
        <v>3066.1823899999999</v>
      </c>
      <c r="Q150" s="26">
        <f t="shared" si="44"/>
        <v>14964.33251</v>
      </c>
    </row>
    <row r="151" spans="1:17" x14ac:dyDescent="0.25">
      <c r="A151" s="150"/>
      <c r="B151" s="150"/>
      <c r="C151" s="148"/>
      <c r="D151" s="6" t="s">
        <v>4</v>
      </c>
      <c r="E151" s="26">
        <f t="shared" si="41"/>
        <v>4965.2563200000004</v>
      </c>
      <c r="F151" s="26">
        <f t="shared" ref="F151:Q156" si="45">F102+F60+F18+F137</f>
        <v>0</v>
      </c>
      <c r="G151" s="26">
        <f t="shared" si="45"/>
        <v>0</v>
      </c>
      <c r="H151" s="26">
        <f t="shared" si="45"/>
        <v>0</v>
      </c>
      <c r="I151" s="26">
        <f t="shared" si="45"/>
        <v>0</v>
      </c>
      <c r="J151" s="26">
        <f t="shared" si="45"/>
        <v>0</v>
      </c>
      <c r="K151" s="26">
        <f t="shared" si="45"/>
        <v>0</v>
      </c>
      <c r="L151" s="26">
        <f t="shared" si="45"/>
        <v>0</v>
      </c>
      <c r="M151" s="26">
        <f t="shared" si="45"/>
        <v>0</v>
      </c>
      <c r="N151" s="26">
        <f t="shared" si="45"/>
        <v>0</v>
      </c>
      <c r="O151" s="26">
        <f t="shared" si="45"/>
        <v>0</v>
      </c>
      <c r="P151" s="26">
        <f t="shared" si="45"/>
        <v>0</v>
      </c>
      <c r="Q151" s="26">
        <f>Q102+Q60+Q18+Q137+Q144</f>
        <v>4965.2563200000004</v>
      </c>
    </row>
    <row r="152" spans="1:17" x14ac:dyDescent="0.25">
      <c r="A152" s="150"/>
      <c r="B152" s="150"/>
      <c r="C152" s="148"/>
      <c r="D152" s="6" t="s">
        <v>5</v>
      </c>
      <c r="E152" s="26">
        <f>F152+G152+H152+I152+J152+K152+L152+M152+N152+O152+P152+Q152</f>
        <v>7861.1701599999997</v>
      </c>
      <c r="F152" s="26">
        <f t="shared" si="45"/>
        <v>0</v>
      </c>
      <c r="G152" s="26">
        <f t="shared" si="45"/>
        <v>0</v>
      </c>
      <c r="H152" s="26">
        <f t="shared" si="45"/>
        <v>36</v>
      </c>
      <c r="I152" s="26">
        <f t="shared" si="45"/>
        <v>0</v>
      </c>
      <c r="J152" s="26">
        <f t="shared" si="45"/>
        <v>36</v>
      </c>
      <c r="K152" s="26">
        <f t="shared" si="45"/>
        <v>0</v>
      </c>
      <c r="L152" s="26">
        <f t="shared" si="45"/>
        <v>0</v>
      </c>
      <c r="M152" s="26">
        <f t="shared" si="45"/>
        <v>23</v>
      </c>
      <c r="N152" s="26">
        <f t="shared" si="45"/>
        <v>0</v>
      </c>
      <c r="O152" s="26">
        <f t="shared" si="45"/>
        <v>0</v>
      </c>
      <c r="P152" s="26">
        <f t="shared" si="45"/>
        <v>0</v>
      </c>
      <c r="Q152" s="26">
        <f>Q103+Q61+Q19+Q138+Q145</f>
        <v>7766.1701599999997</v>
      </c>
    </row>
    <row r="153" spans="1:17" x14ac:dyDescent="0.25">
      <c r="A153" s="150"/>
      <c r="B153" s="150"/>
      <c r="C153" s="148"/>
      <c r="D153" s="6" t="s">
        <v>6</v>
      </c>
      <c r="E153" s="26">
        <f>F153+G153+H153+I153+J153+K153+L153+M153+N153+O153+P153+Q153</f>
        <v>24354.341680000001</v>
      </c>
      <c r="F153" s="26">
        <f t="shared" si="45"/>
        <v>73.392480000000006</v>
      </c>
      <c r="G153" s="26">
        <f t="shared" si="45"/>
        <v>2291.4011</v>
      </c>
      <c r="H153" s="26">
        <f t="shared" si="45"/>
        <v>2126.3362399999996</v>
      </c>
      <c r="I153" s="26">
        <f t="shared" si="45"/>
        <v>2823.9855400000001</v>
      </c>
      <c r="J153" s="26">
        <f t="shared" si="45"/>
        <v>1388.11934</v>
      </c>
      <c r="K153" s="26">
        <f t="shared" si="45"/>
        <v>1152.8624400000001</v>
      </c>
      <c r="L153" s="26">
        <f t="shared" si="45"/>
        <v>2035.2622000000001</v>
      </c>
      <c r="M153" s="26">
        <f t="shared" si="45"/>
        <v>5279.7371000000003</v>
      </c>
      <c r="N153" s="26">
        <f t="shared" si="45"/>
        <v>-2071.3539900000001</v>
      </c>
      <c r="O153" s="26">
        <f t="shared" si="45"/>
        <v>3955.5108100000002</v>
      </c>
      <c r="P153" s="26">
        <f>P104+P62+P20+P139+P146</f>
        <v>3066.1823899999999</v>
      </c>
      <c r="Q153" s="26">
        <f>Q104+Q62+Q20+Q139+Q146</f>
        <v>2232.9060300000006</v>
      </c>
    </row>
    <row r="154" spans="1:17" ht="57" x14ac:dyDescent="0.25">
      <c r="A154" s="150"/>
      <c r="B154" s="150"/>
      <c r="C154" s="148"/>
      <c r="D154" s="13" t="s">
        <v>27</v>
      </c>
      <c r="E154" s="26">
        <f t="shared" ref="E154:E155" si="46">F154+G154+H154+I154+J154+K154+L154+M154+N154+O154+P154+Q154</f>
        <v>0</v>
      </c>
      <c r="F154" s="26">
        <f t="shared" si="45"/>
        <v>0</v>
      </c>
      <c r="G154" s="26">
        <f t="shared" si="45"/>
        <v>0</v>
      </c>
      <c r="H154" s="26">
        <f t="shared" si="45"/>
        <v>0</v>
      </c>
      <c r="I154" s="26">
        <f t="shared" si="45"/>
        <v>0</v>
      </c>
      <c r="J154" s="26">
        <f t="shared" si="45"/>
        <v>0</v>
      </c>
      <c r="K154" s="26">
        <f t="shared" si="45"/>
        <v>0</v>
      </c>
      <c r="L154" s="26">
        <f t="shared" si="45"/>
        <v>0</v>
      </c>
      <c r="M154" s="26">
        <f t="shared" si="45"/>
        <v>0</v>
      </c>
      <c r="N154" s="26">
        <f t="shared" si="45"/>
        <v>0</v>
      </c>
      <c r="O154" s="26">
        <f t="shared" si="45"/>
        <v>0</v>
      </c>
      <c r="P154" s="26">
        <f t="shared" si="45"/>
        <v>0</v>
      </c>
      <c r="Q154" s="26">
        <f t="shared" si="45"/>
        <v>0</v>
      </c>
    </row>
    <row r="155" spans="1:17" ht="28.5" x14ac:dyDescent="0.25">
      <c r="A155" s="150"/>
      <c r="B155" s="150"/>
      <c r="C155" s="148"/>
      <c r="D155" s="13" t="s">
        <v>70</v>
      </c>
      <c r="E155" s="26">
        <f t="shared" si="46"/>
        <v>0</v>
      </c>
      <c r="F155" s="26">
        <f t="shared" si="45"/>
        <v>0</v>
      </c>
      <c r="G155" s="26">
        <f t="shared" si="45"/>
        <v>0</v>
      </c>
      <c r="H155" s="26">
        <f t="shared" si="45"/>
        <v>0</v>
      </c>
      <c r="I155" s="26">
        <f t="shared" si="45"/>
        <v>0</v>
      </c>
      <c r="J155" s="26">
        <f t="shared" si="45"/>
        <v>0</v>
      </c>
      <c r="K155" s="26">
        <f t="shared" si="45"/>
        <v>0</v>
      </c>
      <c r="L155" s="26">
        <f t="shared" si="45"/>
        <v>0</v>
      </c>
      <c r="M155" s="26">
        <f t="shared" si="45"/>
        <v>0</v>
      </c>
      <c r="N155" s="26">
        <f t="shared" si="45"/>
        <v>0</v>
      </c>
      <c r="O155" s="26">
        <f t="shared" si="45"/>
        <v>0</v>
      </c>
      <c r="P155" s="26">
        <f t="shared" si="45"/>
        <v>0</v>
      </c>
      <c r="Q155" s="26">
        <f t="shared" si="45"/>
        <v>0</v>
      </c>
    </row>
    <row r="156" spans="1:17" ht="42.75" x14ac:dyDescent="0.25">
      <c r="A156" s="150"/>
      <c r="B156" s="150"/>
      <c r="C156" s="149"/>
      <c r="D156" s="13" t="s">
        <v>71</v>
      </c>
      <c r="E156" s="26">
        <f>F156+G156+H156+I156+J156+K156+L156+M156+N156+O156+P156+Q156</f>
        <v>0</v>
      </c>
      <c r="F156" s="26">
        <f t="shared" si="45"/>
        <v>0</v>
      </c>
      <c r="G156" s="26">
        <f t="shared" si="45"/>
        <v>0</v>
      </c>
      <c r="H156" s="26">
        <f t="shared" si="45"/>
        <v>0</v>
      </c>
      <c r="I156" s="26">
        <f t="shared" si="45"/>
        <v>0</v>
      </c>
      <c r="J156" s="26">
        <f t="shared" si="45"/>
        <v>0</v>
      </c>
      <c r="K156" s="26">
        <f t="shared" si="45"/>
        <v>0</v>
      </c>
      <c r="L156" s="26">
        <f t="shared" si="45"/>
        <v>0</v>
      </c>
      <c r="M156" s="26">
        <f t="shared" si="45"/>
        <v>0</v>
      </c>
      <c r="N156" s="26">
        <f t="shared" si="45"/>
        <v>0</v>
      </c>
      <c r="O156" s="26">
        <f t="shared" si="45"/>
        <v>0</v>
      </c>
      <c r="P156" s="26">
        <f t="shared" si="45"/>
        <v>0</v>
      </c>
      <c r="Q156" s="26">
        <f t="shared" si="45"/>
        <v>0</v>
      </c>
    </row>
    <row r="157" spans="1:17" ht="28.5" customHeight="1" x14ac:dyDescent="0.25">
      <c r="A157" s="144" t="s">
        <v>72</v>
      </c>
      <c r="B157" s="145"/>
      <c r="C157" s="145"/>
      <c r="D157" s="145"/>
      <c r="E157" s="145"/>
      <c r="F157" s="145"/>
      <c r="G157" s="145"/>
      <c r="H157" s="145"/>
      <c r="I157" s="145"/>
      <c r="J157" s="145"/>
    </row>
    <row r="158" spans="1:17" ht="16.5" customHeight="1" x14ac:dyDescent="0.25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  <c r="M158" s="17"/>
    </row>
    <row r="159" spans="1:17" ht="16.5" customHeight="1" x14ac:dyDescent="0.25">
      <c r="A159" s="146"/>
      <c r="B159" s="146"/>
      <c r="C159" s="146"/>
      <c r="D159" s="146"/>
      <c r="E159" s="146"/>
      <c r="F159" s="146"/>
      <c r="G159" s="146"/>
      <c r="H159" s="146"/>
      <c r="I159" s="146"/>
      <c r="J159" s="146"/>
    </row>
    <row r="160" spans="1:17" ht="16.5" customHeight="1" x14ac:dyDescent="0.25">
      <c r="A160" s="146"/>
      <c r="B160" s="146"/>
      <c r="C160" s="146"/>
      <c r="D160" s="146"/>
      <c r="E160" s="146"/>
      <c r="F160" s="146"/>
      <c r="G160" s="146"/>
      <c r="H160" s="146"/>
      <c r="I160" s="146"/>
      <c r="J160" s="146"/>
    </row>
    <row r="161" spans="1:10" ht="16.5" customHeight="1" x14ac:dyDescent="0.25">
      <c r="A161" s="146"/>
      <c r="B161" s="146"/>
      <c r="C161" s="146"/>
      <c r="D161" s="146"/>
      <c r="E161" s="146"/>
      <c r="F161" s="146"/>
      <c r="G161" s="146"/>
      <c r="H161" s="146"/>
      <c r="I161" s="146"/>
      <c r="J161" s="146"/>
    </row>
    <row r="162" spans="1:10" ht="16.5" customHeight="1" x14ac:dyDescent="0.25">
      <c r="A162" s="146"/>
      <c r="B162" s="146"/>
      <c r="C162" s="146"/>
      <c r="D162" s="146"/>
      <c r="E162" s="146"/>
      <c r="F162" s="146"/>
      <c r="G162" s="146"/>
      <c r="H162" s="146"/>
      <c r="I162" s="146"/>
      <c r="J162" s="146"/>
    </row>
    <row r="163" spans="1:10" ht="16.5" customHeight="1" x14ac:dyDescent="0.25">
      <c r="A163" s="146"/>
      <c r="B163" s="146"/>
      <c r="C163" s="146"/>
      <c r="D163" s="146"/>
      <c r="E163" s="146"/>
      <c r="F163" s="146"/>
      <c r="G163" s="146"/>
      <c r="H163" s="146"/>
      <c r="I163" s="146"/>
      <c r="J163" s="146"/>
    </row>
    <row r="164" spans="1:10" ht="16.5" customHeight="1" x14ac:dyDescent="0.25">
      <c r="A164" s="146"/>
      <c r="B164" s="146"/>
      <c r="C164" s="146"/>
      <c r="D164" s="146"/>
      <c r="E164" s="146"/>
      <c r="F164" s="146"/>
      <c r="G164" s="146"/>
      <c r="H164" s="146"/>
      <c r="I164" s="146"/>
      <c r="J164" s="146"/>
    </row>
    <row r="165" spans="1:10" ht="16.5" customHeight="1" x14ac:dyDescent="0.25">
      <c r="A165" s="146"/>
      <c r="B165" s="146"/>
      <c r="C165" s="146"/>
      <c r="D165" s="146"/>
      <c r="E165" s="146"/>
      <c r="F165" s="146"/>
      <c r="G165" s="146"/>
      <c r="H165" s="146"/>
      <c r="I165" s="146"/>
      <c r="J165" s="146"/>
    </row>
    <row r="166" spans="1:10" x14ac:dyDescent="0.25">
      <c r="A166" s="146"/>
      <c r="B166" s="146"/>
      <c r="C166" s="146"/>
      <c r="D166" s="146"/>
      <c r="E166" s="146"/>
      <c r="F166" s="146"/>
      <c r="G166" s="146"/>
      <c r="H166" s="146"/>
      <c r="I166" s="146"/>
      <c r="J166" s="146"/>
    </row>
    <row r="167" spans="1:10" ht="18" customHeight="1" x14ac:dyDescent="0.25">
      <c r="A167" s="146"/>
      <c r="B167" s="146"/>
      <c r="C167" s="146"/>
      <c r="D167" s="146"/>
      <c r="E167" s="146"/>
      <c r="F167" s="146"/>
      <c r="G167" s="146"/>
      <c r="H167" s="146"/>
      <c r="I167" s="146"/>
      <c r="J167" s="146"/>
    </row>
    <row r="168" spans="1:10" ht="16.5" customHeight="1" x14ac:dyDescent="0.25">
      <c r="A168" s="146"/>
      <c r="B168" s="146"/>
      <c r="C168" s="146"/>
      <c r="D168" s="146"/>
      <c r="E168" s="146"/>
      <c r="F168" s="146"/>
      <c r="G168" s="146"/>
      <c r="H168" s="146"/>
      <c r="I168" s="146"/>
      <c r="J168" s="146"/>
    </row>
    <row r="169" spans="1:10" ht="22.5" customHeight="1" x14ac:dyDescent="0.25"/>
    <row r="170" spans="1:10" ht="16.5" x14ac:dyDescent="0.25">
      <c r="B170" s="4" t="s">
        <v>100</v>
      </c>
      <c r="C170" s="4"/>
      <c r="D170" s="106"/>
      <c r="E170" s="106"/>
      <c r="F170" s="106"/>
      <c r="G170" s="105" t="s">
        <v>88</v>
      </c>
      <c r="H170" s="105"/>
      <c r="I170" s="105"/>
    </row>
    <row r="171" spans="1:10" ht="16.5" x14ac:dyDescent="0.25">
      <c r="B171" s="4"/>
      <c r="C171" s="4"/>
      <c r="D171" s="100"/>
      <c r="E171" s="100"/>
      <c r="F171" s="100"/>
    </row>
    <row r="172" spans="1:10" ht="16.5" x14ac:dyDescent="0.25">
      <c r="B172" s="4" t="s">
        <v>89</v>
      </c>
      <c r="C172" s="4"/>
      <c r="D172" s="106"/>
      <c r="E172" s="106"/>
      <c r="F172" s="106"/>
      <c r="G172" s="105" t="s">
        <v>90</v>
      </c>
      <c r="H172" s="105"/>
      <c r="I172" s="105"/>
    </row>
    <row r="173" spans="1:10" ht="16.5" x14ac:dyDescent="0.25">
      <c r="B173" s="4"/>
      <c r="C173" s="4"/>
      <c r="D173" s="99"/>
      <c r="E173" s="99"/>
      <c r="F173" s="99"/>
      <c r="G173" s="98"/>
      <c r="H173" s="98"/>
      <c r="I173" s="98"/>
    </row>
    <row r="174" spans="1:10" ht="16.5" x14ac:dyDescent="0.25">
      <c r="B174" s="4"/>
      <c r="C174" s="4"/>
      <c r="D174" s="101"/>
      <c r="E174" s="151"/>
      <c r="F174" s="151"/>
      <c r="G174" s="98"/>
      <c r="H174" s="98"/>
      <c r="I174" s="98"/>
    </row>
    <row r="175" spans="1:10" ht="16.5" x14ac:dyDescent="0.25">
      <c r="B175" s="4"/>
      <c r="C175" s="4"/>
      <c r="D175" s="99"/>
      <c r="E175" s="99"/>
      <c r="F175" s="99"/>
      <c r="G175" s="98"/>
      <c r="H175" s="98"/>
      <c r="I175" s="98"/>
    </row>
    <row r="176" spans="1:10" ht="16.5" x14ac:dyDescent="0.25">
      <c r="B176" s="4"/>
      <c r="C176" s="4"/>
      <c r="D176" s="101"/>
      <c r="E176" s="102"/>
      <c r="F176" s="102"/>
      <c r="G176" s="98"/>
      <c r="H176" s="98"/>
      <c r="I176" s="98"/>
    </row>
    <row r="177" spans="2:9" x14ac:dyDescent="0.25">
      <c r="D177" s="103"/>
      <c r="E177" s="103"/>
      <c r="F177" s="103"/>
    </row>
    <row r="178" spans="2:9" ht="16.5" x14ac:dyDescent="0.25">
      <c r="B178" s="4" t="s">
        <v>94</v>
      </c>
      <c r="C178" s="4"/>
      <c r="D178" s="104"/>
      <c r="E178" s="104"/>
      <c r="F178" s="104"/>
      <c r="G178" s="105" t="s">
        <v>104</v>
      </c>
      <c r="H178" s="105"/>
      <c r="I178" s="105"/>
    </row>
    <row r="179" spans="2:9" ht="16.5" x14ac:dyDescent="0.25">
      <c r="B179" s="50">
        <v>250239</v>
      </c>
      <c r="C179" s="4"/>
      <c r="D179" s="100"/>
      <c r="E179" s="100"/>
      <c r="F179" s="100"/>
    </row>
  </sheetData>
  <mergeCells count="90">
    <mergeCell ref="D176:F176"/>
    <mergeCell ref="D177:F177"/>
    <mergeCell ref="D178:F178"/>
    <mergeCell ref="G178:I178"/>
    <mergeCell ref="D179:F179"/>
    <mergeCell ref="D174:F174"/>
    <mergeCell ref="A143:A149"/>
    <mergeCell ref="B143:B149"/>
    <mergeCell ref="C143:C149"/>
    <mergeCell ref="A150:B156"/>
    <mergeCell ref="C150:C156"/>
    <mergeCell ref="A157:J168"/>
    <mergeCell ref="D170:F170"/>
    <mergeCell ref="G170:I170"/>
    <mergeCell ref="D171:F171"/>
    <mergeCell ref="D172:F172"/>
    <mergeCell ref="G172:I172"/>
    <mergeCell ref="A129:A135"/>
    <mergeCell ref="B129:B135"/>
    <mergeCell ref="C129:C135"/>
    <mergeCell ref="A136:A142"/>
    <mergeCell ref="B136:B142"/>
    <mergeCell ref="C136:C142"/>
    <mergeCell ref="A115:A121"/>
    <mergeCell ref="B115:B121"/>
    <mergeCell ref="C115:C121"/>
    <mergeCell ref="A122:A128"/>
    <mergeCell ref="B122:B128"/>
    <mergeCell ref="C122:C128"/>
    <mergeCell ref="A101:A107"/>
    <mergeCell ref="B101:B107"/>
    <mergeCell ref="C101:C107"/>
    <mergeCell ref="A108:A114"/>
    <mergeCell ref="B108:B114"/>
    <mergeCell ref="C108:C114"/>
    <mergeCell ref="A87:A93"/>
    <mergeCell ref="B87:B93"/>
    <mergeCell ref="C87:C93"/>
    <mergeCell ref="A94:A100"/>
    <mergeCell ref="B94:B100"/>
    <mergeCell ref="C94:C100"/>
    <mergeCell ref="A73:A79"/>
    <mergeCell ref="B73:B79"/>
    <mergeCell ref="C73:C79"/>
    <mergeCell ref="A80:A86"/>
    <mergeCell ref="B80:B86"/>
    <mergeCell ref="C80:C86"/>
    <mergeCell ref="A59:A65"/>
    <mergeCell ref="B59:B65"/>
    <mergeCell ref="C59:C65"/>
    <mergeCell ref="A66:A72"/>
    <mergeCell ref="B66:B72"/>
    <mergeCell ref="C66:C72"/>
    <mergeCell ref="A45:A51"/>
    <mergeCell ref="B45:B51"/>
    <mergeCell ref="C45:C51"/>
    <mergeCell ref="A52:A58"/>
    <mergeCell ref="B52:B58"/>
    <mergeCell ref="C52:C58"/>
    <mergeCell ref="A31:A37"/>
    <mergeCell ref="B31:B37"/>
    <mergeCell ref="C31:C37"/>
    <mergeCell ref="A38:A44"/>
    <mergeCell ref="B38:B44"/>
    <mergeCell ref="C38:C44"/>
    <mergeCell ref="A17:A23"/>
    <mergeCell ref="B17:B23"/>
    <mergeCell ref="C17:C23"/>
    <mergeCell ref="A24:A30"/>
    <mergeCell ref="B24:B30"/>
    <mergeCell ref="C24:C30"/>
    <mergeCell ref="P13:Q13"/>
    <mergeCell ref="A14:A15"/>
    <mergeCell ref="B14:B15"/>
    <mergeCell ref="C14:C15"/>
    <mergeCell ref="D14:D15"/>
    <mergeCell ref="E14:E15"/>
    <mergeCell ref="F14:Q14"/>
    <mergeCell ref="A12:Q12"/>
    <mergeCell ref="M1:Q1"/>
    <mergeCell ref="M2:Q2"/>
    <mergeCell ref="M3:Q3"/>
    <mergeCell ref="M4:Q4"/>
    <mergeCell ref="M5:Q5"/>
    <mergeCell ref="M6:Q6"/>
    <mergeCell ref="M7:Q7"/>
    <mergeCell ref="M8:Q8"/>
    <mergeCell ref="M9:Q9"/>
    <mergeCell ref="A10:Q10"/>
    <mergeCell ref="A11:Q11"/>
  </mergeCells>
  <pageMargins left="0.11811023622047245" right="0" top="0.39370078740157483" bottom="0" header="0" footer="0"/>
  <pageSetup paperSize="9" scale="42" fitToHeight="0" orientation="landscape" r:id="rId1"/>
  <rowBreaks count="4" manualBreakCount="4">
    <brk id="44" max="16383" man="1"/>
    <brk id="79" max="16383" man="1"/>
    <brk id="121" max="16" man="1"/>
    <brk id="14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18</vt:i4>
      </vt:variant>
    </vt:vector>
  </HeadingPairs>
  <TitlesOfParts>
    <vt:vector size="27" baseType="lpstr">
      <vt:lpstr>РД от 08.12.2021 № 695</vt:lpstr>
      <vt:lpstr>РД от 26.01.2022 № 708</vt:lpstr>
      <vt:lpstr>Март</vt:lpstr>
      <vt:lpstr>РД от 20.04.2022 №749</vt:lpstr>
      <vt:lpstr>2 квартал</vt:lpstr>
      <vt:lpstr>июль</vt:lpstr>
      <vt:lpstr>сентябрь</vt:lpstr>
      <vt:lpstr>ноябрь</vt:lpstr>
      <vt:lpstr>декабрь</vt:lpstr>
      <vt:lpstr>'2 квартал'!Заголовки_для_печати</vt:lpstr>
      <vt:lpstr>декабрь!Заголовки_для_печати</vt:lpstr>
      <vt:lpstr>июль!Заголовки_для_печати</vt:lpstr>
      <vt:lpstr>Март!Заголовки_для_печати</vt:lpstr>
      <vt:lpstr>ноябрь!Заголовки_для_печати</vt:lpstr>
      <vt:lpstr>'РД от 08.12.2021 № 695'!Заголовки_для_печати</vt:lpstr>
      <vt:lpstr>'РД от 20.04.2022 №749'!Заголовки_для_печати</vt:lpstr>
      <vt:lpstr>'РД от 26.01.2022 № 708'!Заголовки_для_печати</vt:lpstr>
      <vt:lpstr>сентябрь!Заголовки_для_печати</vt:lpstr>
      <vt:lpstr>'2 квартал'!Область_печати</vt:lpstr>
      <vt:lpstr>декабрь!Область_печати</vt:lpstr>
      <vt:lpstr>июль!Область_печати</vt:lpstr>
      <vt:lpstr>Март!Область_печати</vt:lpstr>
      <vt:lpstr>ноябрь!Область_печати</vt:lpstr>
      <vt:lpstr>'РД от 08.12.2021 № 695'!Область_печати</vt:lpstr>
      <vt:lpstr>'РД от 20.04.2022 №749'!Область_печати</vt:lpstr>
      <vt:lpstr>'РД от 26.01.2022 № 708'!Область_печати</vt:lpstr>
      <vt:lpstr>сентябрь!Область_печати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2022-12-28T06:59:50Z</dcterms:modified>
</cp:coreProperties>
</file>