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145" windowWidth="14805" windowHeight="5970"/>
  </bookViews>
  <sheets>
    <sheet name="КП " sheetId="9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0">'КП '!$A:$B,'КП '!$11:$12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0">'КП '!$A$1:$Q$170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44525" iterate="1"/>
</workbook>
</file>

<file path=xl/calcChain.xml><?xml version="1.0" encoding="utf-8"?>
<calcChain xmlns="http://schemas.openxmlformats.org/spreadsheetml/2006/main">
  <c r="M65" i="9" l="1"/>
  <c r="Q89" i="9" l="1"/>
  <c r="P89" i="9"/>
  <c r="Q111" i="9"/>
  <c r="E117" i="9"/>
  <c r="E96" i="9"/>
  <c r="N93" i="9"/>
  <c r="Q93" i="9"/>
  <c r="N114" i="9" l="1"/>
  <c r="O100" i="9"/>
  <c r="Q48" i="9"/>
  <c r="Q51" i="9"/>
  <c r="N51" i="9"/>
  <c r="N65" i="9" l="1"/>
  <c r="N76" i="9"/>
  <c r="Q21" i="9"/>
  <c r="Q20" i="9" l="1"/>
  <c r="L107" i="9" l="1"/>
  <c r="Q64" i="9" l="1"/>
  <c r="P64" i="9"/>
  <c r="O64" i="9"/>
  <c r="N64" i="9"/>
  <c r="M64" i="9"/>
  <c r="M62" i="9" s="1"/>
  <c r="L64" i="9"/>
  <c r="L62" i="9" s="1"/>
  <c r="K64" i="9"/>
  <c r="J64" i="9"/>
  <c r="J65" i="9"/>
  <c r="I64" i="9"/>
  <c r="H64" i="9"/>
  <c r="G64" i="9"/>
  <c r="Q65" i="9"/>
  <c r="P65" i="9"/>
  <c r="P62" i="9" s="1"/>
  <c r="O65" i="9"/>
  <c r="L65" i="9"/>
  <c r="K65" i="9"/>
  <c r="I65" i="9"/>
  <c r="I62" i="9" s="1"/>
  <c r="G65" i="9"/>
  <c r="G62" i="9" s="1"/>
  <c r="F65" i="9"/>
  <c r="F62" i="9" s="1"/>
  <c r="O69" i="9"/>
  <c r="N69" i="9"/>
  <c r="M69" i="9"/>
  <c r="N62" i="9" l="1"/>
  <c r="Q62" i="9"/>
  <c r="J62" i="9"/>
  <c r="O62" i="9"/>
  <c r="K62" i="9"/>
  <c r="G93" i="9"/>
  <c r="J93" i="9" l="1"/>
  <c r="K93" i="9"/>
  <c r="G100" i="9" l="1"/>
  <c r="M76" i="9" l="1"/>
  <c r="G86" i="9" l="1"/>
  <c r="F86" i="9" l="1"/>
  <c r="H65" i="9" l="1"/>
  <c r="H62" i="9" s="1"/>
  <c r="E68" i="9"/>
  <c r="E67" i="9"/>
  <c r="E66" i="9"/>
  <c r="E63" i="9"/>
  <c r="F55" i="9"/>
  <c r="G55" i="9"/>
  <c r="H55" i="9"/>
  <c r="I55" i="9"/>
  <c r="J55" i="9"/>
  <c r="K55" i="9"/>
  <c r="L55" i="9"/>
  <c r="N55" i="9"/>
  <c r="O55" i="9"/>
  <c r="P55" i="9"/>
  <c r="Q55" i="9"/>
  <c r="E56" i="9"/>
  <c r="E57" i="9"/>
  <c r="E58" i="9"/>
  <c r="E59" i="9"/>
  <c r="E60" i="9"/>
  <c r="E61" i="9"/>
  <c r="E79" i="9"/>
  <c r="E55" i="9" l="1"/>
  <c r="Q90" i="9"/>
  <c r="P90" i="9"/>
  <c r="O90" i="9"/>
  <c r="N90" i="9"/>
  <c r="M90" i="9"/>
  <c r="L90" i="9"/>
  <c r="K90" i="9"/>
  <c r="J90" i="9"/>
  <c r="I90" i="9"/>
  <c r="H90" i="9"/>
  <c r="G90" i="9"/>
  <c r="F90" i="9"/>
  <c r="E93" i="9"/>
  <c r="E82" i="9"/>
  <c r="E81" i="9"/>
  <c r="E80" i="9"/>
  <c r="E78" i="9"/>
  <c r="F64" i="9" s="1"/>
  <c r="E64" i="9" s="1"/>
  <c r="E77" i="9"/>
  <c r="Q76" i="9"/>
  <c r="P76" i="9"/>
  <c r="O76" i="9"/>
  <c r="L76" i="9"/>
  <c r="K76" i="9"/>
  <c r="J76" i="9"/>
  <c r="I76" i="9"/>
  <c r="G76" i="9"/>
  <c r="F76" i="9"/>
  <c r="E75" i="9"/>
  <c r="E74" i="9"/>
  <c r="E73" i="9"/>
  <c r="E72" i="9"/>
  <c r="E65" i="9" s="1"/>
  <c r="E71" i="9"/>
  <c r="E70" i="9"/>
  <c r="Q69" i="9"/>
  <c r="P69" i="9"/>
  <c r="L69" i="9"/>
  <c r="K69" i="9"/>
  <c r="J69" i="9"/>
  <c r="I69" i="9"/>
  <c r="H69" i="9"/>
  <c r="G69" i="9"/>
  <c r="F69" i="9"/>
  <c r="E69" i="9" l="1"/>
  <c r="E90" i="9"/>
  <c r="E76" i="9"/>
  <c r="G139" i="9"/>
  <c r="H139" i="9"/>
  <c r="I139" i="9"/>
  <c r="J139" i="9"/>
  <c r="K139" i="9"/>
  <c r="L139" i="9"/>
  <c r="M139" i="9"/>
  <c r="N139" i="9"/>
  <c r="O139" i="9"/>
  <c r="P139" i="9"/>
  <c r="Q139" i="9"/>
  <c r="F139" i="9"/>
  <c r="G132" i="9"/>
  <c r="H132" i="9"/>
  <c r="I132" i="9"/>
  <c r="J132" i="9"/>
  <c r="K132" i="9"/>
  <c r="L132" i="9"/>
  <c r="M132" i="9"/>
  <c r="N132" i="9"/>
  <c r="O132" i="9"/>
  <c r="P132" i="9"/>
  <c r="Q132" i="9"/>
  <c r="F132" i="9"/>
  <c r="F24" i="9"/>
  <c r="E62" i="9" l="1"/>
  <c r="E128" i="9"/>
  <c r="Q86" i="9" l="1"/>
  <c r="E135" i="9" l="1"/>
  <c r="E107" i="9" l="1"/>
  <c r="K86" i="9"/>
  <c r="H86" i="9"/>
  <c r="I86" i="9" l="1"/>
  <c r="M86" i="9"/>
  <c r="J86" i="9"/>
  <c r="E145" i="9" l="1"/>
  <c r="E142" i="9"/>
  <c r="S93" i="9" s="1"/>
  <c r="S94" i="9" s="1"/>
  <c r="E141" i="9"/>
  <c r="E140" i="9"/>
  <c r="E138" i="9"/>
  <c r="E134" i="9"/>
  <c r="E133" i="9"/>
  <c r="E131" i="9"/>
  <c r="Q127" i="9"/>
  <c r="P127" i="9" s="1"/>
  <c r="Q126" i="9"/>
  <c r="P126" i="9" s="1"/>
  <c r="O126" i="9" s="1"/>
  <c r="E124" i="9"/>
  <c r="E121" i="9"/>
  <c r="Q120" i="9"/>
  <c r="P120" i="9" s="1"/>
  <c r="O120" i="9" s="1"/>
  <c r="N120" i="9" s="1"/>
  <c r="M120" i="9" s="1"/>
  <c r="L120" i="9" s="1"/>
  <c r="K120" i="9" s="1"/>
  <c r="J120" i="9" s="1"/>
  <c r="I120" i="9" s="1"/>
  <c r="H120" i="9" s="1"/>
  <c r="G120" i="9" s="1"/>
  <c r="F120" i="9" s="1"/>
  <c r="E120" i="9" s="1"/>
  <c r="Q119" i="9"/>
  <c r="P119" i="9" s="1"/>
  <c r="E114" i="9"/>
  <c r="Q113" i="9"/>
  <c r="P113" i="9" s="1"/>
  <c r="Q112" i="9"/>
  <c r="P112" i="9" s="1"/>
  <c r="L104" i="9"/>
  <c r="K104" i="9"/>
  <c r="J104" i="9"/>
  <c r="I104" i="9"/>
  <c r="H104" i="9"/>
  <c r="G89" i="9"/>
  <c r="F89" i="9"/>
  <c r="E106" i="9"/>
  <c r="E105" i="9"/>
  <c r="Q104" i="9"/>
  <c r="P104" i="9"/>
  <c r="O104" i="9"/>
  <c r="N104" i="9"/>
  <c r="M104" i="9"/>
  <c r="E103" i="9"/>
  <c r="Q97" i="9"/>
  <c r="O97" i="9"/>
  <c r="M97" i="9"/>
  <c r="E100" i="9"/>
  <c r="K97" i="9"/>
  <c r="J97" i="9"/>
  <c r="I97" i="9"/>
  <c r="E99" i="9"/>
  <c r="E98" i="9"/>
  <c r="P97" i="9"/>
  <c r="N97" i="9"/>
  <c r="H97" i="9"/>
  <c r="F97" i="9"/>
  <c r="E92" i="9"/>
  <c r="E91" i="9"/>
  <c r="O89" i="9"/>
  <c r="N89" i="9"/>
  <c r="M89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E54" i="9"/>
  <c r="E53" i="9"/>
  <c r="E52" i="9"/>
  <c r="E51" i="9"/>
  <c r="E50" i="9"/>
  <c r="E49" i="9"/>
  <c r="Q54" i="9"/>
  <c r="P54" i="9"/>
  <c r="O54" i="9"/>
  <c r="N54" i="9"/>
  <c r="M54" i="9"/>
  <c r="L54" i="9"/>
  <c r="K54" i="9"/>
  <c r="J54" i="9"/>
  <c r="I54" i="9"/>
  <c r="H54" i="9"/>
  <c r="G54" i="9"/>
  <c r="F54" i="9"/>
  <c r="Q53" i="9"/>
  <c r="P53" i="9"/>
  <c r="O53" i="9"/>
  <c r="N53" i="9"/>
  <c r="M53" i="9"/>
  <c r="L53" i="9"/>
  <c r="K53" i="9"/>
  <c r="J53" i="9"/>
  <c r="I53" i="9"/>
  <c r="H53" i="9"/>
  <c r="G53" i="9"/>
  <c r="F53" i="9"/>
  <c r="Q52" i="9"/>
  <c r="P52" i="9"/>
  <c r="O52" i="9"/>
  <c r="N52" i="9"/>
  <c r="M52" i="9"/>
  <c r="L52" i="9"/>
  <c r="K52" i="9"/>
  <c r="J52" i="9"/>
  <c r="I52" i="9"/>
  <c r="H52" i="9"/>
  <c r="G52" i="9"/>
  <c r="F52" i="9"/>
  <c r="Q149" i="9"/>
  <c r="P51" i="9"/>
  <c r="O51" i="9"/>
  <c r="M51" i="9"/>
  <c r="M149" i="9" s="1"/>
  <c r="L51" i="9"/>
  <c r="K51" i="9"/>
  <c r="K149" i="9" s="1"/>
  <c r="J51" i="9"/>
  <c r="J149" i="9" s="1"/>
  <c r="I51" i="9"/>
  <c r="I149" i="9" s="1"/>
  <c r="H51" i="9"/>
  <c r="H149" i="9" s="1"/>
  <c r="G51" i="9"/>
  <c r="F51" i="9"/>
  <c r="Q50" i="9"/>
  <c r="P50" i="9"/>
  <c r="O50" i="9"/>
  <c r="L50" i="9"/>
  <c r="K50" i="9"/>
  <c r="J50" i="9"/>
  <c r="I50" i="9"/>
  <c r="H50" i="9"/>
  <c r="G50" i="9"/>
  <c r="F50" i="9"/>
  <c r="Q49" i="9"/>
  <c r="P49" i="9"/>
  <c r="O49" i="9"/>
  <c r="N49" i="9"/>
  <c r="M49" i="9"/>
  <c r="L49" i="9"/>
  <c r="K49" i="9"/>
  <c r="J49" i="9"/>
  <c r="I49" i="9"/>
  <c r="H49" i="9"/>
  <c r="G49" i="9"/>
  <c r="F49" i="9"/>
  <c r="E47" i="9"/>
  <c r="E46" i="9"/>
  <c r="E45" i="9"/>
  <c r="E43" i="9"/>
  <c r="E42" i="9"/>
  <c r="Q41" i="9"/>
  <c r="P41" i="9"/>
  <c r="O41" i="9"/>
  <c r="N41" i="9"/>
  <c r="M41" i="9"/>
  <c r="L41" i="9"/>
  <c r="K41" i="9"/>
  <c r="J41" i="9"/>
  <c r="I41" i="9"/>
  <c r="H41" i="9"/>
  <c r="G41" i="9"/>
  <c r="F41" i="9"/>
  <c r="E27" i="9"/>
  <c r="E26" i="9"/>
  <c r="E25" i="9"/>
  <c r="E24" i="9"/>
  <c r="E23" i="9"/>
  <c r="E22" i="9"/>
  <c r="E15" i="9" s="1"/>
  <c r="P21" i="9"/>
  <c r="O21" i="9"/>
  <c r="N21" i="9"/>
  <c r="M21" i="9"/>
  <c r="L21" i="9"/>
  <c r="K21" i="9"/>
  <c r="J21" i="9"/>
  <c r="I21" i="9"/>
  <c r="H21" i="9"/>
  <c r="G21" i="9"/>
  <c r="F21" i="9"/>
  <c r="P20" i="9"/>
  <c r="O20" i="9"/>
  <c r="N20" i="9"/>
  <c r="M20" i="9"/>
  <c r="K20" i="9"/>
  <c r="J20" i="9"/>
  <c r="I20" i="9"/>
  <c r="H20" i="9"/>
  <c r="G20" i="9"/>
  <c r="F20" i="9"/>
  <c r="Q19" i="9"/>
  <c r="P19" i="9"/>
  <c r="O19" i="9"/>
  <c r="N19" i="9"/>
  <c r="M19" i="9"/>
  <c r="L19" i="9"/>
  <c r="K19" i="9"/>
  <c r="J19" i="9"/>
  <c r="I19" i="9"/>
  <c r="H19" i="9"/>
  <c r="G19" i="9"/>
  <c r="F19" i="9"/>
  <c r="Q18" i="9"/>
  <c r="P18" i="9"/>
  <c r="O18" i="9"/>
  <c r="N18" i="9"/>
  <c r="M18" i="9"/>
  <c r="L18" i="9"/>
  <c r="K18" i="9"/>
  <c r="J18" i="9"/>
  <c r="I18" i="9"/>
  <c r="H18" i="9"/>
  <c r="G18" i="9"/>
  <c r="F18" i="9"/>
  <c r="Q16" i="9"/>
  <c r="P16" i="9"/>
  <c r="O16" i="9"/>
  <c r="N16" i="9"/>
  <c r="M16" i="9"/>
  <c r="L16" i="9"/>
  <c r="K16" i="9"/>
  <c r="J16" i="9"/>
  <c r="I16" i="9"/>
  <c r="H16" i="9"/>
  <c r="G16" i="9"/>
  <c r="F16" i="9"/>
  <c r="Q15" i="9"/>
  <c r="P15" i="9"/>
  <c r="O15" i="9"/>
  <c r="N15" i="9"/>
  <c r="M15" i="9"/>
  <c r="L15" i="9"/>
  <c r="K15" i="9"/>
  <c r="J15" i="9"/>
  <c r="I15" i="9"/>
  <c r="H15" i="9"/>
  <c r="G15" i="9"/>
  <c r="F15" i="9"/>
  <c r="E86" i="9" l="1"/>
  <c r="E149" i="9" s="1"/>
  <c r="S100" i="9"/>
  <c r="P111" i="9"/>
  <c r="N48" i="9"/>
  <c r="Q152" i="9"/>
  <c r="G104" i="9"/>
  <c r="F14" i="9"/>
  <c r="G14" i="9"/>
  <c r="Q118" i="9"/>
  <c r="Q84" i="9"/>
  <c r="P84" i="9"/>
  <c r="K89" i="9"/>
  <c r="K152" i="9" s="1"/>
  <c r="E139" i="9"/>
  <c r="I89" i="9"/>
  <c r="I152" i="9" s="1"/>
  <c r="L89" i="9"/>
  <c r="L152" i="9" s="1"/>
  <c r="F150" i="9"/>
  <c r="O127" i="9"/>
  <c r="N127" i="9" s="1"/>
  <c r="M127" i="9" s="1"/>
  <c r="L127" i="9" s="1"/>
  <c r="K127" i="9" s="1"/>
  <c r="J127" i="9" s="1"/>
  <c r="I127" i="9" s="1"/>
  <c r="H127" i="9" s="1"/>
  <c r="G127" i="9" s="1"/>
  <c r="F127" i="9" s="1"/>
  <c r="E127" i="9" s="1"/>
  <c r="P125" i="9"/>
  <c r="H89" i="9"/>
  <c r="H152" i="9" s="1"/>
  <c r="O112" i="9"/>
  <c r="N112" i="9" s="1"/>
  <c r="M112" i="9" s="1"/>
  <c r="L112" i="9" s="1"/>
  <c r="Q125" i="9"/>
  <c r="F149" i="9"/>
  <c r="N86" i="9"/>
  <c r="N149" i="9" s="1"/>
  <c r="F152" i="9"/>
  <c r="J89" i="9"/>
  <c r="J152" i="9" s="1"/>
  <c r="O86" i="9"/>
  <c r="O149" i="9" s="1"/>
  <c r="F104" i="9"/>
  <c r="P85" i="9"/>
  <c r="P148" i="9" s="1"/>
  <c r="P86" i="9"/>
  <c r="P149" i="9" s="1"/>
  <c r="H150" i="9"/>
  <c r="L151" i="9"/>
  <c r="E41" i="9"/>
  <c r="Q85" i="9"/>
  <c r="Q148" i="9" s="1"/>
  <c r="I150" i="9"/>
  <c r="Q150" i="9"/>
  <c r="F151" i="9"/>
  <c r="L97" i="9"/>
  <c r="L86" i="9"/>
  <c r="L149" i="9" s="1"/>
  <c r="E132" i="9"/>
  <c r="K14" i="9"/>
  <c r="G152" i="9"/>
  <c r="F48" i="9"/>
  <c r="N150" i="9"/>
  <c r="J151" i="9"/>
  <c r="N152" i="9"/>
  <c r="E97" i="9"/>
  <c r="G150" i="9"/>
  <c r="O150" i="9"/>
  <c r="K151" i="9"/>
  <c r="O152" i="9"/>
  <c r="I151" i="9"/>
  <c r="Q151" i="9"/>
  <c r="M152" i="9"/>
  <c r="P150" i="9"/>
  <c r="N14" i="9"/>
  <c r="P152" i="9"/>
  <c r="O48" i="9"/>
  <c r="L150" i="9"/>
  <c r="G151" i="9"/>
  <c r="O151" i="9"/>
  <c r="J48" i="9"/>
  <c r="I14" i="9"/>
  <c r="Q14" i="9"/>
  <c r="M150" i="9"/>
  <c r="H151" i="9"/>
  <c r="P151" i="9"/>
  <c r="K48" i="9"/>
  <c r="G48" i="9"/>
  <c r="E17" i="9"/>
  <c r="E19" i="9"/>
  <c r="E151" i="9" s="1"/>
  <c r="M151" i="9"/>
  <c r="H48" i="9"/>
  <c r="P48" i="9"/>
  <c r="K150" i="9"/>
  <c r="N151" i="9"/>
  <c r="I48" i="9"/>
  <c r="J150" i="9"/>
  <c r="E18" i="9"/>
  <c r="E150" i="9" s="1"/>
  <c r="O14" i="9"/>
  <c r="O119" i="9"/>
  <c r="P118" i="9"/>
  <c r="N126" i="9"/>
  <c r="E48" i="9"/>
  <c r="J14" i="9"/>
  <c r="L48" i="9"/>
  <c r="E20" i="9"/>
  <c r="L14" i="9"/>
  <c r="E21" i="9"/>
  <c r="E16" i="9"/>
  <c r="P14" i="9"/>
  <c r="E104" i="9"/>
  <c r="M14" i="9"/>
  <c r="G97" i="9"/>
  <c r="O113" i="9"/>
  <c r="H14" i="9"/>
  <c r="E89" i="9" l="1"/>
  <c r="Q83" i="9"/>
  <c r="P83" i="9"/>
  <c r="O125" i="9"/>
  <c r="Q146" i="9"/>
  <c r="P146" i="9"/>
  <c r="E14" i="9"/>
  <c r="O118" i="9"/>
  <c r="N119" i="9"/>
  <c r="O85" i="9"/>
  <c r="O148" i="9" s="1"/>
  <c r="N113" i="9"/>
  <c r="O111" i="9"/>
  <c r="O84" i="9"/>
  <c r="K112" i="9"/>
  <c r="M126" i="9"/>
  <c r="N125" i="9"/>
  <c r="E152" i="9" l="1"/>
  <c r="O146" i="9"/>
  <c r="M113" i="9"/>
  <c r="N85" i="9"/>
  <c r="N148" i="9" s="1"/>
  <c r="N111" i="9"/>
  <c r="O83" i="9"/>
  <c r="L126" i="9"/>
  <c r="M125" i="9"/>
  <c r="J112" i="9"/>
  <c r="M119" i="9"/>
  <c r="N118" i="9"/>
  <c r="N84" i="9"/>
  <c r="N83" i="9" l="1"/>
  <c r="N146" i="9"/>
  <c r="I112" i="9"/>
  <c r="L125" i="9"/>
  <c r="K126" i="9"/>
  <c r="M118" i="9"/>
  <c r="L119" i="9"/>
  <c r="M84" i="9"/>
  <c r="L113" i="9"/>
  <c r="M85" i="9"/>
  <c r="M148" i="9" s="1"/>
  <c r="M111" i="9"/>
  <c r="M146" i="9" l="1"/>
  <c r="M83" i="9"/>
  <c r="K125" i="9"/>
  <c r="J126" i="9"/>
  <c r="L118" i="9"/>
  <c r="K119" i="9"/>
  <c r="L84" i="9"/>
  <c r="K113" i="9"/>
  <c r="L85" i="9"/>
  <c r="L148" i="9" s="1"/>
  <c r="L111" i="9"/>
  <c r="H112" i="9"/>
  <c r="L146" i="9" l="1"/>
  <c r="L83" i="9"/>
  <c r="I126" i="9"/>
  <c r="J125" i="9"/>
  <c r="K85" i="9"/>
  <c r="K148" i="9" s="1"/>
  <c r="J113" i="9"/>
  <c r="K111" i="9"/>
  <c r="J119" i="9"/>
  <c r="K118" i="9"/>
  <c r="K84" i="9"/>
  <c r="G112" i="9"/>
  <c r="K146" i="9" l="1"/>
  <c r="J118" i="9"/>
  <c r="I119" i="9"/>
  <c r="J84" i="9"/>
  <c r="J85" i="9"/>
  <c r="J148" i="9" s="1"/>
  <c r="I113" i="9"/>
  <c r="J111" i="9"/>
  <c r="F112" i="9"/>
  <c r="H126" i="9"/>
  <c r="I125" i="9"/>
  <c r="K83" i="9"/>
  <c r="J146" i="9" l="1"/>
  <c r="H113" i="9"/>
  <c r="I85" i="9"/>
  <c r="I148" i="9" s="1"/>
  <c r="I111" i="9"/>
  <c r="J83" i="9"/>
  <c r="G126" i="9"/>
  <c r="H125" i="9"/>
  <c r="H119" i="9"/>
  <c r="I118" i="9"/>
  <c r="I84" i="9"/>
  <c r="E112" i="9"/>
  <c r="I146" i="9" l="1"/>
  <c r="G119" i="9"/>
  <c r="H118" i="9"/>
  <c r="H84" i="9"/>
  <c r="F126" i="9"/>
  <c r="G125" i="9"/>
  <c r="I83" i="9"/>
  <c r="G113" i="9"/>
  <c r="H85" i="9"/>
  <c r="H148" i="9" s="1"/>
  <c r="H111" i="9"/>
  <c r="H146" i="9" l="1"/>
  <c r="H83" i="9"/>
  <c r="E126" i="9"/>
  <c r="E125" i="9" s="1"/>
  <c r="F125" i="9"/>
  <c r="G85" i="9"/>
  <c r="G148" i="9" s="1"/>
  <c r="F113" i="9"/>
  <c r="G111" i="9"/>
  <c r="G118" i="9"/>
  <c r="F119" i="9"/>
  <c r="G84" i="9"/>
  <c r="F118" i="9" l="1"/>
  <c r="E119" i="9"/>
  <c r="F84" i="9"/>
  <c r="E113" i="9"/>
  <c r="E111" i="9" s="1"/>
  <c r="F85" i="9"/>
  <c r="F148" i="9" s="1"/>
  <c r="F111" i="9"/>
  <c r="E85" i="9" l="1"/>
  <c r="E148" i="9" s="1"/>
  <c r="E118" i="9"/>
  <c r="E84" i="9"/>
  <c r="E83" i="9" l="1"/>
  <c r="E147" i="9"/>
  <c r="E146" i="9" s="1"/>
  <c r="D68" i="6" l="1"/>
  <c r="P65" i="6"/>
  <c r="O65" i="6"/>
  <c r="N65" i="6"/>
  <c r="M65" i="6"/>
  <c r="L65" i="6"/>
  <c r="K65" i="6"/>
  <c r="J65" i="6"/>
  <c r="I65" i="6"/>
  <c r="H65" i="6"/>
  <c r="G65" i="6"/>
  <c r="F65" i="6"/>
  <c r="E65" i="6"/>
  <c r="D63" i="6"/>
  <c r="D57" i="6" s="1"/>
  <c r="D60" i="6"/>
  <c r="D59" i="6"/>
  <c r="D58" i="6"/>
  <c r="P57" i="6"/>
  <c r="O57" i="6"/>
  <c r="N57" i="6"/>
  <c r="M57" i="6"/>
  <c r="L57" i="6"/>
  <c r="K57" i="6"/>
  <c r="J57" i="6"/>
  <c r="I57" i="6"/>
  <c r="H57" i="6"/>
  <c r="G57" i="6"/>
  <c r="F57" i="6"/>
  <c r="E57" i="6"/>
  <c r="D56" i="6"/>
  <c r="D53" i="6"/>
  <c r="D52" i="6"/>
  <c r="D51" i="6"/>
  <c r="D50" i="6" s="1"/>
  <c r="P50" i="6"/>
  <c r="O50" i="6"/>
  <c r="N50" i="6"/>
  <c r="M50" i="6"/>
  <c r="L50" i="6"/>
  <c r="K50" i="6"/>
  <c r="J50" i="6"/>
  <c r="I50" i="6"/>
  <c r="H50" i="6"/>
  <c r="G50" i="6"/>
  <c r="F50" i="6"/>
  <c r="E50" i="6"/>
  <c r="D46" i="6"/>
  <c r="D45" i="6"/>
  <c r="P43" i="6"/>
  <c r="O43" i="6"/>
  <c r="N43" i="6"/>
  <c r="M43" i="6"/>
  <c r="L43" i="6"/>
  <c r="K43" i="6"/>
  <c r="J43" i="6"/>
  <c r="I43" i="6"/>
  <c r="H43" i="6"/>
  <c r="G43" i="6"/>
  <c r="F43" i="6"/>
  <c r="E43" i="6"/>
  <c r="D41" i="6"/>
  <c r="D38" i="6"/>
  <c r="D37" i="6"/>
  <c r="D36" i="6"/>
  <c r="D35" i="6" s="1"/>
  <c r="P35" i="6"/>
  <c r="O35" i="6"/>
  <c r="N35" i="6"/>
  <c r="M35" i="6"/>
  <c r="L35" i="6"/>
  <c r="K35" i="6"/>
  <c r="J35" i="6"/>
  <c r="I35" i="6"/>
  <c r="H35" i="6"/>
  <c r="G35" i="6"/>
  <c r="F35" i="6"/>
  <c r="E35" i="6"/>
  <c r="D34" i="6"/>
  <c r="D25" i="6" s="1"/>
  <c r="D31" i="6"/>
  <c r="D30" i="6"/>
  <c r="D29" i="6"/>
  <c r="D28" i="6" s="1"/>
  <c r="P28" i="6"/>
  <c r="O28" i="6"/>
  <c r="N28" i="6"/>
  <c r="M28" i="6"/>
  <c r="L28" i="6"/>
  <c r="K28" i="6"/>
  <c r="J28" i="6"/>
  <c r="I28" i="6"/>
  <c r="H28" i="6"/>
  <c r="G28" i="6"/>
  <c r="F28" i="6"/>
  <c r="E28" i="6"/>
  <c r="D24" i="6"/>
  <c r="D23" i="6"/>
  <c r="D67" i="6" s="1"/>
  <c r="D22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 l="1"/>
  <c r="D44" i="6"/>
  <c r="D66" i="6" s="1"/>
  <c r="D49" i="6"/>
  <c r="D69" i="6" s="1"/>
  <c r="D65" i="6" l="1"/>
  <c r="D43" i="6"/>
  <c r="F83" i="9" l="1"/>
  <c r="F146" i="9" l="1"/>
  <c r="G83" i="9"/>
  <c r="G149" i="9"/>
  <c r="G146" i="9" s="1"/>
</calcChain>
</file>

<file path=xl/sharedStrings.xml><?xml version="1.0" encoding="utf-8"?>
<sst xmlns="http://schemas.openxmlformats.org/spreadsheetml/2006/main" count="406" uniqueCount="124">
  <si>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</si>
  <si>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</si>
  <si>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</si>
  <si>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</si>
  <si>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</si>
  <si>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</si>
  <si>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</si>
  <si>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</si>
  <si>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</si>
  <si>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</si>
  <si>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</si>
  <si>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</si>
  <si>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</si>
  <si>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</si>
  <si>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</si>
  <si>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</si>
  <si>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</si>
  <si>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</si>
  <si>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</si>
  <si>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</si>
  <si>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</si>
  <si>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</si>
  <si>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</si>
  <si>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</si>
  <si>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</si>
  <si>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</si>
  <si>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</si>
  <si>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</si>
  <si>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</si>
  <si>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</si>
  <si>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</si>
  <si>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</si>
  <si>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</si>
  <si>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</si>
  <si>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</si>
  <si>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</si>
  <si>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</si>
  <si>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</si>
  <si>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</si>
  <si>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</si>
  <si>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</si>
  <si>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</si>
  <si>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</si>
  <si>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</si>
  <si>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</si>
  <si>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</si>
  <si>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</si>
  <si>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</si>
  <si>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</si>
  <si>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</si>
  <si>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</si>
  <si>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</si>
  <si>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</si>
  <si>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</si>
  <si>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</si>
  <si>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</si>
  <si>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</si>
  <si>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иные источники*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</si>
  <si>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</si>
  <si>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</si>
  <si>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</si>
  <si>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</si>
  <si>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1.3.</t>
  </si>
  <si>
    <t>1.4.</t>
  </si>
  <si>
    <t>Проведение социологического опроса</t>
  </si>
  <si>
    <t>Департамент строительства и жилищно-коммунального комплекса Нефтеюганского района (МКУ "Управление капитального строительства и жилищно-коммунального комплекса Нефтеюганского района" Секерина Л.Ю. главный бухгалтер отдела бухгалтерского учета и финансового контроля 231492, 250211)</t>
  </si>
  <si>
    <t>Департамент имущественных отношений Нефтеюганского района (Ткаченко Р.В. начальник отдела формирования и управления имуществом 290043)</t>
  </si>
  <si>
    <t xml:space="preserve">Управление по связям с общественностью администрации Нефтеюганского района / Управление по учету и отчетности администрации Нефтеюганского района; Департамент имущественных отношений Нефтеюганского района; Отдел информационной политики (МКУ "Управление по делам администрации Нефтеюганского района") </t>
  </si>
  <si>
    <t xml:space="preserve">Управление по связям с общественностью администрации Нефтеюганского района / МКУ "Управление по делам администрации Нефтеюганского района"; Департамент образования и молодежной политики Нефтеюганского района; Департамент культуры и спорта Нефтеюганского района (МКУ "Управление по обеспечению деятельности учреждений культуры и спорта"); Департамент строительства и жилищно-коммунального комплекса Нефтеюганского района (МКУ "Управление капитального строительства и жилищно-коммунального комплекса Нефтеюганского района"); МУ "Многофункциональный центр предоставления государственных и муниципальных услуг" </t>
  </si>
  <si>
    <t>Оказание информационной поддержки социально ориентированным 
некоммерческим организациям Нефтеюганского района</t>
  </si>
  <si>
    <t>Оказание консультационной поддержки социально ориентированным 
некоммерческим организациям Нефтеюганского района</t>
  </si>
  <si>
    <t>Оказание имущественной поддержки социально ориентированным 
некоммерческим организациям Нефтеюганского района</t>
  </si>
  <si>
    <t xml:space="preserve">            </t>
  </si>
  <si>
    <t>Информационно-презентационное обеспечение мероприятий, развитие территориального маркетинга и брендинга</t>
  </si>
  <si>
    <t>3.</t>
  </si>
  <si>
    <t>3.1.</t>
  </si>
  <si>
    <t>Основное мероприятие "Обеспечение доступа граждан к социально, экономически и общественно значимой информации" (№4)</t>
  </si>
  <si>
    <t>Управление по вопросам местного самоуправления и обращениям граждан администрации Нефтеюганского района/Администрация Нефтеюганского района (МКУ "Управление по делам администрации Нефтеюганского района")</t>
  </si>
  <si>
    <t>Приобретение (изготовление) методических и иных материалов для развития форм  непосредственного  осуществления населением местного самоуправления и участия населения в осуществлении местного самоуправления</t>
  </si>
  <si>
    <t>С.М. Бабин</t>
  </si>
  <si>
    <t xml:space="preserve">МКУ "Управление по делам администрации Нефтеюганского района" (Губатенко А.В.,  директор МКУ "Управление по делам администрации Нефтеюганского района" 256896; Белоусова С.И, главный бухгалтер  290030) </t>
  </si>
  <si>
    <t xml:space="preserve">МКУ "Управление по делам администрации Нефтеюганского района" (Губатенко А.В.,  директор МКУ "Управление по делам администрации Нефтеюганского района"  256896; Белоусова С.И., главный бухгалтер  290030) </t>
  </si>
  <si>
    <t xml:space="preserve">МКУ "Управление по делам администрации Нефтеюганского района" (Губатенко А.В.,  директор МКУ "Управление по делам администрации Нефтеюганского района" 256896; Белоусова С.И., главный бухгалтер  290030) </t>
  </si>
  <si>
    <t>Управление 
по учету и отчетности администрации Нефтеюганского района (Пятигор Т.А. начальник управления – главный бухгалтер 250152)</t>
  </si>
  <si>
    <t xml:space="preserve">Управление по связям с общественностью администрации Нефтеюганского района (Худайдатова М.В.  главный специалист управления 250137)
 / МКУ "Управление по делам администрации Нефтеюганского района" (Назаренко И.В. главный специалист отдела информационной политики 290063) </t>
  </si>
  <si>
    <t xml:space="preserve">Управление по связям с общественностью администрации Нефтеюганского района   ( Худайдатова М.В. главный специалист управления 250137) </t>
  </si>
  <si>
    <t>Основное мероприятие "Развитие форм непосредственного осуществления населением местного самоуправления в Нефтеюганском районе"(3)</t>
  </si>
  <si>
    <t>250-137  Пикулина Н.А.</t>
  </si>
  <si>
    <t xml:space="preserve">(куратор ответственного исполнителя) </t>
  </si>
  <si>
    <t>МУ "Многофункциональный центр предоставления государственных и муниципальных услуг" ( главный бухгалтер 276723)</t>
  </si>
  <si>
    <t xml:space="preserve">Администрация Нефтеюганского района (Управление по связям с общественностью) </t>
  </si>
  <si>
    <t>к муниципальной программе  "Развитие гражданского общества Нефтеюганского района на 2020-2024 годы и на период до 2030 года" на 2022 год</t>
  </si>
  <si>
    <t>Структурный элемент (основное мероприятие) муниципальной программы/мероприятия</t>
  </si>
  <si>
    <t>Основное мероприятие: "Оказание  поддержки социально ориентированным некоммерческим организациям в Нефтеюганском районе" (№1,2)</t>
  </si>
  <si>
    <t>Оказание финансовой поддержки социально ориентированным 
некоммерческим организациям Нефтеюганского района путем предоставления на конкурсной основе субсидий</t>
  </si>
  <si>
    <t>Подготовка и размещение информации в СМИ о социально – экономическом, общественном развитии Нефтеюганского района</t>
  </si>
  <si>
    <t xml:space="preserve"> Основное
 мероприятие: Подготовка и размещение информации в СМИ в рамках муниципального задания</t>
  </si>
  <si>
    <t>Основное мероприятие: "Реализация инициативных проектов в Нефтеюганском районе"</t>
  </si>
  <si>
    <t>Департамент образования и молодкжной политики Нефтеюганского района/Департамент культуры и спорта Нефтеюганского района</t>
  </si>
  <si>
    <t xml:space="preserve">Проведение конкурсного отбора инициативных проектов, направленных на решение вопросов местного значения муниципального образования Нефтеююганский муниципальный район ХМАО-Югры в соответствии с ФЗ от 06.10.2003 № 131-ФЗ "Об общих принципах организации местного самоуправленияч в РФ"  </t>
  </si>
  <si>
    <t xml:space="preserve">Департамент образования и молодежной политики Нефтеюганского района (Жернова А.М. начальник управления экономики, анализа и целевых программ 250126)
</t>
  </si>
  <si>
    <t xml:space="preserve">Управление по связям с общественностью администрации Нефтеюганского района/Департамент культуры и спорта Нефтеюганского района </t>
  </si>
  <si>
    <t>4.</t>
  </si>
  <si>
    <t>4.1.</t>
  </si>
  <si>
    <t>4.2.</t>
  </si>
  <si>
    <t>4.3.</t>
  </si>
  <si>
    <t>4.4.</t>
  </si>
  <si>
    <t>Ответственный исполнитель, соисполнитель мероприятия
(структурное подразделение, 
ФИО, должность, № телефона)</t>
  </si>
  <si>
    <r>
      <t xml:space="preserve">                                                    "___" ______</t>
    </r>
    <r>
      <rPr>
        <sz val="12"/>
        <color theme="1"/>
        <rFont val="Times New Roman"/>
        <family val="1"/>
        <charset val="204"/>
      </rPr>
      <t>_______2022</t>
    </r>
  </si>
  <si>
    <t>Директор МКУ "Управление по делам администрации Нефтеюганского района"</t>
  </si>
  <si>
    <t>Директор Департамента культуры и спорта Нефтеюганского района</t>
  </si>
  <si>
    <t>И.о. директора Департамента образования и молодежной политики Нефтеюганского района</t>
  </si>
  <si>
    <t>Начальник управления по вопросам местного самоуправления и обращениям граждан</t>
  </si>
  <si>
    <t>Директор МКУ "Управление капитального строительства и жилищно-коммунального комплекса Нефтеюганского района"</t>
  </si>
  <si>
    <t xml:space="preserve">Управление по связям с общественностью администрации Нефтеюганского района/Департамент образования и молодкжной политики Нефтеюганского района (начальник отдела по делам молодежи, Якушева О.С., 25-02-88) </t>
  </si>
  <si>
    <t>А.Н.Кривуля</t>
  </si>
  <si>
    <t>_________________________________________ С.А.Кудашкин</t>
  </si>
  <si>
    <t>А.В.Губатенко</t>
  </si>
  <si>
    <t>А.Ю.Андреевский</t>
  </si>
  <si>
    <t>Заместитель начальника управления по связям с общественностью</t>
  </si>
  <si>
    <t>С.Р.Уткина</t>
  </si>
  <si>
    <t>С.Е.Михалева</t>
  </si>
  <si>
    <t>Департамент культуры и спорта Нефтеюганского района (БУНР "РГ "Югорское обозрение" Ямщикова Н.В. главный бухгалтер Департамента культуры и спорта 316447;  Шорина Н.В.  начальник финансово - экономической службы отдела учета и отчетности МКУ "Управление по обеспечению деятельности учреждений культуры и спорта 316447)</t>
  </si>
  <si>
    <t>Департамент культуры и спорта Нефтеюганского района (МКУ "Управление по обеспечению деятельности учреждений культуры и спорта" Шишкина Х.С. Директор 316447; Шорина Н.В..  начальник финансово - экономической службы отдела учета и отчетности 316448)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</si>
</sst>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_р_._-;\-* #,##0.0_р_._-;_-* &quot;-&quot;??_р_._-;_-@_-"/>
    <numFmt numFmtId="166" formatCode="_-* #,##0.00000_р_._-;\-* #,##0.00000_р_._-;_-* &quot;-&quot;?????_р_._-;_-@_-"/>
    <numFmt numFmtId="167" formatCode="_-* #,##0.0000_р_._-;\-* #,##0.0000_р_._-;_-* &quot;-&quot;??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vertical="center" wrapText="1"/>
    </xf>
    <xf numFmtId="43" fontId="2" fillId="0" borderId="2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/>
    </xf>
    <xf numFmtId="43" fontId="1" fillId="0" borderId="2" xfId="0" applyNumberFormat="1" applyFont="1" applyBorder="1"/>
    <xf numFmtId="43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43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3" fillId="2" borderId="0" xfId="0" applyFont="1" applyFill="1"/>
    <xf numFmtId="0" fontId="1" fillId="2" borderId="0" xfId="0" applyFont="1" applyFill="1"/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Fill="1"/>
    <xf numFmtId="0" fontId="1" fillId="3" borderId="0" xfId="0" applyFont="1" applyFill="1"/>
    <xf numFmtId="0" fontId="3" fillId="3" borderId="0" xfId="0" applyFont="1" applyFill="1"/>
    <xf numFmtId="164" fontId="1" fillId="0" borderId="0" xfId="1" applyFont="1"/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165" fontId="1" fillId="0" borderId="0" xfId="0" applyNumberFormat="1" applyFont="1" applyFill="1"/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5" fontId="1" fillId="0" borderId="0" xfId="0" applyNumberFormat="1" applyFont="1" applyFill="1" applyBorder="1"/>
    <xf numFmtId="0" fontId="1" fillId="0" borderId="0" xfId="0" applyFont="1" applyFill="1" applyBorder="1"/>
    <xf numFmtId="0" fontId="5" fillId="0" borderId="0" xfId="0" applyFont="1" applyFill="1" applyBorder="1" applyAlignment="1"/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6" fontId="1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166" fontId="2" fillId="2" borderId="2" xfId="0" applyNumberFormat="1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166" fontId="1" fillId="0" borderId="0" xfId="0" applyNumberFormat="1" applyFont="1"/>
    <xf numFmtId="166" fontId="1" fillId="2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166" fontId="1" fillId="0" borderId="0" xfId="1" applyNumberFormat="1" applyFont="1"/>
    <xf numFmtId="166" fontId="1" fillId="0" borderId="0" xfId="0" applyNumberFormat="1" applyFont="1" applyFill="1"/>
    <xf numFmtId="167" fontId="1" fillId="0" borderId="2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/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70"/>
  <sheetViews>
    <sheetView showGridLines="0" tabSelected="1" view="pageBreakPreview" zoomScale="55" zoomScaleNormal="100" zoomScaleSheetLayoutView="55" workbookViewId="0">
      <pane ySplit="12" topLeftCell="A65" activePane="bottomLeft" state="frozen"/>
      <selection pane="bottomLeft" activeCell="C90" sqref="C90:C96"/>
    </sheetView>
  </sheetViews>
  <sheetFormatPr defaultRowHeight="15" x14ac:dyDescent="0.25"/>
  <cols>
    <col min="1" max="1" width="4.42578125" style="66" customWidth="1"/>
    <col min="2" max="2" width="20" style="1" customWidth="1"/>
    <col min="3" max="3" width="37" style="1" customWidth="1"/>
    <col min="4" max="4" width="12.5703125" style="55" customWidth="1"/>
    <col min="5" max="5" width="21.7109375" style="81" customWidth="1"/>
    <col min="6" max="6" width="17" style="51" customWidth="1"/>
    <col min="7" max="7" width="21.140625" style="59" customWidth="1"/>
    <col min="8" max="8" width="17.140625" style="51" customWidth="1"/>
    <col min="9" max="9" width="17.7109375" style="51" customWidth="1"/>
    <col min="10" max="10" width="19.7109375" style="51" customWidth="1"/>
    <col min="11" max="11" width="20.28515625" style="51" customWidth="1"/>
    <col min="12" max="12" width="20" style="51" customWidth="1"/>
    <col min="13" max="13" width="19.42578125" style="51" customWidth="1"/>
    <col min="14" max="15" width="18.28515625" style="51" customWidth="1"/>
    <col min="16" max="16" width="18.140625" style="51" customWidth="1"/>
    <col min="17" max="17" width="18.5703125" style="51" customWidth="1"/>
    <col min="18" max="18" width="9.140625" style="1"/>
    <col min="19" max="19" width="32.42578125" style="1" customWidth="1"/>
    <col min="20" max="16384" width="9.140625" style="1"/>
  </cols>
  <sheetData>
    <row r="1" spans="1:17" s="78" customFormat="1" ht="21" customHeight="1" x14ac:dyDescent="0.25">
      <c r="E1" s="80"/>
      <c r="L1" s="130"/>
    </row>
    <row r="2" spans="1:17" s="78" customFormat="1" ht="21" customHeight="1" x14ac:dyDescent="0.25">
      <c r="E2" s="80"/>
      <c r="L2" s="130"/>
      <c r="M2" s="79" t="s">
        <v>45</v>
      </c>
    </row>
    <row r="3" spans="1:17" s="78" customFormat="1" ht="21" customHeight="1" x14ac:dyDescent="0.25">
      <c r="E3" s="80"/>
      <c r="L3" s="130"/>
      <c r="M3" s="84" t="s">
        <v>116</v>
      </c>
      <c r="N3" s="84"/>
      <c r="O3" s="84"/>
    </row>
    <row r="4" spans="1:17" s="78" customFormat="1" ht="21" customHeight="1" x14ac:dyDescent="0.25">
      <c r="E4" s="80"/>
      <c r="L4" s="130"/>
      <c r="M4" s="131" t="s">
        <v>88</v>
      </c>
      <c r="N4" s="131"/>
      <c r="O4" s="131"/>
      <c r="P4" s="131"/>
      <c r="Q4" s="131"/>
    </row>
    <row r="5" spans="1:17" s="78" customFormat="1" ht="21" customHeight="1" x14ac:dyDescent="0.25">
      <c r="E5" s="80"/>
      <c r="L5" s="130"/>
      <c r="M5" s="84"/>
      <c r="N5" s="84"/>
      <c r="O5" s="84"/>
    </row>
    <row r="6" spans="1:17" s="78" customFormat="1" ht="21" hidden="1" customHeight="1" x14ac:dyDescent="0.25">
      <c r="B6" s="79"/>
      <c r="E6" s="80"/>
      <c r="L6" s="130"/>
      <c r="M6" s="132"/>
      <c r="N6" s="132"/>
      <c r="O6" s="132"/>
      <c r="P6" s="132"/>
      <c r="Q6" s="132"/>
    </row>
    <row r="7" spans="1:17" s="78" customFormat="1" ht="21" customHeight="1" x14ac:dyDescent="0.25">
      <c r="E7" s="80"/>
      <c r="L7" s="130"/>
      <c r="M7" s="133" t="s">
        <v>108</v>
      </c>
      <c r="N7" s="133"/>
      <c r="O7" s="133"/>
      <c r="P7" s="133"/>
      <c r="Q7" s="133"/>
    </row>
    <row r="8" spans="1:17" ht="30" customHeight="1" x14ac:dyDescent="0.25">
      <c r="A8" s="130" t="s">
        <v>41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</row>
    <row r="9" spans="1:17" ht="22.5" customHeight="1" x14ac:dyDescent="0.25">
      <c r="A9" s="157" t="s">
        <v>91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</row>
    <row r="10" spans="1:17" ht="23.25" customHeight="1" x14ac:dyDescent="0.25">
      <c r="A10" s="56"/>
      <c r="B10" s="57"/>
      <c r="C10" s="158" t="s">
        <v>72</v>
      </c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57"/>
      <c r="P10" s="159" t="s">
        <v>43</v>
      </c>
      <c r="Q10" s="159"/>
    </row>
    <row r="11" spans="1:17" ht="42.75" customHeight="1" x14ac:dyDescent="0.25">
      <c r="A11" s="120" t="s">
        <v>0</v>
      </c>
      <c r="B11" s="120" t="s">
        <v>92</v>
      </c>
      <c r="C11" s="134" t="s">
        <v>107</v>
      </c>
      <c r="D11" s="121" t="s">
        <v>34</v>
      </c>
      <c r="E11" s="161" t="s">
        <v>37</v>
      </c>
      <c r="F11" s="120" t="s">
        <v>44</v>
      </c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</row>
    <row r="12" spans="1:17" ht="46.5" customHeight="1" x14ac:dyDescent="0.25">
      <c r="A12" s="120"/>
      <c r="B12" s="120"/>
      <c r="C12" s="124"/>
      <c r="D12" s="121"/>
      <c r="E12" s="161"/>
      <c r="F12" s="75" t="s">
        <v>13</v>
      </c>
      <c r="G12" s="75" t="s">
        <v>14</v>
      </c>
      <c r="H12" s="75" t="s">
        <v>15</v>
      </c>
      <c r="I12" s="75" t="s">
        <v>16</v>
      </c>
      <c r="J12" s="75" t="s">
        <v>17</v>
      </c>
      <c r="K12" s="75" t="s">
        <v>18</v>
      </c>
      <c r="L12" s="75" t="s">
        <v>19</v>
      </c>
      <c r="M12" s="75" t="s">
        <v>20</v>
      </c>
      <c r="N12" s="75" t="s">
        <v>21</v>
      </c>
      <c r="O12" s="75" t="s">
        <v>22</v>
      </c>
      <c r="P12" s="75" t="s">
        <v>23</v>
      </c>
      <c r="Q12" s="75" t="s">
        <v>24</v>
      </c>
    </row>
    <row r="13" spans="1:17" s="3" customFormat="1" ht="15" customHeight="1" x14ac:dyDescent="0.2">
      <c r="A13" s="53">
        <v>1</v>
      </c>
      <c r="B13" s="53">
        <v>2</v>
      </c>
      <c r="C13" s="53">
        <v>3</v>
      </c>
      <c r="D13" s="53">
        <v>4</v>
      </c>
      <c r="E13" s="90">
        <v>5</v>
      </c>
      <c r="F13" s="53">
        <v>6</v>
      </c>
      <c r="G13" s="53">
        <v>7</v>
      </c>
      <c r="H13" s="53">
        <v>8</v>
      </c>
      <c r="I13" s="53">
        <v>9</v>
      </c>
      <c r="J13" s="53">
        <v>10</v>
      </c>
      <c r="K13" s="53">
        <v>11</v>
      </c>
      <c r="L13" s="53">
        <v>12</v>
      </c>
      <c r="M13" s="53">
        <v>13</v>
      </c>
      <c r="N13" s="53">
        <v>14</v>
      </c>
      <c r="O13" s="53">
        <v>15</v>
      </c>
      <c r="P13" s="53">
        <v>16</v>
      </c>
      <c r="Q13" s="53">
        <v>17</v>
      </c>
    </row>
    <row r="14" spans="1:17" s="3" customFormat="1" ht="16.5" customHeight="1" x14ac:dyDescent="0.2">
      <c r="A14" s="120">
        <v>1</v>
      </c>
      <c r="B14" s="122" t="s">
        <v>93</v>
      </c>
      <c r="C14" s="127" t="s">
        <v>67</v>
      </c>
      <c r="D14" s="67" t="s">
        <v>35</v>
      </c>
      <c r="E14" s="93">
        <f>SUM(E15:E20)</f>
        <v>11500</v>
      </c>
      <c r="F14" s="93">
        <f>SUM(F15:F20)</f>
        <v>0</v>
      </c>
      <c r="G14" s="93">
        <f t="shared" ref="G14:Q14" si="0">SUM(G15:G20)</f>
        <v>4500</v>
      </c>
      <c r="H14" s="93">
        <f t="shared" si="0"/>
        <v>0</v>
      </c>
      <c r="I14" s="93">
        <f t="shared" si="0"/>
        <v>0</v>
      </c>
      <c r="J14" s="93">
        <f t="shared" si="0"/>
        <v>0</v>
      </c>
      <c r="K14" s="93">
        <f t="shared" si="0"/>
        <v>0</v>
      </c>
      <c r="L14" s="93">
        <f t="shared" si="0"/>
        <v>0</v>
      </c>
      <c r="M14" s="93">
        <f t="shared" si="0"/>
        <v>0</v>
      </c>
      <c r="N14" s="93">
        <f t="shared" si="0"/>
        <v>0</v>
      </c>
      <c r="O14" s="93">
        <f t="shared" si="0"/>
        <v>0</v>
      </c>
      <c r="P14" s="93">
        <f t="shared" si="0"/>
        <v>0</v>
      </c>
      <c r="Q14" s="93">
        <f t="shared" si="0"/>
        <v>7000</v>
      </c>
    </row>
    <row r="15" spans="1:17" s="3" customFormat="1" ht="15" customHeight="1" x14ac:dyDescent="0.2">
      <c r="A15" s="120"/>
      <c r="B15" s="123"/>
      <c r="C15" s="128"/>
      <c r="D15" s="68" t="s">
        <v>9</v>
      </c>
      <c r="E15" s="92">
        <f t="shared" ref="E15:Q20" si="1">E22</f>
        <v>0</v>
      </c>
      <c r="F15" s="92">
        <f t="shared" si="1"/>
        <v>0</v>
      </c>
      <c r="G15" s="92">
        <f t="shared" si="1"/>
        <v>0</v>
      </c>
      <c r="H15" s="92">
        <f t="shared" si="1"/>
        <v>0</v>
      </c>
      <c r="I15" s="92">
        <f t="shared" si="1"/>
        <v>0</v>
      </c>
      <c r="J15" s="92">
        <f t="shared" si="1"/>
        <v>0</v>
      </c>
      <c r="K15" s="92">
        <f t="shared" si="1"/>
        <v>0</v>
      </c>
      <c r="L15" s="92">
        <f t="shared" si="1"/>
        <v>0</v>
      </c>
      <c r="M15" s="92">
        <f t="shared" si="1"/>
        <v>0</v>
      </c>
      <c r="N15" s="92">
        <f t="shared" si="1"/>
        <v>0</v>
      </c>
      <c r="O15" s="92">
        <f t="shared" si="1"/>
        <v>0</v>
      </c>
      <c r="P15" s="92">
        <f t="shared" si="1"/>
        <v>0</v>
      </c>
      <c r="Q15" s="92">
        <f t="shared" si="1"/>
        <v>0</v>
      </c>
    </row>
    <row r="16" spans="1:17" s="3" customFormat="1" ht="15" customHeight="1" x14ac:dyDescent="0.2">
      <c r="A16" s="120"/>
      <c r="B16" s="123"/>
      <c r="C16" s="128"/>
      <c r="D16" s="68" t="s">
        <v>10</v>
      </c>
      <c r="E16" s="92">
        <f t="shared" si="1"/>
        <v>0</v>
      </c>
      <c r="F16" s="92">
        <f t="shared" si="1"/>
        <v>0</v>
      </c>
      <c r="G16" s="92">
        <f t="shared" si="1"/>
        <v>0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2">
        <f t="shared" si="1"/>
        <v>0</v>
      </c>
    </row>
    <row r="17" spans="1:17" s="3" customFormat="1" ht="15" customHeight="1" x14ac:dyDescent="0.2">
      <c r="A17" s="120"/>
      <c r="B17" s="123"/>
      <c r="C17" s="128"/>
      <c r="D17" s="68" t="s">
        <v>11</v>
      </c>
      <c r="E17" s="92">
        <f>SUM(F17:Q17)</f>
        <v>4500</v>
      </c>
      <c r="F17" s="92">
        <v>0</v>
      </c>
      <c r="G17" s="92">
        <v>4500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</row>
    <row r="18" spans="1:17" s="3" customFormat="1" ht="53.25" customHeight="1" x14ac:dyDescent="0.2">
      <c r="A18" s="120"/>
      <c r="B18" s="123"/>
      <c r="C18" s="128"/>
      <c r="D18" s="69" t="s">
        <v>48</v>
      </c>
      <c r="E18" s="92">
        <f>SUM(F18:Q18)</f>
        <v>0</v>
      </c>
      <c r="F18" s="92">
        <f t="shared" si="1"/>
        <v>0</v>
      </c>
      <c r="G18" s="92">
        <f t="shared" si="1"/>
        <v>0</v>
      </c>
      <c r="H18" s="92">
        <f t="shared" si="1"/>
        <v>0</v>
      </c>
      <c r="I18" s="92">
        <f t="shared" si="1"/>
        <v>0</v>
      </c>
      <c r="J18" s="92">
        <f t="shared" si="1"/>
        <v>0</v>
      </c>
      <c r="K18" s="92">
        <f t="shared" si="1"/>
        <v>0</v>
      </c>
      <c r="L18" s="92">
        <f t="shared" si="1"/>
        <v>0</v>
      </c>
      <c r="M18" s="92">
        <f t="shared" si="1"/>
        <v>0</v>
      </c>
      <c r="N18" s="92">
        <f t="shared" si="1"/>
        <v>0</v>
      </c>
      <c r="O18" s="92">
        <f t="shared" si="1"/>
        <v>0</v>
      </c>
      <c r="P18" s="92">
        <f t="shared" si="1"/>
        <v>0</v>
      </c>
      <c r="Q18" s="92">
        <f t="shared" si="1"/>
        <v>0</v>
      </c>
    </row>
    <row r="19" spans="1:17" s="3" customFormat="1" ht="25.5" customHeight="1" x14ac:dyDescent="0.2">
      <c r="A19" s="120"/>
      <c r="B19" s="123"/>
      <c r="C19" s="128"/>
      <c r="D19" s="69" t="s">
        <v>46</v>
      </c>
      <c r="E19" s="92">
        <f>SUM(F19:Q19)</f>
        <v>0</v>
      </c>
      <c r="F19" s="92">
        <f t="shared" si="1"/>
        <v>0</v>
      </c>
      <c r="G19" s="92">
        <f t="shared" si="1"/>
        <v>0</v>
      </c>
      <c r="H19" s="92">
        <f t="shared" si="1"/>
        <v>0</v>
      </c>
      <c r="I19" s="92">
        <f t="shared" si="1"/>
        <v>0</v>
      </c>
      <c r="J19" s="92">
        <f t="shared" si="1"/>
        <v>0</v>
      </c>
      <c r="K19" s="92">
        <f t="shared" si="1"/>
        <v>0</v>
      </c>
      <c r="L19" s="92">
        <f t="shared" si="1"/>
        <v>0</v>
      </c>
      <c r="M19" s="92">
        <f t="shared" si="1"/>
        <v>0</v>
      </c>
      <c r="N19" s="92">
        <f t="shared" si="1"/>
        <v>0</v>
      </c>
      <c r="O19" s="92">
        <f t="shared" si="1"/>
        <v>0</v>
      </c>
      <c r="P19" s="92">
        <f t="shared" si="1"/>
        <v>0</v>
      </c>
      <c r="Q19" s="92">
        <f t="shared" si="1"/>
        <v>0</v>
      </c>
    </row>
    <row r="20" spans="1:17" s="3" customFormat="1" ht="25.5" customHeight="1" x14ac:dyDescent="0.2">
      <c r="A20" s="120"/>
      <c r="B20" s="124"/>
      <c r="C20" s="129"/>
      <c r="D20" s="69" t="s">
        <v>57</v>
      </c>
      <c r="E20" s="92">
        <f>SUM(F20:Q20)</f>
        <v>7000</v>
      </c>
      <c r="F20" s="92">
        <f t="shared" si="1"/>
        <v>0</v>
      </c>
      <c r="G20" s="92">
        <f t="shared" si="1"/>
        <v>0</v>
      </c>
      <c r="H20" s="92">
        <f t="shared" si="1"/>
        <v>0</v>
      </c>
      <c r="I20" s="92">
        <f t="shared" si="1"/>
        <v>0</v>
      </c>
      <c r="J20" s="92">
        <f t="shared" si="1"/>
        <v>0</v>
      </c>
      <c r="K20" s="92">
        <f t="shared" si="1"/>
        <v>0</v>
      </c>
      <c r="L20" s="92"/>
      <c r="M20" s="92">
        <f t="shared" si="1"/>
        <v>0</v>
      </c>
      <c r="N20" s="92">
        <f t="shared" si="1"/>
        <v>0</v>
      </c>
      <c r="O20" s="92">
        <f t="shared" si="1"/>
        <v>0</v>
      </c>
      <c r="P20" s="92">
        <f t="shared" si="1"/>
        <v>0</v>
      </c>
      <c r="Q20" s="92">
        <f t="shared" si="1"/>
        <v>7000</v>
      </c>
    </row>
    <row r="21" spans="1:17" s="58" customFormat="1" ht="15.75" customHeight="1" x14ac:dyDescent="0.2">
      <c r="A21" s="134" t="s">
        <v>3</v>
      </c>
      <c r="B21" s="134" t="s">
        <v>94</v>
      </c>
      <c r="C21" s="141" t="s">
        <v>83</v>
      </c>
      <c r="D21" s="67" t="s">
        <v>35</v>
      </c>
      <c r="E21" s="93">
        <f t="shared" ref="E21:P21" si="2">SUM(E22:E27)</f>
        <v>11500</v>
      </c>
      <c r="F21" s="93">
        <f t="shared" si="2"/>
        <v>0</v>
      </c>
      <c r="G21" s="93">
        <f t="shared" si="2"/>
        <v>4500</v>
      </c>
      <c r="H21" s="93">
        <f t="shared" si="2"/>
        <v>0</v>
      </c>
      <c r="I21" s="93">
        <f t="shared" si="2"/>
        <v>0</v>
      </c>
      <c r="J21" s="93">
        <f t="shared" si="2"/>
        <v>0</v>
      </c>
      <c r="K21" s="93">
        <f t="shared" si="2"/>
        <v>0</v>
      </c>
      <c r="L21" s="93">
        <f t="shared" si="2"/>
        <v>0</v>
      </c>
      <c r="M21" s="93">
        <f t="shared" si="2"/>
        <v>0</v>
      </c>
      <c r="N21" s="93">
        <f t="shared" si="2"/>
        <v>0</v>
      </c>
      <c r="O21" s="93">
        <f t="shared" si="2"/>
        <v>0</v>
      </c>
      <c r="P21" s="93">
        <f t="shared" si="2"/>
        <v>0</v>
      </c>
      <c r="Q21" s="93">
        <f>SUM(Q22:Q27)</f>
        <v>7000</v>
      </c>
    </row>
    <row r="22" spans="1:17" s="58" customFormat="1" ht="15" customHeight="1" x14ac:dyDescent="0.2">
      <c r="A22" s="123"/>
      <c r="B22" s="123"/>
      <c r="C22" s="142"/>
      <c r="D22" s="68" t="s">
        <v>9</v>
      </c>
      <c r="E22" s="92">
        <f t="shared" ref="E22:E27" si="3">SUM(F22:Q22)</f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</row>
    <row r="23" spans="1:17" s="3" customFormat="1" ht="15" customHeight="1" x14ac:dyDescent="0.2">
      <c r="A23" s="123"/>
      <c r="B23" s="123"/>
      <c r="C23" s="142"/>
      <c r="D23" s="68" t="s">
        <v>10</v>
      </c>
      <c r="E23" s="92">
        <f t="shared" si="3"/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</row>
    <row r="24" spans="1:17" s="3" customFormat="1" ht="15" customHeight="1" x14ac:dyDescent="0.2">
      <c r="A24" s="123"/>
      <c r="B24" s="123"/>
      <c r="C24" s="142"/>
      <c r="D24" s="68" t="s">
        <v>11</v>
      </c>
      <c r="E24" s="92">
        <f t="shared" si="3"/>
        <v>4500</v>
      </c>
      <c r="F24" s="92">
        <f>F17</f>
        <v>0</v>
      </c>
      <c r="G24" s="92">
        <v>4500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</row>
    <row r="25" spans="1:17" s="3" customFormat="1" ht="50.25" customHeight="1" x14ac:dyDescent="0.2">
      <c r="A25" s="123"/>
      <c r="B25" s="123"/>
      <c r="C25" s="142"/>
      <c r="D25" s="69" t="s">
        <v>48</v>
      </c>
      <c r="E25" s="92">
        <f t="shared" si="3"/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</row>
    <row r="26" spans="1:17" s="3" customFormat="1" ht="24.75" customHeight="1" x14ac:dyDescent="0.2">
      <c r="A26" s="123"/>
      <c r="B26" s="123"/>
      <c r="C26" s="142"/>
      <c r="D26" s="69" t="s">
        <v>46</v>
      </c>
      <c r="E26" s="92">
        <f t="shared" si="3"/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</row>
    <row r="27" spans="1:17" s="3" customFormat="1" ht="45" customHeight="1" x14ac:dyDescent="0.2">
      <c r="A27" s="124"/>
      <c r="B27" s="124"/>
      <c r="C27" s="143"/>
      <c r="D27" s="69" t="s">
        <v>57</v>
      </c>
      <c r="E27" s="92">
        <f t="shared" si="3"/>
        <v>7000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/>
      <c r="M27" s="92">
        <v>0</v>
      </c>
      <c r="N27" s="92">
        <v>0</v>
      </c>
      <c r="O27" s="92">
        <v>0</v>
      </c>
      <c r="P27" s="92">
        <v>0</v>
      </c>
      <c r="Q27" s="92">
        <v>7000</v>
      </c>
    </row>
    <row r="28" spans="1:17" s="3" customFormat="1" ht="15.75" customHeight="1" x14ac:dyDescent="0.2">
      <c r="A28" s="134" t="s">
        <v>4</v>
      </c>
      <c r="B28" s="138" t="s">
        <v>69</v>
      </c>
      <c r="C28" s="141" t="s">
        <v>84</v>
      </c>
      <c r="D28" s="70" t="s">
        <v>35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</row>
    <row r="29" spans="1:17" s="3" customFormat="1" ht="15" customHeight="1" x14ac:dyDescent="0.2">
      <c r="A29" s="123"/>
      <c r="B29" s="139"/>
      <c r="C29" s="142"/>
      <c r="D29" s="69" t="s">
        <v>9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</row>
    <row r="30" spans="1:17" s="3" customFormat="1" ht="15" customHeight="1" x14ac:dyDescent="0.2">
      <c r="A30" s="123"/>
      <c r="B30" s="139"/>
      <c r="C30" s="142"/>
      <c r="D30" s="69" t="s">
        <v>10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</row>
    <row r="31" spans="1:17" s="3" customFormat="1" ht="15" customHeight="1" x14ac:dyDescent="0.2">
      <c r="A31" s="123"/>
      <c r="B31" s="139"/>
      <c r="C31" s="142"/>
      <c r="D31" s="69" t="s">
        <v>11</v>
      </c>
      <c r="E31" s="92">
        <v>0</v>
      </c>
      <c r="F31" s="92"/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</row>
    <row r="32" spans="1:17" s="3" customFormat="1" ht="50.25" customHeight="1" x14ac:dyDescent="0.2">
      <c r="A32" s="123"/>
      <c r="B32" s="139"/>
      <c r="C32" s="142"/>
      <c r="D32" s="69" t="s">
        <v>48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</row>
    <row r="33" spans="1:17" s="3" customFormat="1" ht="57.75" customHeight="1" x14ac:dyDescent="0.2">
      <c r="A33" s="124"/>
      <c r="B33" s="140"/>
      <c r="C33" s="143"/>
      <c r="D33" s="69" t="s">
        <v>46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</row>
    <row r="34" spans="1:17" s="3" customFormat="1" ht="18" customHeight="1" x14ac:dyDescent="0.2">
      <c r="A34" s="120" t="s">
        <v>62</v>
      </c>
      <c r="B34" s="120" t="s">
        <v>70</v>
      </c>
      <c r="C34" s="121" t="s">
        <v>85</v>
      </c>
      <c r="D34" s="70" t="s">
        <v>35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</row>
    <row r="35" spans="1:17" s="3" customFormat="1" ht="18.75" customHeight="1" x14ac:dyDescent="0.2">
      <c r="A35" s="120"/>
      <c r="B35" s="120"/>
      <c r="C35" s="121"/>
      <c r="D35" s="69" t="s">
        <v>9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</row>
    <row r="36" spans="1:17" s="3" customFormat="1" ht="18" customHeight="1" x14ac:dyDescent="0.2">
      <c r="A36" s="120"/>
      <c r="B36" s="120"/>
      <c r="C36" s="121"/>
      <c r="D36" s="69" t="s">
        <v>10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</row>
    <row r="37" spans="1:17" s="3" customFormat="1" ht="18" customHeight="1" x14ac:dyDescent="0.2">
      <c r="A37" s="120"/>
      <c r="B37" s="120"/>
      <c r="C37" s="121"/>
      <c r="D37" s="69" t="s">
        <v>11</v>
      </c>
      <c r="E37" s="92">
        <v>0</v>
      </c>
      <c r="F37" s="92"/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</row>
    <row r="38" spans="1:17" s="3" customFormat="1" ht="51.75" customHeight="1" x14ac:dyDescent="0.2">
      <c r="A38" s="120"/>
      <c r="B38" s="120"/>
      <c r="C38" s="121"/>
      <c r="D38" s="69" t="s">
        <v>48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</row>
    <row r="39" spans="1:17" s="3" customFormat="1" ht="27.75" customHeight="1" x14ac:dyDescent="0.2">
      <c r="A39" s="120"/>
      <c r="B39" s="120"/>
      <c r="C39" s="121"/>
      <c r="D39" s="69" t="s">
        <v>46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</row>
    <row r="40" spans="1:17" s="3" customFormat="1" ht="27" customHeight="1" x14ac:dyDescent="0.2">
      <c r="A40" s="120"/>
      <c r="B40" s="120"/>
      <c r="C40" s="121"/>
      <c r="D40" s="69" t="s">
        <v>57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</row>
    <row r="41" spans="1:17" s="3" customFormat="1" ht="13.5" customHeight="1" x14ac:dyDescent="0.2">
      <c r="A41" s="120" t="s">
        <v>63</v>
      </c>
      <c r="B41" s="120" t="s">
        <v>71</v>
      </c>
      <c r="C41" s="121" t="s">
        <v>66</v>
      </c>
      <c r="D41" s="70" t="s">
        <v>35</v>
      </c>
      <c r="E41" s="92">
        <f t="shared" ref="E41:Q41" si="4">E42+E43+E44+E47</f>
        <v>0</v>
      </c>
      <c r="F41" s="92">
        <f t="shared" si="4"/>
        <v>0</v>
      </c>
      <c r="G41" s="92">
        <f t="shared" si="4"/>
        <v>0</v>
      </c>
      <c r="H41" s="92">
        <f t="shared" si="4"/>
        <v>0</v>
      </c>
      <c r="I41" s="92">
        <f t="shared" si="4"/>
        <v>0</v>
      </c>
      <c r="J41" s="92">
        <f t="shared" si="4"/>
        <v>0</v>
      </c>
      <c r="K41" s="92">
        <f t="shared" si="4"/>
        <v>0</v>
      </c>
      <c r="L41" s="92">
        <f t="shared" si="4"/>
        <v>0</v>
      </c>
      <c r="M41" s="92">
        <f t="shared" si="4"/>
        <v>0</v>
      </c>
      <c r="N41" s="92">
        <f t="shared" si="4"/>
        <v>0</v>
      </c>
      <c r="O41" s="92">
        <f t="shared" si="4"/>
        <v>0</v>
      </c>
      <c r="P41" s="92">
        <f t="shared" si="4"/>
        <v>0</v>
      </c>
      <c r="Q41" s="92">
        <f t="shared" si="4"/>
        <v>0</v>
      </c>
    </row>
    <row r="42" spans="1:17" s="3" customFormat="1" ht="16.5" customHeight="1" x14ac:dyDescent="0.2">
      <c r="A42" s="120"/>
      <c r="B42" s="120"/>
      <c r="C42" s="121"/>
      <c r="D42" s="69" t="s">
        <v>9</v>
      </c>
      <c r="E42" s="92">
        <f>F42+G42+H42+I42+J42+K42+L42+M42+N42+O42+P42+Q42</f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</row>
    <row r="43" spans="1:17" s="3" customFormat="1" ht="18.75" hidden="1" customHeight="1" x14ac:dyDescent="0.2">
      <c r="A43" s="120"/>
      <c r="B43" s="120"/>
      <c r="C43" s="121"/>
      <c r="D43" s="69" t="s">
        <v>10</v>
      </c>
      <c r="E43" s="92">
        <f>F43+G43+H43+I43+J43+K43+L43+M43+N43+O43+P43+Q43</f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</row>
    <row r="44" spans="1:17" s="3" customFormat="1" ht="18.75" customHeight="1" x14ac:dyDescent="0.2">
      <c r="A44" s="120"/>
      <c r="B44" s="120"/>
      <c r="C44" s="121"/>
      <c r="D44" s="69" t="s">
        <v>11</v>
      </c>
      <c r="E44" s="92">
        <v>0</v>
      </c>
      <c r="F44" s="92"/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</row>
    <row r="45" spans="1:17" s="3" customFormat="1" ht="55.5" customHeight="1" x14ac:dyDescent="0.2">
      <c r="A45" s="120"/>
      <c r="B45" s="120"/>
      <c r="C45" s="121"/>
      <c r="D45" s="69" t="s">
        <v>48</v>
      </c>
      <c r="E45" s="92">
        <f t="shared" ref="E45:E46" si="5">F45+G45+H45+I45+J45+K45+L45+M45+N45+O45+P45+Q45</f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</row>
    <row r="46" spans="1:17" ht="28.5" customHeight="1" x14ac:dyDescent="0.25">
      <c r="A46" s="120"/>
      <c r="B46" s="120"/>
      <c r="C46" s="121"/>
      <c r="D46" s="69" t="s">
        <v>46</v>
      </c>
      <c r="E46" s="92">
        <f t="shared" si="5"/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</row>
    <row r="47" spans="1:17" ht="30.75" customHeight="1" x14ac:dyDescent="0.25">
      <c r="A47" s="120"/>
      <c r="B47" s="120"/>
      <c r="C47" s="121"/>
      <c r="D47" s="69" t="s">
        <v>57</v>
      </c>
      <c r="E47" s="92">
        <f>F47+G47+H47+I47+J47+K47+L47+M47+N47+O47+P47+Q47</f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</row>
    <row r="48" spans="1:17" s="62" customFormat="1" ht="20.25" customHeight="1" x14ac:dyDescent="0.25">
      <c r="A48" s="122" t="s">
        <v>6</v>
      </c>
      <c r="B48" s="122" t="s">
        <v>86</v>
      </c>
      <c r="C48" s="127" t="s">
        <v>77</v>
      </c>
      <c r="D48" s="67" t="s">
        <v>35</v>
      </c>
      <c r="E48" s="93">
        <f>E49+E50+E51+E52+E53+E54</f>
        <v>10</v>
      </c>
      <c r="F48" s="93">
        <f t="shared" ref="F48:Q48" si="6">F49+F50+F51+F52+F53+F54</f>
        <v>0</v>
      </c>
      <c r="G48" s="93">
        <f t="shared" si="6"/>
        <v>0</v>
      </c>
      <c r="H48" s="93">
        <f t="shared" si="6"/>
        <v>0</v>
      </c>
      <c r="I48" s="93">
        <f t="shared" si="6"/>
        <v>0</v>
      </c>
      <c r="J48" s="93">
        <f t="shared" si="6"/>
        <v>0</v>
      </c>
      <c r="K48" s="93">
        <f t="shared" si="6"/>
        <v>0</v>
      </c>
      <c r="L48" s="93">
        <f t="shared" si="6"/>
        <v>0</v>
      </c>
      <c r="M48" s="93">
        <v>0</v>
      </c>
      <c r="N48" s="93">
        <f>N49+N50+N51+N52+N53+N54</f>
        <v>0</v>
      </c>
      <c r="O48" s="93">
        <f t="shared" si="6"/>
        <v>0</v>
      </c>
      <c r="P48" s="93">
        <f t="shared" si="6"/>
        <v>0</v>
      </c>
      <c r="Q48" s="93">
        <f t="shared" si="6"/>
        <v>10</v>
      </c>
    </row>
    <row r="49" spans="1:17" s="62" customFormat="1" ht="20.25" customHeight="1" x14ac:dyDescent="0.25">
      <c r="A49" s="123"/>
      <c r="B49" s="123"/>
      <c r="C49" s="128"/>
      <c r="D49" s="68" t="s">
        <v>9</v>
      </c>
      <c r="E49" s="92">
        <f t="shared" ref="E49:Q49" si="7">E56</f>
        <v>0</v>
      </c>
      <c r="F49" s="92">
        <f t="shared" si="7"/>
        <v>0</v>
      </c>
      <c r="G49" s="92">
        <f t="shared" si="7"/>
        <v>0</v>
      </c>
      <c r="H49" s="92">
        <f t="shared" si="7"/>
        <v>0</v>
      </c>
      <c r="I49" s="92">
        <f t="shared" si="7"/>
        <v>0</v>
      </c>
      <c r="J49" s="92">
        <f t="shared" si="7"/>
        <v>0</v>
      </c>
      <c r="K49" s="92">
        <f t="shared" si="7"/>
        <v>0</v>
      </c>
      <c r="L49" s="92">
        <f t="shared" si="7"/>
        <v>0</v>
      </c>
      <c r="M49" s="92">
        <f t="shared" si="7"/>
        <v>0</v>
      </c>
      <c r="N49" s="92">
        <f t="shared" si="7"/>
        <v>0</v>
      </c>
      <c r="O49" s="92">
        <f t="shared" si="7"/>
        <v>0</v>
      </c>
      <c r="P49" s="92">
        <f t="shared" si="7"/>
        <v>0</v>
      </c>
      <c r="Q49" s="92">
        <f t="shared" si="7"/>
        <v>0</v>
      </c>
    </row>
    <row r="50" spans="1:17" s="62" customFormat="1" ht="21.75" customHeight="1" x14ac:dyDescent="0.25">
      <c r="A50" s="123"/>
      <c r="B50" s="123"/>
      <c r="C50" s="128"/>
      <c r="D50" s="68" t="s">
        <v>10</v>
      </c>
      <c r="E50" s="92">
        <f t="shared" ref="E50:L54" si="8">E57</f>
        <v>0</v>
      </c>
      <c r="F50" s="92">
        <f t="shared" si="8"/>
        <v>0</v>
      </c>
      <c r="G50" s="92">
        <f t="shared" si="8"/>
        <v>0</v>
      </c>
      <c r="H50" s="92">
        <f t="shared" si="8"/>
        <v>0</v>
      </c>
      <c r="I50" s="92">
        <f t="shared" si="8"/>
        <v>0</v>
      </c>
      <c r="J50" s="92">
        <f t="shared" si="8"/>
        <v>0</v>
      </c>
      <c r="K50" s="92">
        <f t="shared" si="8"/>
        <v>0</v>
      </c>
      <c r="L50" s="92">
        <f t="shared" si="8"/>
        <v>0</v>
      </c>
      <c r="M50" s="92">
        <v>0</v>
      </c>
      <c r="N50" s="92">
        <v>0</v>
      </c>
      <c r="O50" s="92">
        <f t="shared" ref="O50:Q54" si="9">O57</f>
        <v>0</v>
      </c>
      <c r="P50" s="92">
        <f t="shared" si="9"/>
        <v>0</v>
      </c>
      <c r="Q50" s="92">
        <f t="shared" si="9"/>
        <v>0</v>
      </c>
    </row>
    <row r="51" spans="1:17" s="62" customFormat="1" ht="19.5" customHeight="1" x14ac:dyDescent="0.25">
      <c r="A51" s="123"/>
      <c r="B51" s="123"/>
      <c r="C51" s="128"/>
      <c r="D51" s="71" t="s">
        <v>11</v>
      </c>
      <c r="E51" s="92">
        <f t="shared" si="8"/>
        <v>10</v>
      </c>
      <c r="F51" s="92">
        <f t="shared" si="8"/>
        <v>0</v>
      </c>
      <c r="G51" s="92">
        <f t="shared" si="8"/>
        <v>0</v>
      </c>
      <c r="H51" s="92">
        <f t="shared" si="8"/>
        <v>0</v>
      </c>
      <c r="I51" s="92">
        <f t="shared" si="8"/>
        <v>0</v>
      </c>
      <c r="J51" s="92">
        <f t="shared" si="8"/>
        <v>0</v>
      </c>
      <c r="K51" s="92">
        <f t="shared" si="8"/>
        <v>0</v>
      </c>
      <c r="L51" s="92">
        <f t="shared" si="8"/>
        <v>0</v>
      </c>
      <c r="M51" s="92">
        <f t="shared" ref="M51:N54" si="10">M58</f>
        <v>0</v>
      </c>
      <c r="N51" s="92">
        <f t="shared" si="10"/>
        <v>0</v>
      </c>
      <c r="O51" s="92">
        <f t="shared" si="9"/>
        <v>0</v>
      </c>
      <c r="P51" s="92">
        <f t="shared" si="9"/>
        <v>0</v>
      </c>
      <c r="Q51" s="92">
        <f t="shared" si="9"/>
        <v>10</v>
      </c>
    </row>
    <row r="52" spans="1:17" s="62" customFormat="1" ht="61.5" customHeight="1" x14ac:dyDescent="0.25">
      <c r="A52" s="123"/>
      <c r="B52" s="125"/>
      <c r="C52" s="128"/>
      <c r="D52" s="69" t="s">
        <v>48</v>
      </c>
      <c r="E52" s="92">
        <f t="shared" si="8"/>
        <v>0</v>
      </c>
      <c r="F52" s="92">
        <f t="shared" si="8"/>
        <v>0</v>
      </c>
      <c r="G52" s="92">
        <f t="shared" si="8"/>
        <v>0</v>
      </c>
      <c r="H52" s="92">
        <f t="shared" si="8"/>
        <v>0</v>
      </c>
      <c r="I52" s="92">
        <f t="shared" si="8"/>
        <v>0</v>
      </c>
      <c r="J52" s="92">
        <f t="shared" si="8"/>
        <v>0</v>
      </c>
      <c r="K52" s="92">
        <f t="shared" si="8"/>
        <v>0</v>
      </c>
      <c r="L52" s="92">
        <f t="shared" si="8"/>
        <v>0</v>
      </c>
      <c r="M52" s="92">
        <f t="shared" si="10"/>
        <v>0</v>
      </c>
      <c r="N52" s="92">
        <f t="shared" si="10"/>
        <v>0</v>
      </c>
      <c r="O52" s="92">
        <f t="shared" si="9"/>
        <v>0</v>
      </c>
      <c r="P52" s="92">
        <f t="shared" si="9"/>
        <v>0</v>
      </c>
      <c r="Q52" s="92">
        <f t="shared" si="9"/>
        <v>0</v>
      </c>
    </row>
    <row r="53" spans="1:17" s="62" customFormat="1" ht="39.75" customHeight="1" x14ac:dyDescent="0.25">
      <c r="A53" s="123"/>
      <c r="B53" s="125"/>
      <c r="C53" s="128"/>
      <c r="D53" s="69" t="s">
        <v>46</v>
      </c>
      <c r="E53" s="92">
        <f t="shared" si="8"/>
        <v>0</v>
      </c>
      <c r="F53" s="92">
        <f t="shared" si="8"/>
        <v>0</v>
      </c>
      <c r="G53" s="92">
        <f t="shared" si="8"/>
        <v>0</v>
      </c>
      <c r="H53" s="92">
        <f t="shared" si="8"/>
        <v>0</v>
      </c>
      <c r="I53" s="92">
        <f t="shared" si="8"/>
        <v>0</v>
      </c>
      <c r="J53" s="92">
        <f t="shared" si="8"/>
        <v>0</v>
      </c>
      <c r="K53" s="92">
        <f t="shared" si="8"/>
        <v>0</v>
      </c>
      <c r="L53" s="92">
        <f t="shared" si="8"/>
        <v>0</v>
      </c>
      <c r="M53" s="92">
        <f t="shared" si="10"/>
        <v>0</v>
      </c>
      <c r="N53" s="92">
        <f t="shared" si="10"/>
        <v>0</v>
      </c>
      <c r="O53" s="92">
        <f t="shared" si="9"/>
        <v>0</v>
      </c>
      <c r="P53" s="92">
        <f t="shared" si="9"/>
        <v>0</v>
      </c>
      <c r="Q53" s="92">
        <f t="shared" si="9"/>
        <v>0</v>
      </c>
    </row>
    <row r="54" spans="1:17" s="62" customFormat="1" ht="33" customHeight="1" x14ac:dyDescent="0.25">
      <c r="A54" s="124"/>
      <c r="B54" s="126"/>
      <c r="C54" s="129"/>
      <c r="D54" s="69" t="s">
        <v>57</v>
      </c>
      <c r="E54" s="92">
        <f t="shared" si="8"/>
        <v>0</v>
      </c>
      <c r="F54" s="92">
        <f t="shared" si="8"/>
        <v>0</v>
      </c>
      <c r="G54" s="92">
        <f t="shared" si="8"/>
        <v>0</v>
      </c>
      <c r="H54" s="92">
        <f t="shared" si="8"/>
        <v>0</v>
      </c>
      <c r="I54" s="92">
        <f t="shared" si="8"/>
        <v>0</v>
      </c>
      <c r="J54" s="92">
        <f t="shared" si="8"/>
        <v>0</v>
      </c>
      <c r="K54" s="92">
        <f t="shared" si="8"/>
        <v>0</v>
      </c>
      <c r="L54" s="92">
        <f t="shared" si="8"/>
        <v>0</v>
      </c>
      <c r="M54" s="92">
        <f t="shared" si="10"/>
        <v>0</v>
      </c>
      <c r="N54" s="92">
        <f t="shared" si="10"/>
        <v>0</v>
      </c>
      <c r="O54" s="92">
        <f t="shared" si="9"/>
        <v>0</v>
      </c>
      <c r="P54" s="92">
        <f t="shared" si="9"/>
        <v>0</v>
      </c>
      <c r="Q54" s="92">
        <f t="shared" si="9"/>
        <v>0</v>
      </c>
    </row>
    <row r="55" spans="1:17" s="63" customFormat="1" ht="16.5" customHeight="1" x14ac:dyDescent="0.2">
      <c r="A55" s="134" t="s">
        <v>7</v>
      </c>
      <c r="B55" s="134" t="s">
        <v>78</v>
      </c>
      <c r="C55" s="135" t="s">
        <v>77</v>
      </c>
      <c r="D55" s="70" t="s">
        <v>35</v>
      </c>
      <c r="E55" s="93">
        <f t="shared" ref="E55:E61" si="11">SUM(F55:Q55)</f>
        <v>10</v>
      </c>
      <c r="F55" s="92">
        <f t="shared" ref="F55:Q55" si="12">F56+F57+F58+F61</f>
        <v>0</v>
      </c>
      <c r="G55" s="92">
        <f t="shared" si="12"/>
        <v>0</v>
      </c>
      <c r="H55" s="92">
        <f t="shared" si="12"/>
        <v>0</v>
      </c>
      <c r="I55" s="92">
        <f t="shared" si="12"/>
        <v>0</v>
      </c>
      <c r="J55" s="92">
        <f t="shared" si="12"/>
        <v>0</v>
      </c>
      <c r="K55" s="92">
        <f t="shared" si="12"/>
        <v>0</v>
      </c>
      <c r="L55" s="92">
        <f t="shared" si="12"/>
        <v>0</v>
      </c>
      <c r="M55" s="92">
        <v>0</v>
      </c>
      <c r="N55" s="93">
        <f>N56+N57+N58+N61</f>
        <v>0</v>
      </c>
      <c r="O55" s="92">
        <f t="shared" si="12"/>
        <v>0</v>
      </c>
      <c r="P55" s="92">
        <f t="shared" si="12"/>
        <v>0</v>
      </c>
      <c r="Q55" s="92">
        <f t="shared" si="12"/>
        <v>10</v>
      </c>
    </row>
    <row r="56" spans="1:17" s="63" customFormat="1" ht="17.25" customHeight="1" x14ac:dyDescent="0.2">
      <c r="A56" s="123"/>
      <c r="B56" s="123"/>
      <c r="C56" s="136"/>
      <c r="D56" s="69" t="s">
        <v>9</v>
      </c>
      <c r="E56" s="92">
        <f t="shared" si="11"/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</row>
    <row r="57" spans="1:17" s="63" customFormat="1" ht="18.75" customHeight="1" x14ac:dyDescent="0.2">
      <c r="A57" s="123"/>
      <c r="B57" s="123"/>
      <c r="C57" s="136"/>
      <c r="D57" s="69" t="s">
        <v>10</v>
      </c>
      <c r="E57" s="92">
        <f t="shared" si="11"/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</row>
    <row r="58" spans="1:17" s="63" customFormat="1" ht="18.75" customHeight="1" x14ac:dyDescent="0.2">
      <c r="A58" s="123"/>
      <c r="B58" s="123"/>
      <c r="C58" s="136"/>
      <c r="D58" s="69" t="s">
        <v>11</v>
      </c>
      <c r="E58" s="92">
        <f t="shared" si="11"/>
        <v>10</v>
      </c>
      <c r="F58" s="92"/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10</v>
      </c>
    </row>
    <row r="59" spans="1:17" s="63" customFormat="1" ht="55.5" customHeight="1" x14ac:dyDescent="0.2">
      <c r="A59" s="123"/>
      <c r="B59" s="123"/>
      <c r="C59" s="136"/>
      <c r="D59" s="69" t="s">
        <v>48</v>
      </c>
      <c r="E59" s="92">
        <f t="shared" si="11"/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</row>
    <row r="60" spans="1:17" s="62" customFormat="1" ht="28.5" customHeight="1" x14ac:dyDescent="0.25">
      <c r="A60" s="123"/>
      <c r="B60" s="123"/>
      <c r="C60" s="136"/>
      <c r="D60" s="69" t="s">
        <v>46</v>
      </c>
      <c r="E60" s="92">
        <f t="shared" si="11"/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</row>
    <row r="61" spans="1:17" s="62" customFormat="1" ht="67.5" customHeight="1" x14ac:dyDescent="0.25">
      <c r="A61" s="124"/>
      <c r="B61" s="124"/>
      <c r="C61" s="137"/>
      <c r="D61" s="69" t="s">
        <v>57</v>
      </c>
      <c r="E61" s="92">
        <f t="shared" si="11"/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2">
        <v>0</v>
      </c>
      <c r="Q61" s="92">
        <v>0</v>
      </c>
    </row>
    <row r="62" spans="1:17" s="62" customFormat="1" ht="23.25" customHeight="1" x14ac:dyDescent="0.25">
      <c r="A62" s="97" t="s">
        <v>74</v>
      </c>
      <c r="B62" s="117" t="s">
        <v>97</v>
      </c>
      <c r="C62" s="114" t="s">
        <v>98</v>
      </c>
      <c r="D62" s="70" t="s">
        <v>35</v>
      </c>
      <c r="E62" s="93">
        <f t="shared" ref="E62" si="13">E69+E76</f>
        <v>18063.989999999998</v>
      </c>
      <c r="F62" s="93">
        <f>F68+F67+F66+F65+F63</f>
        <v>0</v>
      </c>
      <c r="G62" s="93">
        <f>G68+G67+G66+G65+G64+G63</f>
        <v>0</v>
      </c>
      <c r="H62" s="93">
        <f t="shared" ref="H62:Q62" si="14">H63+H64+H65+H66+H67+H68</f>
        <v>1913</v>
      </c>
      <c r="I62" s="93">
        <f t="shared" si="14"/>
        <v>0</v>
      </c>
      <c r="J62" s="93">
        <f t="shared" si="14"/>
        <v>0</v>
      </c>
      <c r="K62" s="93">
        <f t="shared" si="14"/>
        <v>1097</v>
      </c>
      <c r="L62" s="93">
        <f t="shared" si="14"/>
        <v>8065.0599999999995</v>
      </c>
      <c r="M62" s="93">
        <f t="shared" si="14"/>
        <v>903.76300000000003</v>
      </c>
      <c r="N62" s="93">
        <f t="shared" si="14"/>
        <v>5170.8220000000001</v>
      </c>
      <c r="O62" s="93">
        <f t="shared" si="14"/>
        <v>914.34500000000003</v>
      </c>
      <c r="P62" s="93">
        <f t="shared" si="14"/>
        <v>0</v>
      </c>
      <c r="Q62" s="93">
        <f t="shared" si="14"/>
        <v>0</v>
      </c>
    </row>
    <row r="63" spans="1:17" s="62" customFormat="1" ht="21.75" customHeight="1" x14ac:dyDescent="0.25">
      <c r="A63" s="98"/>
      <c r="B63" s="118"/>
      <c r="C63" s="115"/>
      <c r="D63" s="69" t="s">
        <v>9</v>
      </c>
      <c r="E63" s="92">
        <f t="shared" ref="E63:E68" si="15">SUM(F63:Q63)</f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</row>
    <row r="64" spans="1:17" s="62" customFormat="1" ht="24.75" customHeight="1" x14ac:dyDescent="0.25">
      <c r="A64" s="98"/>
      <c r="B64" s="118"/>
      <c r="C64" s="115"/>
      <c r="D64" s="69" t="s">
        <v>10</v>
      </c>
      <c r="E64" s="92">
        <f>F64+G64+H64+I64+J64+K64+L64+M64+N64+O64+P64+Q64</f>
        <v>5239.7</v>
      </c>
      <c r="F64" s="92">
        <f>F71+E78</f>
        <v>0</v>
      </c>
      <c r="G64" s="92">
        <f t="shared" ref="G64:Q64" si="16">G71+G78</f>
        <v>0</v>
      </c>
      <c r="H64" s="92">
        <f t="shared" si="16"/>
        <v>0</v>
      </c>
      <c r="I64" s="92">
        <f t="shared" si="16"/>
        <v>0</v>
      </c>
      <c r="J64" s="92">
        <f t="shared" si="16"/>
        <v>0</v>
      </c>
      <c r="K64" s="92">
        <f t="shared" si="16"/>
        <v>0</v>
      </c>
      <c r="L64" s="92">
        <f t="shared" si="16"/>
        <v>575.05999999999995</v>
      </c>
      <c r="M64" s="92">
        <f t="shared" si="16"/>
        <v>447.98975000000002</v>
      </c>
      <c r="N64" s="92">
        <f t="shared" si="16"/>
        <v>3584.0575800000001</v>
      </c>
      <c r="O64" s="92">
        <f t="shared" si="16"/>
        <v>632.59267</v>
      </c>
      <c r="P64" s="92">
        <f t="shared" si="16"/>
        <v>0</v>
      </c>
      <c r="Q64" s="92">
        <f t="shared" si="16"/>
        <v>0</v>
      </c>
    </row>
    <row r="65" spans="1:17" s="62" customFormat="1" ht="21.75" customHeight="1" x14ac:dyDescent="0.25">
      <c r="A65" s="98"/>
      <c r="B65" s="118"/>
      <c r="C65" s="115"/>
      <c r="D65" s="69" t="s">
        <v>11</v>
      </c>
      <c r="E65" s="92">
        <f>E72+E79</f>
        <v>12824.29</v>
      </c>
      <c r="F65" s="92">
        <f>F72+F79</f>
        <v>0</v>
      </c>
      <c r="G65" s="92">
        <f t="shared" ref="G65:Q65" si="17">G72+G79</f>
        <v>0</v>
      </c>
      <c r="H65" s="92">
        <f t="shared" si="17"/>
        <v>1913</v>
      </c>
      <c r="I65" s="92">
        <f t="shared" si="17"/>
        <v>0</v>
      </c>
      <c r="J65" s="92">
        <f t="shared" si="17"/>
        <v>0</v>
      </c>
      <c r="K65" s="92">
        <f t="shared" si="17"/>
        <v>1097</v>
      </c>
      <c r="L65" s="92">
        <f t="shared" si="17"/>
        <v>7490</v>
      </c>
      <c r="M65" s="92">
        <f>M72+M79</f>
        <v>455.77325000000002</v>
      </c>
      <c r="N65" s="92">
        <f>N79+N72</f>
        <v>1586.76442</v>
      </c>
      <c r="O65" s="92">
        <f t="shared" si="17"/>
        <v>281.75232999999997</v>
      </c>
      <c r="P65" s="92">
        <f t="shared" si="17"/>
        <v>0</v>
      </c>
      <c r="Q65" s="92">
        <f t="shared" si="17"/>
        <v>0</v>
      </c>
    </row>
    <row r="66" spans="1:17" s="62" customFormat="1" ht="45.75" customHeight="1" x14ac:dyDescent="0.25">
      <c r="A66" s="98"/>
      <c r="B66" s="118"/>
      <c r="C66" s="115"/>
      <c r="D66" s="69" t="s">
        <v>48</v>
      </c>
      <c r="E66" s="92">
        <f t="shared" si="15"/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</row>
    <row r="67" spans="1:17" s="62" customFormat="1" ht="25.5" customHeight="1" x14ac:dyDescent="0.25">
      <c r="A67" s="98"/>
      <c r="B67" s="118"/>
      <c r="C67" s="115"/>
      <c r="D67" s="69" t="s">
        <v>46</v>
      </c>
      <c r="E67" s="92">
        <f t="shared" si="15"/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</row>
    <row r="68" spans="1:17" s="62" customFormat="1" ht="20.25" customHeight="1" x14ac:dyDescent="0.25">
      <c r="A68" s="99"/>
      <c r="B68" s="119"/>
      <c r="C68" s="116"/>
      <c r="D68" s="69" t="s">
        <v>57</v>
      </c>
      <c r="E68" s="92">
        <f t="shared" si="15"/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2">
        <v>0</v>
      </c>
      <c r="Q68" s="92">
        <v>0</v>
      </c>
    </row>
    <row r="69" spans="1:17" s="62" customFormat="1" ht="21" customHeight="1" x14ac:dyDescent="0.25">
      <c r="A69" s="153" t="s">
        <v>75</v>
      </c>
      <c r="B69" s="153" t="s">
        <v>99</v>
      </c>
      <c r="C69" s="135" t="s">
        <v>114</v>
      </c>
      <c r="D69" s="70" t="s">
        <v>35</v>
      </c>
      <c r="E69" s="93">
        <f>E70+E71+E72+E73+E74+E75</f>
        <v>9476.99</v>
      </c>
      <c r="F69" s="93">
        <f t="shared" ref="F69:L69" si="18">F70+F71+F72+F75</f>
        <v>0</v>
      </c>
      <c r="G69" s="93">
        <f t="shared" si="18"/>
        <v>0</v>
      </c>
      <c r="H69" s="93">
        <f t="shared" si="18"/>
        <v>1913</v>
      </c>
      <c r="I69" s="93">
        <f t="shared" si="18"/>
        <v>0</v>
      </c>
      <c r="J69" s="93">
        <f t="shared" si="18"/>
        <v>0</v>
      </c>
      <c r="K69" s="93">
        <f t="shared" si="18"/>
        <v>0</v>
      </c>
      <c r="L69" s="93">
        <f t="shared" si="18"/>
        <v>575.05999999999995</v>
      </c>
      <c r="M69" s="93">
        <f>M70+M71+M72+M73+M74+M75</f>
        <v>903.76300000000003</v>
      </c>
      <c r="N69" s="93">
        <f>N70+N71+N72+N73+N74+N75</f>
        <v>5170.8220000000001</v>
      </c>
      <c r="O69" s="93">
        <f>O70+O71+O72+O73+O74+O75</f>
        <v>914.34500000000003</v>
      </c>
      <c r="P69" s="93">
        <f t="shared" ref="P69:Q69" si="19">P70+P71+P72+P75</f>
        <v>0</v>
      </c>
      <c r="Q69" s="93">
        <f t="shared" si="19"/>
        <v>0</v>
      </c>
    </row>
    <row r="70" spans="1:17" s="62" customFormat="1" ht="17.25" customHeight="1" x14ac:dyDescent="0.25">
      <c r="A70" s="154"/>
      <c r="B70" s="118"/>
      <c r="C70" s="136"/>
      <c r="D70" s="69" t="s">
        <v>9</v>
      </c>
      <c r="E70" s="92">
        <f t="shared" ref="E70:E75" si="20">SUM(F70:Q70)</f>
        <v>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</row>
    <row r="71" spans="1:17" s="62" customFormat="1" ht="24" customHeight="1" x14ac:dyDescent="0.25">
      <c r="A71" s="154"/>
      <c r="B71" s="118"/>
      <c r="C71" s="136"/>
      <c r="D71" s="69" t="s">
        <v>10</v>
      </c>
      <c r="E71" s="92">
        <f t="shared" si="20"/>
        <v>5239.7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v>575.05999999999995</v>
      </c>
      <c r="M71" s="92">
        <v>447.98975000000002</v>
      </c>
      <c r="N71" s="104">
        <v>3584.0575800000001</v>
      </c>
      <c r="O71" s="104">
        <v>632.59267</v>
      </c>
      <c r="P71" s="92">
        <v>0</v>
      </c>
      <c r="Q71" s="92">
        <v>0</v>
      </c>
    </row>
    <row r="72" spans="1:17" s="62" customFormat="1" ht="23.25" customHeight="1" x14ac:dyDescent="0.25">
      <c r="A72" s="154"/>
      <c r="B72" s="118"/>
      <c r="C72" s="136"/>
      <c r="D72" s="69" t="s">
        <v>11</v>
      </c>
      <c r="E72" s="92">
        <f t="shared" si="20"/>
        <v>4237.29</v>
      </c>
      <c r="F72" s="92"/>
      <c r="G72" s="92">
        <v>0</v>
      </c>
      <c r="H72" s="92">
        <v>1913</v>
      </c>
      <c r="I72" s="92">
        <v>0</v>
      </c>
      <c r="J72" s="92">
        <v>0</v>
      </c>
      <c r="K72" s="92">
        <v>0</v>
      </c>
      <c r="L72" s="92">
        <v>0</v>
      </c>
      <c r="M72" s="92">
        <v>455.77325000000002</v>
      </c>
      <c r="N72" s="104">
        <v>1586.76442</v>
      </c>
      <c r="O72" s="104">
        <v>281.75232999999997</v>
      </c>
      <c r="P72" s="92">
        <v>0</v>
      </c>
      <c r="Q72" s="92">
        <v>0</v>
      </c>
    </row>
    <row r="73" spans="1:17" s="62" customFormat="1" ht="67.5" customHeight="1" x14ac:dyDescent="0.25">
      <c r="A73" s="154"/>
      <c r="B73" s="118"/>
      <c r="C73" s="136"/>
      <c r="D73" s="69" t="s">
        <v>48</v>
      </c>
      <c r="E73" s="92">
        <f t="shared" si="20"/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</row>
    <row r="74" spans="1:17" s="62" customFormat="1" ht="35.25" customHeight="1" x14ac:dyDescent="0.25">
      <c r="A74" s="154"/>
      <c r="B74" s="118"/>
      <c r="C74" s="136"/>
      <c r="D74" s="69" t="s">
        <v>46</v>
      </c>
      <c r="E74" s="92">
        <f t="shared" si="20"/>
        <v>0</v>
      </c>
      <c r="F74" s="92">
        <v>0</v>
      </c>
      <c r="G74" s="92">
        <v>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</row>
    <row r="75" spans="1:17" s="62" customFormat="1" ht="30.75" customHeight="1" x14ac:dyDescent="0.25">
      <c r="A75" s="154"/>
      <c r="B75" s="118"/>
      <c r="C75" s="137"/>
      <c r="D75" s="69" t="s">
        <v>57</v>
      </c>
      <c r="E75" s="92">
        <f t="shared" si="20"/>
        <v>0</v>
      </c>
      <c r="F75" s="92">
        <v>0</v>
      </c>
      <c r="G75" s="92">
        <v>0</v>
      </c>
      <c r="H75" s="92">
        <v>0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92">
        <v>0</v>
      </c>
      <c r="Q75" s="92">
        <v>0</v>
      </c>
    </row>
    <row r="76" spans="1:17" s="62" customFormat="1" ht="18" customHeight="1" x14ac:dyDescent="0.25">
      <c r="A76" s="154"/>
      <c r="B76" s="118"/>
      <c r="C76" s="135" t="s">
        <v>101</v>
      </c>
      <c r="D76" s="70" t="s">
        <v>35</v>
      </c>
      <c r="E76" s="93">
        <f>E77+E78+E79+E80+E81+E82</f>
        <v>8587</v>
      </c>
      <c r="F76" s="93">
        <f t="shared" ref="F76:L76" si="21">F77+F78+F79+F82</f>
        <v>0</v>
      </c>
      <c r="G76" s="93">
        <f t="shared" si="21"/>
        <v>0</v>
      </c>
      <c r="H76" s="93">
        <v>0</v>
      </c>
      <c r="I76" s="93">
        <f t="shared" si="21"/>
        <v>0</v>
      </c>
      <c r="J76" s="93">
        <f t="shared" si="21"/>
        <v>0</v>
      </c>
      <c r="K76" s="93">
        <f t="shared" si="21"/>
        <v>1097</v>
      </c>
      <c r="L76" s="93">
        <f t="shared" si="21"/>
        <v>7490</v>
      </c>
      <c r="M76" s="93">
        <f>M79</f>
        <v>0</v>
      </c>
      <c r="N76" s="93">
        <f>SUM(N77:N82)</f>
        <v>0</v>
      </c>
      <c r="O76" s="93">
        <f t="shared" ref="O76:Q76" si="22">O77+O78+O79+O82</f>
        <v>0</v>
      </c>
      <c r="P76" s="93">
        <f t="shared" si="22"/>
        <v>0</v>
      </c>
      <c r="Q76" s="93">
        <f t="shared" si="22"/>
        <v>0</v>
      </c>
    </row>
    <row r="77" spans="1:17" s="62" customFormat="1" ht="21" customHeight="1" x14ac:dyDescent="0.25">
      <c r="A77" s="154"/>
      <c r="B77" s="118"/>
      <c r="C77" s="136"/>
      <c r="D77" s="69" t="s">
        <v>9</v>
      </c>
      <c r="E77" s="92">
        <f t="shared" ref="E77:E82" si="23">SUM(F77:Q77)</f>
        <v>0</v>
      </c>
      <c r="F77" s="92">
        <v>0</v>
      </c>
      <c r="G77" s="92">
        <v>0</v>
      </c>
      <c r="H77" s="92">
        <v>0</v>
      </c>
      <c r="I77" s="92">
        <v>0</v>
      </c>
      <c r="J77" s="92">
        <v>0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92">
        <v>0</v>
      </c>
      <c r="Q77" s="92">
        <v>0</v>
      </c>
    </row>
    <row r="78" spans="1:17" s="62" customFormat="1" ht="21" customHeight="1" x14ac:dyDescent="0.25">
      <c r="A78" s="154"/>
      <c r="B78" s="118"/>
      <c r="C78" s="136"/>
      <c r="D78" s="69" t="s">
        <v>10</v>
      </c>
      <c r="E78" s="92">
        <f t="shared" si="23"/>
        <v>0</v>
      </c>
      <c r="F78" s="92">
        <v>0</v>
      </c>
      <c r="G78" s="92">
        <v>0</v>
      </c>
      <c r="H78" s="92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92">
        <v>0</v>
      </c>
      <c r="Q78" s="92">
        <v>0</v>
      </c>
    </row>
    <row r="79" spans="1:17" s="62" customFormat="1" ht="18" customHeight="1" x14ac:dyDescent="0.25">
      <c r="A79" s="154"/>
      <c r="B79" s="118"/>
      <c r="C79" s="136"/>
      <c r="D79" s="69" t="s">
        <v>11</v>
      </c>
      <c r="E79" s="92">
        <f>F79+G79+H79+I79+J79+K79+L79+M79+N79+O79+P79+Q79</f>
        <v>8587</v>
      </c>
      <c r="F79" s="92"/>
      <c r="G79" s="92">
        <v>0</v>
      </c>
      <c r="H79" s="92">
        <v>0</v>
      </c>
      <c r="I79" s="92"/>
      <c r="J79" s="92"/>
      <c r="K79" s="103">
        <v>1097</v>
      </c>
      <c r="L79" s="103">
        <v>7490</v>
      </c>
      <c r="M79" s="103">
        <v>0</v>
      </c>
      <c r="N79" s="92">
        <v>0</v>
      </c>
      <c r="O79" s="92"/>
      <c r="P79" s="92"/>
      <c r="Q79" s="92">
        <v>0</v>
      </c>
    </row>
    <row r="80" spans="1:17" s="62" customFormat="1" ht="45.75" customHeight="1" x14ac:dyDescent="0.25">
      <c r="A80" s="154"/>
      <c r="B80" s="118"/>
      <c r="C80" s="136"/>
      <c r="D80" s="69" t="s">
        <v>48</v>
      </c>
      <c r="E80" s="92">
        <f t="shared" si="23"/>
        <v>0</v>
      </c>
      <c r="F80" s="92">
        <v>0</v>
      </c>
      <c r="G80" s="92">
        <v>0</v>
      </c>
      <c r="H80" s="92">
        <v>0</v>
      </c>
      <c r="I80" s="92">
        <v>0</v>
      </c>
      <c r="J80" s="92">
        <v>0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</row>
    <row r="81" spans="1:19" s="62" customFormat="1" ht="24" customHeight="1" x14ac:dyDescent="0.25">
      <c r="A81" s="154"/>
      <c r="B81" s="118"/>
      <c r="C81" s="136"/>
      <c r="D81" s="69" t="s">
        <v>46</v>
      </c>
      <c r="E81" s="92">
        <f t="shared" si="23"/>
        <v>0</v>
      </c>
      <c r="F81" s="92">
        <v>0</v>
      </c>
      <c r="G81" s="92">
        <v>0</v>
      </c>
      <c r="H81" s="92">
        <v>0</v>
      </c>
      <c r="I81" s="92">
        <v>0</v>
      </c>
      <c r="J81" s="92">
        <v>0</v>
      </c>
      <c r="K81" s="92">
        <v>0</v>
      </c>
      <c r="L81" s="92">
        <v>0</v>
      </c>
      <c r="M81" s="92">
        <v>0</v>
      </c>
      <c r="N81" s="92">
        <v>0</v>
      </c>
      <c r="O81" s="92">
        <v>0</v>
      </c>
      <c r="P81" s="92">
        <v>0</v>
      </c>
      <c r="Q81" s="92">
        <v>0</v>
      </c>
    </row>
    <row r="82" spans="1:19" s="62" customFormat="1" ht="30.75" customHeight="1" x14ac:dyDescent="0.25">
      <c r="A82" s="155"/>
      <c r="B82" s="119"/>
      <c r="C82" s="137"/>
      <c r="D82" s="69" t="s">
        <v>57</v>
      </c>
      <c r="E82" s="92">
        <f t="shared" si="23"/>
        <v>0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92">
        <v>0</v>
      </c>
      <c r="Q82" s="92">
        <v>0</v>
      </c>
    </row>
    <row r="83" spans="1:19" ht="20.25" customHeight="1" x14ac:dyDescent="0.25">
      <c r="A83" s="122" t="s">
        <v>102</v>
      </c>
      <c r="B83" s="122" t="s">
        <v>76</v>
      </c>
      <c r="C83" s="127" t="s">
        <v>68</v>
      </c>
      <c r="D83" s="67" t="s">
        <v>35</v>
      </c>
      <c r="E83" s="93">
        <f>E84+E85+E86+E87+E88+E89</f>
        <v>62407.817580000003</v>
      </c>
      <c r="F83" s="93">
        <f t="shared" ref="F83:Q83" si="24">F84+F85+F86+F87+F88+F89</f>
        <v>3980.0714699999999</v>
      </c>
      <c r="G83" s="93">
        <f t="shared" si="24"/>
        <v>3442.4596999999999</v>
      </c>
      <c r="H83" s="93">
        <f t="shared" si="24"/>
        <v>4177.4293800000005</v>
      </c>
      <c r="I83" s="93">
        <f t="shared" si="24"/>
        <v>4115.6399000000001</v>
      </c>
      <c r="J83" s="93">
        <f t="shared" si="24"/>
        <v>5038.3206800000007</v>
      </c>
      <c r="K83" s="93">
        <f t="shared" si="24"/>
        <v>5482.7711300000001</v>
      </c>
      <c r="L83" s="93">
        <f t="shared" si="24"/>
        <v>3574.3424099999997</v>
      </c>
      <c r="M83" s="93">
        <f t="shared" si="24"/>
        <v>3955.35214</v>
      </c>
      <c r="N83" s="93">
        <f t="shared" si="24"/>
        <v>3208.4346399999999</v>
      </c>
      <c r="O83" s="93">
        <f t="shared" si="24"/>
        <v>2831.5144700000001</v>
      </c>
      <c r="P83" s="93">
        <f t="shared" si="24"/>
        <v>3294.3275400000002</v>
      </c>
      <c r="Q83" s="93">
        <f t="shared" si="24"/>
        <v>19307.154119999999</v>
      </c>
    </row>
    <row r="84" spans="1:19" s="59" customFormat="1" ht="20.25" customHeight="1" x14ac:dyDescent="0.25">
      <c r="A84" s="123"/>
      <c r="B84" s="123"/>
      <c r="C84" s="128"/>
      <c r="D84" s="68" t="s">
        <v>9</v>
      </c>
      <c r="E84" s="92">
        <f t="shared" ref="E84:Q84" si="25">E91+E98+E105+E112+E119+E126+E133+E140</f>
        <v>0</v>
      </c>
      <c r="F84" s="92">
        <f t="shared" si="25"/>
        <v>0</v>
      </c>
      <c r="G84" s="92">
        <f t="shared" si="25"/>
        <v>0</v>
      </c>
      <c r="H84" s="92">
        <f t="shared" si="25"/>
        <v>0</v>
      </c>
      <c r="I84" s="92">
        <f t="shared" si="25"/>
        <v>0</v>
      </c>
      <c r="J84" s="92">
        <f t="shared" si="25"/>
        <v>0</v>
      </c>
      <c r="K84" s="92">
        <f t="shared" si="25"/>
        <v>0</v>
      </c>
      <c r="L84" s="92">
        <f t="shared" si="25"/>
        <v>0</v>
      </c>
      <c r="M84" s="92">
        <f t="shared" si="25"/>
        <v>0</v>
      </c>
      <c r="N84" s="92">
        <f t="shared" si="25"/>
        <v>0</v>
      </c>
      <c r="O84" s="92">
        <f t="shared" si="25"/>
        <v>0</v>
      </c>
      <c r="P84" s="92">
        <f t="shared" si="25"/>
        <v>0</v>
      </c>
      <c r="Q84" s="92">
        <f t="shared" si="25"/>
        <v>0</v>
      </c>
    </row>
    <row r="85" spans="1:19" ht="21.75" customHeight="1" x14ac:dyDescent="0.25">
      <c r="A85" s="123"/>
      <c r="B85" s="123"/>
      <c r="C85" s="128"/>
      <c r="D85" s="68" t="s">
        <v>10</v>
      </c>
      <c r="E85" s="92">
        <f t="shared" ref="E85:Q85" si="26">E92+E99+E106+E113+E120+E127+E134+E141</f>
        <v>0</v>
      </c>
      <c r="F85" s="92">
        <f t="shared" si="26"/>
        <v>0</v>
      </c>
      <c r="G85" s="92">
        <f t="shared" si="26"/>
        <v>0</v>
      </c>
      <c r="H85" s="92">
        <f t="shared" si="26"/>
        <v>0</v>
      </c>
      <c r="I85" s="92">
        <f t="shared" si="26"/>
        <v>0</v>
      </c>
      <c r="J85" s="92">
        <f t="shared" si="26"/>
        <v>0</v>
      </c>
      <c r="K85" s="92">
        <f t="shared" si="26"/>
        <v>0</v>
      </c>
      <c r="L85" s="92">
        <f t="shared" si="26"/>
        <v>0</v>
      </c>
      <c r="M85" s="92">
        <f t="shared" si="26"/>
        <v>0</v>
      </c>
      <c r="N85" s="92">
        <f t="shared" si="26"/>
        <v>0</v>
      </c>
      <c r="O85" s="92">
        <f t="shared" si="26"/>
        <v>0</v>
      </c>
      <c r="P85" s="92">
        <f t="shared" si="26"/>
        <v>0</v>
      </c>
      <c r="Q85" s="92">
        <f t="shared" si="26"/>
        <v>0</v>
      </c>
    </row>
    <row r="86" spans="1:19" ht="19.5" customHeight="1" x14ac:dyDescent="0.25">
      <c r="A86" s="123"/>
      <c r="B86" s="123"/>
      <c r="C86" s="128"/>
      <c r="D86" s="71" t="s">
        <v>11</v>
      </c>
      <c r="E86" s="92">
        <f>E93+E100+E107+E114+E128+E135+E142</f>
        <v>45318.807780000003</v>
      </c>
      <c r="F86" s="92">
        <f>F93+F100+F107+F114+F128+F135+F142</f>
        <v>3980.0714699999999</v>
      </c>
      <c r="G86" s="92">
        <f>G93+G100+G107+G114+G128</f>
        <v>3442.4596999999999</v>
      </c>
      <c r="H86" s="92">
        <f t="shared" ref="H86:Q86" si="27">H93+H100+H107+H114+H121+H128+H135+H142</f>
        <v>4177.4293800000005</v>
      </c>
      <c r="I86" s="92">
        <f t="shared" si="27"/>
        <v>4115.6399000000001</v>
      </c>
      <c r="J86" s="92">
        <f t="shared" si="27"/>
        <v>5038.3206800000007</v>
      </c>
      <c r="K86" s="92">
        <f t="shared" si="27"/>
        <v>5482.7711300000001</v>
      </c>
      <c r="L86" s="92">
        <f t="shared" si="27"/>
        <v>3574.3424099999997</v>
      </c>
      <c r="M86" s="92">
        <f t="shared" si="27"/>
        <v>3955.35214</v>
      </c>
      <c r="N86" s="92">
        <f t="shared" si="27"/>
        <v>3208.4346399999999</v>
      </c>
      <c r="O86" s="92">
        <f t="shared" si="27"/>
        <v>2831.5144700000001</v>
      </c>
      <c r="P86" s="92">
        <f t="shared" si="27"/>
        <v>3294.3275400000002</v>
      </c>
      <c r="Q86" s="92">
        <f t="shared" si="27"/>
        <v>2218.1443199999999</v>
      </c>
    </row>
    <row r="87" spans="1:19" ht="61.5" customHeight="1" x14ac:dyDescent="0.25">
      <c r="A87" s="123"/>
      <c r="B87" s="123"/>
      <c r="C87" s="128"/>
      <c r="D87" s="69" t="s">
        <v>48</v>
      </c>
      <c r="E87" s="92">
        <f t="shared" ref="E87:Q87" si="28">E94+E101+E108+E115+E122+E129+E136+E143</f>
        <v>0</v>
      </c>
      <c r="F87" s="92">
        <f t="shared" si="28"/>
        <v>0</v>
      </c>
      <c r="G87" s="92">
        <f t="shared" si="28"/>
        <v>0</v>
      </c>
      <c r="H87" s="92">
        <f t="shared" si="28"/>
        <v>0</v>
      </c>
      <c r="I87" s="92">
        <f t="shared" si="28"/>
        <v>0</v>
      </c>
      <c r="J87" s="92">
        <f t="shared" si="28"/>
        <v>0</v>
      </c>
      <c r="K87" s="92">
        <f t="shared" si="28"/>
        <v>0</v>
      </c>
      <c r="L87" s="92">
        <f t="shared" si="28"/>
        <v>0</v>
      </c>
      <c r="M87" s="92">
        <f t="shared" si="28"/>
        <v>0</v>
      </c>
      <c r="N87" s="92">
        <f t="shared" si="28"/>
        <v>0</v>
      </c>
      <c r="O87" s="92">
        <f t="shared" si="28"/>
        <v>0</v>
      </c>
      <c r="P87" s="92">
        <f t="shared" si="28"/>
        <v>0</v>
      </c>
      <c r="Q87" s="92">
        <f t="shared" si="28"/>
        <v>0</v>
      </c>
    </row>
    <row r="88" spans="1:19" s="59" customFormat="1" ht="39.75" customHeight="1" x14ac:dyDescent="0.25">
      <c r="A88" s="123"/>
      <c r="B88" s="123"/>
      <c r="C88" s="128"/>
      <c r="D88" s="69" t="s">
        <v>46</v>
      </c>
      <c r="E88" s="92">
        <f t="shared" ref="E88:Q88" si="29">E95+E102+E109+E116+E123+E130+E137+E144</f>
        <v>0</v>
      </c>
      <c r="F88" s="92">
        <f t="shared" si="29"/>
        <v>0</v>
      </c>
      <c r="G88" s="92">
        <f t="shared" si="29"/>
        <v>0</v>
      </c>
      <c r="H88" s="92">
        <f t="shared" si="29"/>
        <v>0</v>
      </c>
      <c r="I88" s="92">
        <f t="shared" si="29"/>
        <v>0</v>
      </c>
      <c r="J88" s="92">
        <f t="shared" si="29"/>
        <v>0</v>
      </c>
      <c r="K88" s="92">
        <f t="shared" si="29"/>
        <v>0</v>
      </c>
      <c r="L88" s="92">
        <f t="shared" si="29"/>
        <v>0</v>
      </c>
      <c r="M88" s="92">
        <f t="shared" si="29"/>
        <v>0</v>
      </c>
      <c r="N88" s="92">
        <f t="shared" si="29"/>
        <v>0</v>
      </c>
      <c r="O88" s="92">
        <f t="shared" si="29"/>
        <v>0</v>
      </c>
      <c r="P88" s="92">
        <f t="shared" si="29"/>
        <v>0</v>
      </c>
      <c r="Q88" s="92">
        <f t="shared" si="29"/>
        <v>0</v>
      </c>
    </row>
    <row r="89" spans="1:19" ht="71.25" customHeight="1" x14ac:dyDescent="0.25">
      <c r="A89" s="124"/>
      <c r="B89" s="124"/>
      <c r="C89" s="129"/>
      <c r="D89" s="69" t="s">
        <v>57</v>
      </c>
      <c r="E89" s="92">
        <f>Q89+P89+O89+N89+M89+L89+K89+J89+I89+H89</f>
        <v>17089.0098</v>
      </c>
      <c r="F89" s="92">
        <f t="shared" ref="F89:O89" si="30">F96+F103+F110+F117+F124+F131+F138+F145</f>
        <v>0</v>
      </c>
      <c r="G89" s="92">
        <f t="shared" si="30"/>
        <v>0</v>
      </c>
      <c r="H89" s="92">
        <f t="shared" si="30"/>
        <v>0</v>
      </c>
      <c r="I89" s="92">
        <f t="shared" si="30"/>
        <v>0</v>
      </c>
      <c r="J89" s="92">
        <f t="shared" si="30"/>
        <v>0</v>
      </c>
      <c r="K89" s="92">
        <f t="shared" si="30"/>
        <v>0</v>
      </c>
      <c r="L89" s="92">
        <f t="shared" si="30"/>
        <v>0</v>
      </c>
      <c r="M89" s="92">
        <f t="shared" si="30"/>
        <v>0</v>
      </c>
      <c r="N89" s="92">
        <f t="shared" si="30"/>
        <v>0</v>
      </c>
      <c r="O89" s="92">
        <f t="shared" si="30"/>
        <v>0</v>
      </c>
      <c r="P89" s="92">
        <f>P103+P110+P124+P131+P138+P145</f>
        <v>0</v>
      </c>
      <c r="Q89" s="92">
        <f>Q96+Q103+Q110+Q117+Q131+Q138+Q145</f>
        <v>17089.0098</v>
      </c>
    </row>
    <row r="90" spans="1:19" ht="19.5" customHeight="1" x14ac:dyDescent="0.25">
      <c r="A90" s="134" t="s">
        <v>103</v>
      </c>
      <c r="B90" s="134" t="s">
        <v>95</v>
      </c>
      <c r="C90" s="135" t="s">
        <v>82</v>
      </c>
      <c r="D90" s="72" t="s">
        <v>35</v>
      </c>
      <c r="E90" s="92">
        <f>F90+G90+H90+I90+J90+K90+L90+M90+N90+O90+P90+Q90</f>
        <v>14432.501680000001</v>
      </c>
      <c r="F90" s="92">
        <f t="shared" ref="F90:Q90" si="31">F93</f>
        <v>1342</v>
      </c>
      <c r="G90" s="92">
        <f t="shared" si="31"/>
        <v>1493.35</v>
      </c>
      <c r="H90" s="92">
        <f t="shared" si="31"/>
        <v>1155.4000000000001</v>
      </c>
      <c r="I90" s="92">
        <f t="shared" si="31"/>
        <v>1708.55</v>
      </c>
      <c r="J90" s="92">
        <f t="shared" si="31"/>
        <v>1200.26</v>
      </c>
      <c r="K90" s="92">
        <f t="shared" si="31"/>
        <v>1467.81</v>
      </c>
      <c r="L90" s="92">
        <f t="shared" si="31"/>
        <v>810.81</v>
      </c>
      <c r="M90" s="92">
        <f t="shared" si="31"/>
        <v>1643.46</v>
      </c>
      <c r="N90" s="92">
        <f t="shared" si="31"/>
        <v>1056.72388</v>
      </c>
      <c r="O90" s="92">
        <f t="shared" si="31"/>
        <v>878.21</v>
      </c>
      <c r="P90" s="92">
        <f t="shared" si="31"/>
        <v>1240.7170000000001</v>
      </c>
      <c r="Q90" s="92">
        <f t="shared" si="31"/>
        <v>435.21079999999995</v>
      </c>
    </row>
    <row r="91" spans="1:19" ht="18" customHeight="1" x14ac:dyDescent="0.25">
      <c r="A91" s="123"/>
      <c r="B91" s="123"/>
      <c r="C91" s="136"/>
      <c r="D91" s="68" t="s">
        <v>9</v>
      </c>
      <c r="E91" s="92">
        <f>F91+G91+H91+I91+J91+K91+L91+M91+N91+O91+P91+Q91</f>
        <v>0</v>
      </c>
      <c r="F91" s="92">
        <v>0</v>
      </c>
      <c r="G91" s="92">
        <v>0</v>
      </c>
      <c r="H91" s="92">
        <v>0</v>
      </c>
      <c r="I91" s="92">
        <v>0</v>
      </c>
      <c r="J91" s="92">
        <v>0</v>
      </c>
      <c r="K91" s="92">
        <v>0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</row>
    <row r="92" spans="1:19" ht="18.75" customHeight="1" x14ac:dyDescent="0.25">
      <c r="A92" s="123"/>
      <c r="B92" s="123"/>
      <c r="C92" s="136"/>
      <c r="D92" s="68" t="s">
        <v>10</v>
      </c>
      <c r="E92" s="92">
        <f>F92+G92+H92+I92+J92+K92+L92+M92+N92+O92+P92+Q92</f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92">
        <v>0</v>
      </c>
      <c r="Q92" s="92">
        <v>0</v>
      </c>
    </row>
    <row r="93" spans="1:19" s="64" customFormat="1" ht="19.5" customHeight="1" x14ac:dyDescent="0.25">
      <c r="A93" s="123"/>
      <c r="B93" s="123"/>
      <c r="C93" s="136"/>
      <c r="D93" s="73" t="s">
        <v>11</v>
      </c>
      <c r="E93" s="94">
        <f>F93+G93+H93+I93+J93+K93+L93+M93+N93+O93+P93+Q93</f>
        <v>14432.501680000001</v>
      </c>
      <c r="F93" s="94">
        <v>1342</v>
      </c>
      <c r="G93" s="94">
        <f>1394.35+99</f>
        <v>1493.35</v>
      </c>
      <c r="H93" s="94">
        <v>1155.4000000000001</v>
      </c>
      <c r="I93" s="95">
        <v>1708.55</v>
      </c>
      <c r="J93" s="94">
        <f>1740.26-540</f>
        <v>1200.26</v>
      </c>
      <c r="K93" s="94">
        <f>1910.81-443</f>
        <v>1467.81</v>
      </c>
      <c r="L93" s="94">
        <v>810.81</v>
      </c>
      <c r="M93" s="95">
        <v>1643.46</v>
      </c>
      <c r="N93" s="94">
        <f>1790.16-197-536.43612</f>
        <v>1056.72388</v>
      </c>
      <c r="O93" s="94">
        <v>878.21</v>
      </c>
      <c r="P93" s="94">
        <v>1240.7170000000001</v>
      </c>
      <c r="Q93" s="94">
        <f>615.2108-180</f>
        <v>435.21079999999995</v>
      </c>
      <c r="S93" s="110">
        <f>E93+E135+E142</f>
        <v>15792.501680000001</v>
      </c>
    </row>
    <row r="94" spans="1:19" ht="47.25" customHeight="1" x14ac:dyDescent="0.25">
      <c r="A94" s="123"/>
      <c r="B94" s="123"/>
      <c r="C94" s="136"/>
      <c r="D94" s="69" t="s">
        <v>48</v>
      </c>
      <c r="E94" s="92">
        <v>0</v>
      </c>
      <c r="F94" s="92">
        <v>0</v>
      </c>
      <c r="G94" s="92">
        <v>0</v>
      </c>
      <c r="H94" s="92">
        <v>0</v>
      </c>
      <c r="I94" s="92">
        <v>0</v>
      </c>
      <c r="J94" s="92">
        <v>0</v>
      </c>
      <c r="K94" s="92">
        <v>0</v>
      </c>
      <c r="L94" s="92">
        <v>0</v>
      </c>
      <c r="M94" s="92">
        <v>0</v>
      </c>
      <c r="N94" s="92">
        <v>0</v>
      </c>
      <c r="O94" s="92">
        <v>0</v>
      </c>
      <c r="P94" s="92">
        <v>0</v>
      </c>
      <c r="Q94" s="92">
        <v>0</v>
      </c>
      <c r="S94" s="102">
        <f>15792.50168-S93</f>
        <v>0</v>
      </c>
    </row>
    <row r="95" spans="1:19" ht="27.75" customHeight="1" x14ac:dyDescent="0.25">
      <c r="A95" s="123"/>
      <c r="B95" s="123"/>
      <c r="C95" s="136"/>
      <c r="D95" s="69" t="s">
        <v>46</v>
      </c>
      <c r="E95" s="92">
        <v>0</v>
      </c>
      <c r="F95" s="92">
        <v>0</v>
      </c>
      <c r="G95" s="92">
        <v>0</v>
      </c>
      <c r="H95" s="92">
        <v>0</v>
      </c>
      <c r="I95" s="92">
        <v>0</v>
      </c>
      <c r="J95" s="92">
        <v>0</v>
      </c>
      <c r="K95" s="92">
        <v>0</v>
      </c>
      <c r="L95" s="92">
        <v>0</v>
      </c>
      <c r="M95" s="92">
        <v>0</v>
      </c>
      <c r="N95" s="92">
        <v>0</v>
      </c>
      <c r="O95" s="92">
        <v>0</v>
      </c>
      <c r="P95" s="92">
        <v>0</v>
      </c>
      <c r="Q95" s="92">
        <v>0</v>
      </c>
    </row>
    <row r="96" spans="1:19" ht="27.75" customHeight="1" x14ac:dyDescent="0.25">
      <c r="A96" s="123"/>
      <c r="B96" s="123"/>
      <c r="C96" s="137"/>
      <c r="D96" s="69" t="s">
        <v>57</v>
      </c>
      <c r="E96" s="92">
        <f>F96+G96+H96+I96+J96+K96+L96+M96+N96+O96+Q96</f>
        <v>2672</v>
      </c>
      <c r="F96" s="92">
        <v>0</v>
      </c>
      <c r="G96" s="92">
        <v>0</v>
      </c>
      <c r="H96" s="92">
        <v>0</v>
      </c>
      <c r="I96" s="92">
        <v>0</v>
      </c>
      <c r="J96" s="92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111">
        <v>0</v>
      </c>
      <c r="Q96" s="92">
        <v>2672</v>
      </c>
    </row>
    <row r="97" spans="1:19" ht="16.5" customHeight="1" x14ac:dyDescent="0.25">
      <c r="A97" s="123"/>
      <c r="B97" s="123"/>
      <c r="C97" s="141" t="s">
        <v>100</v>
      </c>
      <c r="D97" s="74" t="s">
        <v>35</v>
      </c>
      <c r="E97" s="93">
        <f t="shared" ref="E97:Q97" si="32">E98+E99+E100+E103</f>
        <v>9685.005000000001</v>
      </c>
      <c r="F97" s="93">
        <f t="shared" si="32"/>
        <v>1021.5</v>
      </c>
      <c r="G97" s="93">
        <f t="shared" si="32"/>
        <v>271.07000000000005</v>
      </c>
      <c r="H97" s="93">
        <f t="shared" si="32"/>
        <v>1292.57</v>
      </c>
      <c r="I97" s="93">
        <f t="shared" si="32"/>
        <v>743.8</v>
      </c>
      <c r="J97" s="93">
        <f t="shared" si="32"/>
        <v>1376.1075000000001</v>
      </c>
      <c r="K97" s="93">
        <f t="shared" si="32"/>
        <v>1463.4675</v>
      </c>
      <c r="L97" s="93">
        <f t="shared" si="32"/>
        <v>849.99</v>
      </c>
      <c r="M97" s="93">
        <f t="shared" si="32"/>
        <v>722.5</v>
      </c>
      <c r="N97" s="93">
        <f t="shared" si="32"/>
        <v>906.3</v>
      </c>
      <c r="O97" s="93">
        <f t="shared" si="32"/>
        <v>1037.7</v>
      </c>
      <c r="P97" s="93">
        <f t="shared" si="32"/>
        <v>0</v>
      </c>
      <c r="Q97" s="93">
        <f t="shared" si="32"/>
        <v>0</v>
      </c>
    </row>
    <row r="98" spans="1:19" ht="15.75" customHeight="1" x14ac:dyDescent="0.25">
      <c r="A98" s="123"/>
      <c r="B98" s="123"/>
      <c r="C98" s="142"/>
      <c r="D98" s="68" t="s">
        <v>9</v>
      </c>
      <c r="E98" s="92">
        <f>F98+G98+H98+I98+J98+K98+L98+M98+N98+O98+P98+Q98</f>
        <v>0</v>
      </c>
      <c r="F98" s="92">
        <v>0</v>
      </c>
      <c r="G98" s="92">
        <v>0</v>
      </c>
      <c r="H98" s="92">
        <v>0</v>
      </c>
      <c r="I98" s="92">
        <v>0</v>
      </c>
      <c r="J98" s="92">
        <v>0</v>
      </c>
      <c r="K98" s="92">
        <v>0</v>
      </c>
      <c r="L98" s="92">
        <v>0</v>
      </c>
      <c r="M98" s="92">
        <v>0</v>
      </c>
      <c r="N98" s="92">
        <v>0</v>
      </c>
      <c r="O98" s="92">
        <v>0</v>
      </c>
      <c r="P98" s="92">
        <v>0</v>
      </c>
      <c r="Q98" s="92">
        <v>0</v>
      </c>
    </row>
    <row r="99" spans="1:19" ht="15.75" customHeight="1" x14ac:dyDescent="0.25">
      <c r="A99" s="123"/>
      <c r="B99" s="123"/>
      <c r="C99" s="142"/>
      <c r="D99" s="68" t="s">
        <v>10</v>
      </c>
      <c r="E99" s="92">
        <f>F99+G99+H99+I99+J99+K99+L99+M99+N99+O99+P99+Q99</f>
        <v>0</v>
      </c>
      <c r="F99" s="92">
        <v>0</v>
      </c>
      <c r="G99" s="92">
        <v>0</v>
      </c>
      <c r="H99" s="92">
        <v>0</v>
      </c>
      <c r="I99" s="92">
        <v>0</v>
      </c>
      <c r="J99" s="92">
        <v>0</v>
      </c>
      <c r="K99" s="92">
        <v>0</v>
      </c>
      <c r="L99" s="92">
        <v>0</v>
      </c>
      <c r="M99" s="92">
        <v>0</v>
      </c>
      <c r="N99" s="92">
        <v>0</v>
      </c>
      <c r="O99" s="92">
        <v>0</v>
      </c>
      <c r="P99" s="92">
        <v>0</v>
      </c>
      <c r="Q99" s="92">
        <v>0</v>
      </c>
    </row>
    <row r="100" spans="1:19" ht="17.25" customHeight="1" x14ac:dyDescent="0.25">
      <c r="A100" s="123"/>
      <c r="B100" s="123"/>
      <c r="C100" s="142"/>
      <c r="D100" s="68" t="s">
        <v>11</v>
      </c>
      <c r="E100" s="92">
        <f>F100+G100+H100+I100+J100+K100+L100+M100+N100+O100+P100+Q100</f>
        <v>9685.005000000001</v>
      </c>
      <c r="F100" s="92">
        <v>1021.5</v>
      </c>
      <c r="G100" s="92">
        <f>1053.2-782.13</f>
        <v>271.07000000000005</v>
      </c>
      <c r="H100" s="92">
        <v>1292.57</v>
      </c>
      <c r="I100" s="92">
        <v>743.8</v>
      </c>
      <c r="J100" s="92">
        <v>1376.1075000000001</v>
      </c>
      <c r="K100" s="92">
        <v>1463.4675</v>
      </c>
      <c r="L100" s="92">
        <v>849.99</v>
      </c>
      <c r="M100" s="92">
        <v>722.5</v>
      </c>
      <c r="N100" s="92">
        <v>906.3</v>
      </c>
      <c r="O100" s="92">
        <f>980.1+57.6</f>
        <v>1037.7</v>
      </c>
      <c r="P100" s="92">
        <v>0</v>
      </c>
      <c r="Q100" s="92">
        <v>0</v>
      </c>
      <c r="S100" s="102">
        <f>E100-11433.705</f>
        <v>-1748.6999999999989</v>
      </c>
    </row>
    <row r="101" spans="1:19" ht="49.5" customHeight="1" x14ac:dyDescent="0.25">
      <c r="A101" s="123"/>
      <c r="B101" s="123"/>
      <c r="C101" s="142"/>
      <c r="D101" s="69" t="s">
        <v>48</v>
      </c>
      <c r="E101" s="92">
        <v>0</v>
      </c>
      <c r="F101" s="92">
        <v>0</v>
      </c>
      <c r="G101" s="92">
        <v>0</v>
      </c>
      <c r="H101" s="92">
        <v>0</v>
      </c>
      <c r="I101" s="92">
        <v>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</row>
    <row r="102" spans="1:19" ht="25.5" customHeight="1" x14ac:dyDescent="0.25">
      <c r="A102" s="123"/>
      <c r="B102" s="123"/>
      <c r="C102" s="142"/>
      <c r="D102" s="69" t="s">
        <v>46</v>
      </c>
      <c r="E102" s="92">
        <v>0</v>
      </c>
      <c r="F102" s="92">
        <v>0</v>
      </c>
      <c r="G102" s="92">
        <v>0</v>
      </c>
      <c r="H102" s="92">
        <v>0</v>
      </c>
      <c r="I102" s="92">
        <v>0</v>
      </c>
      <c r="J102" s="92">
        <v>0</v>
      </c>
      <c r="K102" s="92">
        <v>0</v>
      </c>
      <c r="L102" s="92">
        <v>0</v>
      </c>
      <c r="M102" s="92">
        <v>0</v>
      </c>
      <c r="N102" s="92">
        <v>0</v>
      </c>
      <c r="O102" s="92">
        <v>0</v>
      </c>
      <c r="P102" s="92">
        <v>0</v>
      </c>
      <c r="Q102" s="92">
        <v>0</v>
      </c>
    </row>
    <row r="103" spans="1:19" ht="26.25" customHeight="1" x14ac:dyDescent="0.25">
      <c r="A103" s="123"/>
      <c r="B103" s="123"/>
      <c r="C103" s="143"/>
      <c r="D103" s="69" t="s">
        <v>57</v>
      </c>
      <c r="E103" s="92">
        <f>F103+G103+H103+I103+J103+K103+L103+M103+N103+O103+P103+Q103</f>
        <v>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</row>
    <row r="104" spans="1:19" ht="17.25" customHeight="1" x14ac:dyDescent="0.25">
      <c r="A104" s="123"/>
      <c r="B104" s="151"/>
      <c r="C104" s="141" t="s">
        <v>123</v>
      </c>
      <c r="D104" s="74" t="s">
        <v>35</v>
      </c>
      <c r="E104" s="93">
        <f t="shared" ref="E104:Q104" si="33">E105+E106+E107+E110</f>
        <v>3781.4500000000003</v>
      </c>
      <c r="F104" s="93">
        <f t="shared" si="33"/>
        <v>404</v>
      </c>
      <c r="G104" s="93">
        <f t="shared" si="33"/>
        <v>325.60000000000002</v>
      </c>
      <c r="H104" s="93">
        <f t="shared" si="33"/>
        <v>314.39999999999998</v>
      </c>
      <c r="I104" s="93">
        <f t="shared" si="33"/>
        <v>358.1</v>
      </c>
      <c r="J104" s="93">
        <f t="shared" si="33"/>
        <v>418.11</v>
      </c>
      <c r="K104" s="93">
        <f t="shared" si="33"/>
        <v>0</v>
      </c>
      <c r="L104" s="93">
        <f t="shared" si="33"/>
        <v>682.654</v>
      </c>
      <c r="M104" s="93">
        <f t="shared" si="33"/>
        <v>281.44400000000002</v>
      </c>
      <c r="N104" s="93">
        <f t="shared" si="33"/>
        <v>212.89400000000001</v>
      </c>
      <c r="O104" s="93">
        <f t="shared" si="33"/>
        <v>283.7</v>
      </c>
      <c r="P104" s="93">
        <f t="shared" si="33"/>
        <v>281.99799999999999</v>
      </c>
      <c r="Q104" s="93">
        <f t="shared" si="33"/>
        <v>9818.5499999999993</v>
      </c>
    </row>
    <row r="105" spans="1:19" ht="17.25" customHeight="1" x14ac:dyDescent="0.25">
      <c r="A105" s="123"/>
      <c r="B105" s="151"/>
      <c r="C105" s="142"/>
      <c r="D105" s="68" t="s">
        <v>9</v>
      </c>
      <c r="E105" s="104">
        <f>F105+G105+H105+I105+J105+K105+L105+M105+N105+O105+P105+Q105</f>
        <v>0</v>
      </c>
      <c r="F105" s="104">
        <v>0</v>
      </c>
      <c r="G105" s="104">
        <v>0</v>
      </c>
      <c r="H105" s="104">
        <v>0</v>
      </c>
      <c r="I105" s="104">
        <v>0</v>
      </c>
      <c r="J105" s="104">
        <v>0</v>
      </c>
      <c r="K105" s="104">
        <v>0</v>
      </c>
      <c r="L105" s="104">
        <v>0</v>
      </c>
      <c r="M105" s="104">
        <v>0</v>
      </c>
      <c r="N105" s="104">
        <v>0</v>
      </c>
      <c r="O105" s="104">
        <v>0</v>
      </c>
      <c r="P105" s="104">
        <v>0</v>
      </c>
      <c r="Q105" s="104">
        <v>0</v>
      </c>
    </row>
    <row r="106" spans="1:19" ht="15.75" customHeight="1" x14ac:dyDescent="0.25">
      <c r="A106" s="123"/>
      <c r="B106" s="151"/>
      <c r="C106" s="142"/>
      <c r="D106" s="68" t="s">
        <v>10</v>
      </c>
      <c r="E106" s="104">
        <f>F106+G106+H106+I106+J106+K106+L106+M106+N106+O106+P106+Q106</f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4">
        <v>0</v>
      </c>
      <c r="N106" s="104">
        <v>0</v>
      </c>
      <c r="O106" s="104">
        <v>0</v>
      </c>
      <c r="P106" s="104">
        <v>0</v>
      </c>
      <c r="Q106" s="104">
        <v>0</v>
      </c>
    </row>
    <row r="107" spans="1:19" ht="17.25" customHeight="1" x14ac:dyDescent="0.25">
      <c r="A107" s="123"/>
      <c r="B107" s="151"/>
      <c r="C107" s="142"/>
      <c r="D107" s="68" t="s">
        <v>11</v>
      </c>
      <c r="E107" s="104">
        <f>F107+G107+H107+I107+J107+K107+L107+M107+N107+O107+P107+Q107</f>
        <v>3781.4500000000003</v>
      </c>
      <c r="F107" s="105">
        <v>404</v>
      </c>
      <c r="G107" s="105">
        <v>325.60000000000002</v>
      </c>
      <c r="H107" s="105">
        <v>314.39999999999998</v>
      </c>
      <c r="I107" s="105">
        <v>358.1</v>
      </c>
      <c r="J107" s="105">
        <v>418.11</v>
      </c>
      <c r="K107" s="105">
        <v>0</v>
      </c>
      <c r="L107" s="105">
        <f>832.654-150</f>
        <v>682.654</v>
      </c>
      <c r="M107" s="104">
        <v>281.44400000000002</v>
      </c>
      <c r="N107" s="104">
        <v>212.89400000000001</v>
      </c>
      <c r="O107" s="104">
        <v>283.7</v>
      </c>
      <c r="P107" s="104">
        <v>281.99799999999999</v>
      </c>
      <c r="Q107" s="104">
        <v>218.55</v>
      </c>
    </row>
    <row r="108" spans="1:19" ht="51.75" customHeight="1" x14ac:dyDescent="0.25">
      <c r="A108" s="123"/>
      <c r="B108" s="151"/>
      <c r="C108" s="142"/>
      <c r="D108" s="69" t="s">
        <v>48</v>
      </c>
      <c r="E108" s="104">
        <v>0</v>
      </c>
      <c r="F108" s="104">
        <v>0</v>
      </c>
      <c r="G108" s="104">
        <v>0</v>
      </c>
      <c r="H108" s="104">
        <v>0</v>
      </c>
      <c r="I108" s="104">
        <v>0</v>
      </c>
      <c r="J108" s="104">
        <v>0</v>
      </c>
      <c r="K108" s="104">
        <v>0</v>
      </c>
      <c r="L108" s="104">
        <v>0</v>
      </c>
      <c r="M108" s="104">
        <v>0</v>
      </c>
      <c r="N108" s="104">
        <v>0</v>
      </c>
      <c r="O108" s="104">
        <v>0</v>
      </c>
      <c r="P108" s="104">
        <v>0</v>
      </c>
      <c r="Q108" s="104">
        <v>0</v>
      </c>
    </row>
    <row r="109" spans="1:19" ht="23.25" customHeight="1" x14ac:dyDescent="0.25">
      <c r="A109" s="123"/>
      <c r="B109" s="151"/>
      <c r="C109" s="142"/>
      <c r="D109" s="69" t="s">
        <v>46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4">
        <v>0</v>
      </c>
      <c r="N109" s="104">
        <v>0</v>
      </c>
      <c r="O109" s="104">
        <v>0</v>
      </c>
      <c r="P109" s="104">
        <v>0</v>
      </c>
      <c r="Q109" s="104">
        <v>0</v>
      </c>
    </row>
    <row r="110" spans="1:19" ht="24.75" customHeight="1" x14ac:dyDescent="0.25">
      <c r="A110" s="123"/>
      <c r="B110" s="151"/>
      <c r="C110" s="143"/>
      <c r="D110" s="69" t="s">
        <v>57</v>
      </c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>
        <v>9600</v>
      </c>
    </row>
    <row r="111" spans="1:19" ht="18" customHeight="1" x14ac:dyDescent="0.25">
      <c r="A111" s="123"/>
      <c r="B111" s="151"/>
      <c r="C111" s="141" t="s">
        <v>65</v>
      </c>
      <c r="D111" s="74" t="s">
        <v>35</v>
      </c>
      <c r="E111" s="93">
        <f t="shared" ref="E111:O111" si="34">E112+E113+E114+E117</f>
        <v>5990</v>
      </c>
      <c r="F111" s="93">
        <f t="shared" si="34"/>
        <v>90</v>
      </c>
      <c r="G111" s="93">
        <f t="shared" si="34"/>
        <v>269.5</v>
      </c>
      <c r="H111" s="93">
        <f t="shared" si="34"/>
        <v>206.4</v>
      </c>
      <c r="I111" s="93">
        <f t="shared" si="34"/>
        <v>217.7</v>
      </c>
      <c r="J111" s="93">
        <f t="shared" si="34"/>
        <v>126</v>
      </c>
      <c r="K111" s="93">
        <f t="shared" si="34"/>
        <v>395.5</v>
      </c>
      <c r="L111" s="93">
        <f t="shared" si="34"/>
        <v>126.4</v>
      </c>
      <c r="M111" s="93">
        <f t="shared" si="34"/>
        <v>126.4</v>
      </c>
      <c r="N111" s="93">
        <f t="shared" si="34"/>
        <v>140.69999999999999</v>
      </c>
      <c r="O111" s="93">
        <f t="shared" si="34"/>
        <v>105</v>
      </c>
      <c r="P111" s="93">
        <f>P112+P113+P114+Q117</f>
        <v>4090</v>
      </c>
      <c r="Q111" s="93">
        <f>Q112+Q113+Q114+Q115+Q116+Q117</f>
        <v>4096.3999999999996</v>
      </c>
    </row>
    <row r="112" spans="1:19" ht="15.75" customHeight="1" x14ac:dyDescent="0.25">
      <c r="A112" s="123"/>
      <c r="B112" s="151"/>
      <c r="C112" s="142"/>
      <c r="D112" s="68" t="s">
        <v>9</v>
      </c>
      <c r="E112" s="92">
        <f>F112+G112+H112+I112+J112+K112+L112+M112+N112+O112+P112+Q112</f>
        <v>0</v>
      </c>
      <c r="F112" s="92">
        <f>G112+H112+I112+J112+K112+L112+M112+N112+O112+P112+Q112+R116</f>
        <v>0</v>
      </c>
      <c r="G112" s="92">
        <f>H112+I112+J112+K112+L112+M112+N112+O112+P112+Q112+R116+S116</f>
        <v>0</v>
      </c>
      <c r="H112" s="92">
        <f>I112+J112+K112+L112+M112+N112+O112+P112+Q112+R116+S116+T116</f>
        <v>0</v>
      </c>
      <c r="I112" s="92">
        <f>J112+K112+L112+M112+N112+O112+P112+Q112+R116+S116+T116+U116</f>
        <v>0</v>
      </c>
      <c r="J112" s="92">
        <f>K112+L112+M112+N112+O112+P112+Q112+R116+S116+T116+U116+V116</f>
        <v>0</v>
      </c>
      <c r="K112" s="92">
        <f>L112+M112+N112+O112+P112+Q112+R116+S116+T116+U116+V116+W116</f>
        <v>0</v>
      </c>
      <c r="L112" s="92">
        <f>M112+N112+O112+P112+Q112+R116+S116+T116+U116+V116+W116+X116</f>
        <v>0</v>
      </c>
      <c r="M112" s="92">
        <f>N112+O112+P112+Q112+R116+S116+T116+U116+V116+W116+X116+Y116</f>
        <v>0</v>
      </c>
      <c r="N112" s="92">
        <f>O112+P112+Q112+R116+S116+T116+U116+V116+W116+X116+Y116+Z116</f>
        <v>0</v>
      </c>
      <c r="O112" s="92">
        <f>P112+Q112+R116+S116+T116+U116+V116+W116+X116+Y116+Z116+AA116</f>
        <v>0</v>
      </c>
      <c r="P112" s="92">
        <f>Q112+R116+S116+T116+U116+V116+W116+X116+Y116+Z116+AA116+AB116</f>
        <v>0</v>
      </c>
      <c r="Q112" s="92">
        <f>R116+S116+T116+U116+V116+W116+X116+Y116+Z116+AA116+AB116+AC116</f>
        <v>0</v>
      </c>
    </row>
    <row r="113" spans="1:17" ht="18.75" customHeight="1" x14ac:dyDescent="0.25">
      <c r="A113" s="123"/>
      <c r="B113" s="151"/>
      <c r="C113" s="142"/>
      <c r="D113" s="68" t="s">
        <v>10</v>
      </c>
      <c r="E113" s="92">
        <f>F113+G113+H113+I113+J113+K113+L113+M113+N113+O113+P113+Q113</f>
        <v>0</v>
      </c>
      <c r="F113" s="92">
        <f>G113+H113+I113+J113+K113+L113+M113+N113+O113+P113+Q113+R117</f>
        <v>0</v>
      </c>
      <c r="G113" s="92">
        <f>H113+I113+J113+K113+L113+M113+N113+O113+P113+Q113+R117+S117</f>
        <v>0</v>
      </c>
      <c r="H113" s="92">
        <f>I113+J113+K113+L113+M113+N113+O113+P113+Q113+R117+S117+T117</f>
        <v>0</v>
      </c>
      <c r="I113" s="92">
        <f>J113+K113+L113+M113+N113+O113+P113+Q113+R117+S117+T117+U117</f>
        <v>0</v>
      </c>
      <c r="J113" s="92">
        <f>K113+L113+M113+N113+O113+P113+Q113+R117+S117+T117+U117+V117</f>
        <v>0</v>
      </c>
      <c r="K113" s="92">
        <f>L113+M113+N113+O113+P113+Q113+R117+S117+T117+U117+V117+W117</f>
        <v>0</v>
      </c>
      <c r="L113" s="92">
        <f>M113+N113+O113+P113+Q113+R117+S117+T117+U117+V117+W117+X117</f>
        <v>0</v>
      </c>
      <c r="M113" s="92">
        <f>N113+O113+P113+Q113+R117+S117+T117+U117+V117+W117+X117+Y117</f>
        <v>0</v>
      </c>
      <c r="N113" s="92">
        <f>O113+P113+Q113+R117+S117+T117+U117+V117+W117+X117+Y117+Z117</f>
        <v>0</v>
      </c>
      <c r="O113" s="92">
        <f>P113+Q113+R117+S117+T117+U117+V117+W117+X117+Y117+Z117+AA117</f>
        <v>0</v>
      </c>
      <c r="P113" s="92">
        <f>Q113+R117+S117+T117+U117+V117+W117+X117+Y117+Z117+AA117+AB117</f>
        <v>0</v>
      </c>
      <c r="Q113" s="92">
        <f>R117+S117+T117+U117+V117+W117+X117+Y117+Z117+AA117+AB117+AC117</f>
        <v>0</v>
      </c>
    </row>
    <row r="114" spans="1:17" ht="17.25" customHeight="1" x14ac:dyDescent="0.25">
      <c r="A114" s="123"/>
      <c r="B114" s="151"/>
      <c r="C114" s="142"/>
      <c r="D114" s="68" t="s">
        <v>11</v>
      </c>
      <c r="E114" s="92">
        <f>F114+G114+H114+I114+J114+K114+L114+M114+N114+O114+P114+Q114</f>
        <v>1990.0000000000002</v>
      </c>
      <c r="F114" s="92">
        <v>90</v>
      </c>
      <c r="G114" s="92">
        <v>269.5</v>
      </c>
      <c r="H114" s="92">
        <v>206.4</v>
      </c>
      <c r="I114" s="92">
        <v>217.7</v>
      </c>
      <c r="J114" s="92">
        <v>126</v>
      </c>
      <c r="K114" s="92">
        <v>395.5</v>
      </c>
      <c r="L114" s="92">
        <v>126.4</v>
      </c>
      <c r="M114" s="92">
        <v>126.4</v>
      </c>
      <c r="N114" s="92">
        <f>150.7-10</f>
        <v>140.69999999999999</v>
      </c>
      <c r="O114" s="92">
        <v>105</v>
      </c>
      <c r="P114" s="92">
        <v>90</v>
      </c>
      <c r="Q114" s="92">
        <v>96.4</v>
      </c>
    </row>
    <row r="115" spans="1:17" ht="49.5" customHeight="1" x14ac:dyDescent="0.25">
      <c r="A115" s="123"/>
      <c r="B115" s="151"/>
      <c r="C115" s="142"/>
      <c r="D115" s="69" t="s">
        <v>48</v>
      </c>
      <c r="E115" s="92">
        <v>0</v>
      </c>
      <c r="F115" s="92">
        <v>0</v>
      </c>
      <c r="G115" s="92">
        <v>0</v>
      </c>
      <c r="H115" s="92">
        <v>0</v>
      </c>
      <c r="I115" s="92">
        <v>0</v>
      </c>
      <c r="J115" s="92">
        <v>0</v>
      </c>
      <c r="K115" s="92">
        <v>0</v>
      </c>
      <c r="L115" s="92">
        <v>0</v>
      </c>
      <c r="M115" s="92">
        <v>0</v>
      </c>
      <c r="N115" s="92">
        <v>0</v>
      </c>
      <c r="O115" s="92">
        <v>0</v>
      </c>
      <c r="P115" s="92">
        <v>0</v>
      </c>
      <c r="Q115" s="92">
        <v>0</v>
      </c>
    </row>
    <row r="116" spans="1:17" ht="26.25" customHeight="1" x14ac:dyDescent="0.25">
      <c r="A116" s="123"/>
      <c r="B116" s="151"/>
      <c r="C116" s="142"/>
      <c r="D116" s="69" t="s">
        <v>46</v>
      </c>
      <c r="E116" s="92">
        <v>0</v>
      </c>
      <c r="F116" s="92">
        <v>0</v>
      </c>
      <c r="G116" s="92">
        <v>0</v>
      </c>
      <c r="H116" s="92">
        <v>0</v>
      </c>
      <c r="I116" s="92">
        <v>0</v>
      </c>
      <c r="J116" s="92">
        <v>0</v>
      </c>
      <c r="K116" s="92">
        <v>0</v>
      </c>
      <c r="L116" s="92">
        <v>0</v>
      </c>
      <c r="M116" s="92">
        <v>0</v>
      </c>
      <c r="N116" s="92">
        <v>0</v>
      </c>
      <c r="O116" s="92">
        <v>0</v>
      </c>
      <c r="P116" s="92">
        <v>0</v>
      </c>
      <c r="Q116" s="92">
        <v>0</v>
      </c>
    </row>
    <row r="117" spans="1:17" ht="24.75" customHeight="1" x14ac:dyDescent="0.25">
      <c r="A117" s="123"/>
      <c r="B117" s="151"/>
      <c r="C117" s="143"/>
      <c r="D117" s="69" t="s">
        <v>57</v>
      </c>
      <c r="E117" s="112">
        <f>F117+G117+H117+I117+J117+K117+L117+M117+N117+O117+Q117</f>
        <v>4000</v>
      </c>
      <c r="F117" s="112">
        <v>0</v>
      </c>
      <c r="G117" s="112">
        <v>0</v>
      </c>
      <c r="H117" s="112">
        <v>0</v>
      </c>
      <c r="I117" s="112">
        <v>0</v>
      </c>
      <c r="J117" s="112">
        <v>0</v>
      </c>
      <c r="K117" s="112"/>
      <c r="L117" s="112"/>
      <c r="M117" s="112">
        <v>0</v>
      </c>
      <c r="N117" s="112">
        <v>0</v>
      </c>
      <c r="O117" s="112">
        <v>0</v>
      </c>
      <c r="P117" s="113">
        <v>0</v>
      </c>
      <c r="Q117" s="92">
        <v>4000</v>
      </c>
    </row>
    <row r="118" spans="1:17" ht="18" hidden="1" customHeight="1" x14ac:dyDescent="0.25">
      <c r="A118" s="123"/>
      <c r="B118" s="151"/>
      <c r="C118" s="141" t="s">
        <v>89</v>
      </c>
      <c r="D118" s="74" t="s">
        <v>35</v>
      </c>
      <c r="E118" s="93">
        <f t="shared" ref="E118:Q118" si="35">E119+E120+E121+E124</f>
        <v>0</v>
      </c>
      <c r="F118" s="93">
        <f t="shared" si="35"/>
        <v>0</v>
      </c>
      <c r="G118" s="93">
        <f t="shared" si="35"/>
        <v>0</v>
      </c>
      <c r="H118" s="93">
        <f t="shared" si="35"/>
        <v>0</v>
      </c>
      <c r="I118" s="93">
        <f t="shared" si="35"/>
        <v>0</v>
      </c>
      <c r="J118" s="93">
        <f t="shared" si="35"/>
        <v>0</v>
      </c>
      <c r="K118" s="93">
        <f t="shared" si="35"/>
        <v>0</v>
      </c>
      <c r="L118" s="93">
        <f t="shared" si="35"/>
        <v>0</v>
      </c>
      <c r="M118" s="93">
        <f t="shared" si="35"/>
        <v>0</v>
      </c>
      <c r="N118" s="93">
        <f t="shared" si="35"/>
        <v>0</v>
      </c>
      <c r="O118" s="93">
        <f t="shared" si="35"/>
        <v>0</v>
      </c>
      <c r="P118" s="93">
        <f t="shared" si="35"/>
        <v>0</v>
      </c>
      <c r="Q118" s="93">
        <f t="shared" si="35"/>
        <v>0</v>
      </c>
    </row>
    <row r="119" spans="1:17" ht="17.25" hidden="1" customHeight="1" x14ac:dyDescent="0.25">
      <c r="A119" s="123"/>
      <c r="B119" s="151"/>
      <c r="C119" s="142"/>
      <c r="D119" s="68" t="s">
        <v>9</v>
      </c>
      <c r="E119" s="92">
        <f>F119+G119+H119+I119+J119+K119+L119+M119+N119+O119+P119+Q119</f>
        <v>0</v>
      </c>
      <c r="F119" s="92">
        <f>G119+H119+I119+J119+K119+L119+M119+N119+O119+P119+Q119+R123</f>
        <v>0</v>
      </c>
      <c r="G119" s="92">
        <f>H119+I119+J119+K119+L119+M119+N119+O119+P119+Q119+R123+S123</f>
        <v>0</v>
      </c>
      <c r="H119" s="92">
        <f>I119+J119+K119+L119+M119+N119+O119+P119+Q119+R123+S123+T123</f>
        <v>0</v>
      </c>
      <c r="I119" s="92">
        <f>J119+K119+L119+M119+N119+O119+P119+Q119+R123+S123+T123+U123</f>
        <v>0</v>
      </c>
      <c r="J119" s="92">
        <f>K119+L119+M119+N119+O119+P119+Q119+R123+S123+T123+U123+V123</f>
        <v>0</v>
      </c>
      <c r="K119" s="92">
        <f>L119+M119+N119+O119+P119+Q119+R123+S123+T123+U123+V123+W123</f>
        <v>0</v>
      </c>
      <c r="L119" s="92">
        <f>M119+N119+O119+P119+Q119+R123+S123+T123+U123+V123+W123+X123</f>
        <v>0</v>
      </c>
      <c r="M119" s="92">
        <f>N119+O119+P119+Q119+R123+S123+T123+U123+V123+W123+X123+Y123</f>
        <v>0</v>
      </c>
      <c r="N119" s="92">
        <f>O119+P119+Q119+R123+S123+T123+U123+V123+W123+X123+Y123+Z123</f>
        <v>0</v>
      </c>
      <c r="O119" s="92">
        <f>P119+Q119+R123+S123+T123+U123+V123+W123+X123+Y123+Z123+AA123</f>
        <v>0</v>
      </c>
      <c r="P119" s="92">
        <f>Q119+R123+S123+T123+U123+V123+W123+X123+Y123+Z123+AA123+AB123</f>
        <v>0</v>
      </c>
      <c r="Q119" s="92">
        <f>R123+S123+T123+U123+V123+W123+X123+Y123+Z123+AA123+AB123+AC123</f>
        <v>0</v>
      </c>
    </row>
    <row r="120" spans="1:17" ht="18.75" hidden="1" customHeight="1" x14ac:dyDescent="0.25">
      <c r="A120" s="123"/>
      <c r="B120" s="151"/>
      <c r="C120" s="142"/>
      <c r="D120" s="68" t="s">
        <v>10</v>
      </c>
      <c r="E120" s="92">
        <f>F120+G120+H120+I120+J120+K120+L120+M120+N120+O120+P120+Q120</f>
        <v>0</v>
      </c>
      <c r="F120" s="92">
        <f>G120+H120+I120+J120+K120+L120+M120+N120+O120+P120+Q120+R124</f>
        <v>0</v>
      </c>
      <c r="G120" s="92">
        <f>H120+I120+J120+K120+L120+M120+N120+O120+P120+Q120+R124+S124</f>
        <v>0</v>
      </c>
      <c r="H120" s="92">
        <f>I120+J120+K120+L120+M120+N120+O120+P120+Q120+R124+S124+T124</f>
        <v>0</v>
      </c>
      <c r="I120" s="92">
        <f>J120+K120+L120+M120+N120+O120+P120+Q120+R124+S124+T124+U124</f>
        <v>0</v>
      </c>
      <c r="J120" s="92">
        <f>K120+L120+M120+N120+O120+P120+Q120+R124+S124+T124+U124+V124</f>
        <v>0</v>
      </c>
      <c r="K120" s="92">
        <f>L120+M120+N120+O120+P120+Q120+R124+S124+T124+U124+V124+W124</f>
        <v>0</v>
      </c>
      <c r="L120" s="92">
        <f>M120+N120+O120+P120+Q120+R124+S124+T124+U124+V124+W124+X124</f>
        <v>0</v>
      </c>
      <c r="M120" s="92">
        <f>N120+O120+P120+Q120+R124+S124+T124+U124+V124+W124+X124+Y124</f>
        <v>0</v>
      </c>
      <c r="N120" s="92">
        <f>O120+P120+Q120+R124+S124+T124+U124+V124+W124+X124+Y124+Z124</f>
        <v>0</v>
      </c>
      <c r="O120" s="92">
        <f>P120+Q120+R124+S124+T124+U124+V124+W124+X124+Y124+Z124+AA124</f>
        <v>0</v>
      </c>
      <c r="P120" s="92">
        <f>Q120+R124+S124+T124+U124+V124+W124+X124+Y124+Z124+AA124+AB124</f>
        <v>0</v>
      </c>
      <c r="Q120" s="92">
        <f>R124+S124+T124+U124+V124+W124+X124+Y124+Z124+AA124+AB124+AC124</f>
        <v>0</v>
      </c>
    </row>
    <row r="121" spans="1:17" ht="20.25" hidden="1" customHeight="1" x14ac:dyDescent="0.25">
      <c r="A121" s="123"/>
      <c r="B121" s="151"/>
      <c r="C121" s="142"/>
      <c r="D121" s="68" t="s">
        <v>11</v>
      </c>
      <c r="E121" s="92">
        <f>F121+G121+H121+I121+J121+K121+L121+M121+N121+O121+P121+Q121</f>
        <v>0</v>
      </c>
      <c r="F121" s="92">
        <v>0</v>
      </c>
      <c r="G121" s="92">
        <v>0</v>
      </c>
      <c r="H121" s="92">
        <v>0</v>
      </c>
      <c r="I121" s="92">
        <v>0</v>
      </c>
      <c r="J121" s="92">
        <v>0</v>
      </c>
      <c r="K121" s="92">
        <v>0</v>
      </c>
      <c r="L121" s="92">
        <v>0</v>
      </c>
      <c r="M121" s="92">
        <v>0</v>
      </c>
      <c r="N121" s="92">
        <v>0</v>
      </c>
      <c r="O121" s="92">
        <v>0</v>
      </c>
      <c r="P121" s="92">
        <v>0</v>
      </c>
      <c r="Q121" s="92">
        <v>0</v>
      </c>
    </row>
    <row r="122" spans="1:17" ht="49.5" hidden="1" customHeight="1" x14ac:dyDescent="0.25">
      <c r="A122" s="123"/>
      <c r="B122" s="151"/>
      <c r="C122" s="142"/>
      <c r="D122" s="69" t="s">
        <v>48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2">
        <v>0</v>
      </c>
      <c r="P122" s="92">
        <v>0</v>
      </c>
      <c r="Q122" s="92">
        <v>0</v>
      </c>
    </row>
    <row r="123" spans="1:17" ht="24" hidden="1" customHeight="1" x14ac:dyDescent="0.25">
      <c r="A123" s="123"/>
      <c r="B123" s="151"/>
      <c r="C123" s="142"/>
      <c r="D123" s="69" t="s">
        <v>46</v>
      </c>
      <c r="E123" s="92">
        <v>0</v>
      </c>
      <c r="F123" s="92">
        <v>0</v>
      </c>
      <c r="G123" s="92">
        <v>0</v>
      </c>
      <c r="H123" s="92">
        <v>0</v>
      </c>
      <c r="I123" s="92">
        <v>0</v>
      </c>
      <c r="J123" s="92">
        <v>0</v>
      </c>
      <c r="K123" s="92">
        <v>0</v>
      </c>
      <c r="L123" s="92">
        <v>0</v>
      </c>
      <c r="M123" s="92">
        <v>0</v>
      </c>
      <c r="N123" s="92">
        <v>0</v>
      </c>
      <c r="O123" s="92">
        <v>0</v>
      </c>
      <c r="P123" s="92">
        <v>0</v>
      </c>
      <c r="Q123" s="92">
        <v>0</v>
      </c>
    </row>
    <row r="124" spans="1:17" ht="24.75" hidden="1" customHeight="1" x14ac:dyDescent="0.25">
      <c r="A124" s="124"/>
      <c r="B124" s="152"/>
      <c r="C124" s="143"/>
      <c r="D124" s="69" t="s">
        <v>57</v>
      </c>
      <c r="E124" s="92">
        <f>F124+G124+H124+I124+J124+K124+L124+M124+N124+O124+P124+Q124</f>
        <v>0</v>
      </c>
      <c r="F124" s="92">
        <v>0</v>
      </c>
      <c r="G124" s="92">
        <v>0</v>
      </c>
      <c r="H124" s="92">
        <v>0</v>
      </c>
      <c r="I124" s="92">
        <v>0</v>
      </c>
      <c r="J124" s="92">
        <v>0</v>
      </c>
      <c r="K124" s="92">
        <v>0</v>
      </c>
      <c r="L124" s="92">
        <v>0</v>
      </c>
      <c r="M124" s="92">
        <v>0</v>
      </c>
      <c r="N124" s="92">
        <v>0</v>
      </c>
      <c r="O124" s="92">
        <v>0</v>
      </c>
      <c r="P124" s="92">
        <v>0</v>
      </c>
      <c r="Q124" s="92">
        <v>0</v>
      </c>
    </row>
    <row r="125" spans="1:17" ht="18" customHeight="1" x14ac:dyDescent="0.25">
      <c r="A125" s="134" t="s">
        <v>104</v>
      </c>
      <c r="B125" s="134" t="s">
        <v>96</v>
      </c>
      <c r="C125" s="141" t="s">
        <v>122</v>
      </c>
      <c r="D125" s="67" t="s">
        <v>35</v>
      </c>
      <c r="E125" s="100">
        <f t="shared" ref="E125:Q125" si="36">E126+E127+E128+E131</f>
        <v>14886.860899999998</v>
      </c>
      <c r="F125" s="100">
        <f t="shared" si="36"/>
        <v>1122.5714700000001</v>
      </c>
      <c r="G125" s="100">
        <f t="shared" si="36"/>
        <v>1082.9396999999999</v>
      </c>
      <c r="H125" s="100">
        <f t="shared" si="36"/>
        <v>1208.6593800000001</v>
      </c>
      <c r="I125" s="100">
        <f t="shared" si="36"/>
        <v>1087.4899</v>
      </c>
      <c r="J125" s="100">
        <f t="shared" si="36"/>
        <v>1377.8431800000001</v>
      </c>
      <c r="K125" s="100">
        <f t="shared" si="36"/>
        <v>1712.9936299999999</v>
      </c>
      <c r="L125" s="100">
        <f t="shared" si="36"/>
        <v>1104.4884099999999</v>
      </c>
      <c r="M125" s="100">
        <f t="shared" si="36"/>
        <v>1181.5481400000001</v>
      </c>
      <c r="N125" s="100">
        <f t="shared" si="36"/>
        <v>694.81676000000004</v>
      </c>
      <c r="O125" s="100">
        <f t="shared" si="36"/>
        <v>526.90446999999995</v>
      </c>
      <c r="P125" s="100">
        <f t="shared" si="36"/>
        <v>1681.6125400000001</v>
      </c>
      <c r="Q125" s="100">
        <f t="shared" si="36"/>
        <v>2104.99332</v>
      </c>
    </row>
    <row r="126" spans="1:17" ht="17.25" customHeight="1" x14ac:dyDescent="0.25">
      <c r="A126" s="123"/>
      <c r="B126" s="123"/>
      <c r="C126" s="142"/>
      <c r="D126" s="68" t="s">
        <v>9</v>
      </c>
      <c r="E126" s="96">
        <f>F126+G126+H126+I126+J126+K126+L126+M126+N126+O126+P126+Q126</f>
        <v>0</v>
      </c>
      <c r="F126" s="96">
        <f>G126+H126+I126+J126+K126+L126+M126+N126+O126+P126+Q126+R130</f>
        <v>0</v>
      </c>
      <c r="G126" s="96">
        <f>H126+I126+J126+K126+L126+M126+N126+O126+P126+Q126+R130+S130</f>
        <v>0</v>
      </c>
      <c r="H126" s="96">
        <f>I126+J126+K126+L126+M126+N126+O126+P126+Q126+R130+S130+T130</f>
        <v>0</v>
      </c>
      <c r="I126" s="96">
        <f>J126+K126+L126+M126+N126+O126+P126+Q126+R130+S130+T130+U130</f>
        <v>0</v>
      </c>
      <c r="J126" s="96">
        <f>K126+L126+M126+N126+O126+P126+Q126+R130+S130+T130+U130+V130</f>
        <v>0</v>
      </c>
      <c r="K126" s="96">
        <f>L126+M126+N126+O126+P126+Q126+R130+S130+T130+U130+V130+W130</f>
        <v>0</v>
      </c>
      <c r="L126" s="96">
        <f>M126+N126+O126+P126+Q126+R130+S130+T130+U130+V130+W130+X130</f>
        <v>0</v>
      </c>
      <c r="M126" s="96">
        <f>N126+O126+P126+Q126+R130+S130+T130+U130+V130+W130+X130+Y130</f>
        <v>0</v>
      </c>
      <c r="N126" s="96">
        <f>O126+P126+Q126+R130+S130+T130+U130+V130+W130+X130+Y130+Z130</f>
        <v>0</v>
      </c>
      <c r="O126" s="96">
        <f>P126+Q126+R130+S130+T130+U130+V130+W130+X130+Y130+Z130+AA130</f>
        <v>0</v>
      </c>
      <c r="P126" s="96">
        <f>Q126+R130+S130+T130+U130+V130+W130+X130+Y130+Z130+AA130+AB130</f>
        <v>0</v>
      </c>
      <c r="Q126" s="96">
        <f>R130+S130+T130+U130+V130+W130+X130+Y130+Z130+AA130+AB130+AC130</f>
        <v>0</v>
      </c>
    </row>
    <row r="127" spans="1:17" ht="18.75" customHeight="1" x14ac:dyDescent="0.25">
      <c r="A127" s="123"/>
      <c r="B127" s="123"/>
      <c r="C127" s="142"/>
      <c r="D127" s="68" t="s">
        <v>10</v>
      </c>
      <c r="E127" s="96">
        <f>F127+G127+H127+I127+J127+K127+L127+M127+N127+O127+P127+Q127</f>
        <v>0</v>
      </c>
      <c r="F127" s="96">
        <f>G127+H127+I127+J127+K127+L127+M127+N127+O127+P127+Q127+R131</f>
        <v>0</v>
      </c>
      <c r="G127" s="96">
        <f>H127+I127+J127+K127+L127+M127+N127+O127+P127+Q127+R131+S131</f>
        <v>0</v>
      </c>
      <c r="H127" s="96">
        <f>I127+J127+K127+L127+M127+N127+O127+P127+Q127+R131+S131+T131</f>
        <v>0</v>
      </c>
      <c r="I127" s="96">
        <f>J127+K127+L127+M127+N127+O127+P127+Q127+R131+S131+T131+U131</f>
        <v>0</v>
      </c>
      <c r="J127" s="96">
        <f>K127+L127+M127+N127+O127+P127+Q127+R131+S131+T131+U131+V131</f>
        <v>0</v>
      </c>
      <c r="K127" s="96">
        <f>L127+M127+N127+O127+P127+Q127+R131+S131+T131+U131+V131+W131</f>
        <v>0</v>
      </c>
      <c r="L127" s="96">
        <f>M127+N127+O127+P127+Q127+R131+S131+T131+U131+V131+W131+X131</f>
        <v>0</v>
      </c>
      <c r="M127" s="96">
        <f>N127+O127+P127+Q127+R131+S131+T131+U131+V131+W131+X131+Y131</f>
        <v>0</v>
      </c>
      <c r="N127" s="96">
        <f>O127+P127+Q127+R131+S131+T131+U131+V131+W131+X131+Y131+Z131</f>
        <v>0</v>
      </c>
      <c r="O127" s="96">
        <f>P127+Q127+R131+S131+T131+U131+V131+W131+X131+Y131+Z131+AA131</f>
        <v>0</v>
      </c>
      <c r="P127" s="96">
        <f>Q127+R131+S131+T131+U131+V131+W131+X131+Y131+Z131+AA131+AB131</f>
        <v>0</v>
      </c>
      <c r="Q127" s="96">
        <f>R131+S131+T131+U131+V131+W131+X131+Y131+Z131+AA131+AB131+AC131</f>
        <v>0</v>
      </c>
    </row>
    <row r="128" spans="1:17" ht="18" customHeight="1" x14ac:dyDescent="0.25">
      <c r="A128" s="123"/>
      <c r="B128" s="123"/>
      <c r="C128" s="142"/>
      <c r="D128" s="68" t="s">
        <v>11</v>
      </c>
      <c r="E128" s="101">
        <f>F128+G128+H128+I128+J128+K128+L128+M128+N128+O128+P128+Q128</f>
        <v>14069.851099999998</v>
      </c>
      <c r="F128" s="103">
        <v>1122.5714700000001</v>
      </c>
      <c r="G128" s="103">
        <v>1082.9396999999999</v>
      </c>
      <c r="H128" s="103">
        <v>1208.6593800000001</v>
      </c>
      <c r="I128" s="103">
        <v>1087.4899</v>
      </c>
      <c r="J128" s="103">
        <v>1377.8431800000001</v>
      </c>
      <c r="K128" s="103">
        <v>1712.9936299999999</v>
      </c>
      <c r="L128" s="103">
        <v>1104.4884099999999</v>
      </c>
      <c r="M128" s="103">
        <v>1181.5481400000001</v>
      </c>
      <c r="N128" s="103">
        <v>694.81676000000004</v>
      </c>
      <c r="O128" s="103">
        <v>526.90446999999995</v>
      </c>
      <c r="P128" s="103">
        <v>1681.6125400000001</v>
      </c>
      <c r="Q128" s="103">
        <v>1287.98352</v>
      </c>
    </row>
    <row r="129" spans="1:17" ht="51" customHeight="1" x14ac:dyDescent="0.25">
      <c r="A129" s="123"/>
      <c r="B129" s="123"/>
      <c r="C129" s="142"/>
      <c r="D129" s="69" t="s">
        <v>48</v>
      </c>
      <c r="E129" s="96">
        <v>0</v>
      </c>
      <c r="F129" s="96">
        <v>0</v>
      </c>
      <c r="G129" s="96">
        <v>0</v>
      </c>
      <c r="H129" s="96">
        <v>0</v>
      </c>
      <c r="I129" s="96">
        <v>0</v>
      </c>
      <c r="J129" s="96">
        <v>0</v>
      </c>
      <c r="K129" s="96">
        <v>0</v>
      </c>
      <c r="L129" s="96">
        <v>0</v>
      </c>
      <c r="M129" s="96">
        <v>0</v>
      </c>
      <c r="N129" s="96">
        <v>0</v>
      </c>
      <c r="O129" s="96">
        <v>0</v>
      </c>
      <c r="P129" s="96">
        <v>0</v>
      </c>
      <c r="Q129" s="96">
        <v>0</v>
      </c>
    </row>
    <row r="130" spans="1:17" ht="24.75" customHeight="1" x14ac:dyDescent="0.25">
      <c r="A130" s="123"/>
      <c r="B130" s="123"/>
      <c r="C130" s="142"/>
      <c r="D130" s="69" t="s">
        <v>46</v>
      </c>
      <c r="E130" s="96">
        <v>0</v>
      </c>
      <c r="F130" s="96">
        <v>0</v>
      </c>
      <c r="G130" s="96">
        <v>0</v>
      </c>
      <c r="H130" s="96">
        <v>0</v>
      </c>
      <c r="I130" s="96">
        <v>0</v>
      </c>
      <c r="J130" s="96">
        <v>0</v>
      </c>
      <c r="K130" s="96">
        <v>0</v>
      </c>
      <c r="L130" s="96">
        <v>0</v>
      </c>
      <c r="M130" s="96">
        <v>0</v>
      </c>
      <c r="N130" s="96">
        <v>0</v>
      </c>
      <c r="O130" s="96">
        <v>0</v>
      </c>
      <c r="P130" s="96">
        <v>0</v>
      </c>
      <c r="Q130" s="96">
        <v>0</v>
      </c>
    </row>
    <row r="131" spans="1:17" ht="21.75" customHeight="1" x14ac:dyDescent="0.25">
      <c r="A131" s="124"/>
      <c r="B131" s="124"/>
      <c r="C131" s="143"/>
      <c r="D131" s="69" t="s">
        <v>57</v>
      </c>
      <c r="E131" s="96">
        <f>F131+G131+H131+I131+J131+K131+L131+M131+N131+O131+P131+Q131</f>
        <v>817.00980000000004</v>
      </c>
      <c r="F131" s="96">
        <v>0</v>
      </c>
      <c r="G131" s="96">
        <v>0</v>
      </c>
      <c r="H131" s="96">
        <v>0</v>
      </c>
      <c r="I131" s="96">
        <v>0</v>
      </c>
      <c r="J131" s="96">
        <v>0</v>
      </c>
      <c r="K131" s="96">
        <v>0</v>
      </c>
      <c r="L131" s="96">
        <v>0</v>
      </c>
      <c r="M131" s="96">
        <v>0</v>
      </c>
      <c r="N131" s="96">
        <v>0</v>
      </c>
      <c r="O131" s="96">
        <v>0</v>
      </c>
      <c r="P131" s="96">
        <v>0</v>
      </c>
      <c r="Q131" s="96">
        <v>817.00980000000004</v>
      </c>
    </row>
    <row r="132" spans="1:17" ht="16.5" customHeight="1" x14ac:dyDescent="0.25">
      <c r="A132" s="134" t="s">
        <v>105</v>
      </c>
      <c r="B132" s="134" t="s">
        <v>73</v>
      </c>
      <c r="C132" s="141" t="s">
        <v>81</v>
      </c>
      <c r="D132" s="70" t="s">
        <v>35</v>
      </c>
      <c r="E132" s="93">
        <f>E133+E134+E135+E138</f>
        <v>1180</v>
      </c>
      <c r="F132" s="93">
        <f>F133+F134+F135+F136+F137+F138</f>
        <v>0</v>
      </c>
      <c r="G132" s="93">
        <f t="shared" ref="G132:Q132" si="37">G133+G134+G135+G136+G137+G138</f>
        <v>0</v>
      </c>
      <c r="H132" s="93">
        <f t="shared" si="37"/>
        <v>0</v>
      </c>
      <c r="I132" s="93">
        <f t="shared" si="37"/>
        <v>0</v>
      </c>
      <c r="J132" s="93">
        <f t="shared" si="37"/>
        <v>540</v>
      </c>
      <c r="K132" s="93">
        <f t="shared" si="37"/>
        <v>443</v>
      </c>
      <c r="L132" s="93">
        <f t="shared" si="37"/>
        <v>0</v>
      </c>
      <c r="M132" s="93">
        <f t="shared" si="37"/>
        <v>0</v>
      </c>
      <c r="N132" s="93">
        <f t="shared" si="37"/>
        <v>197</v>
      </c>
      <c r="O132" s="93">
        <f t="shared" si="37"/>
        <v>0</v>
      </c>
      <c r="P132" s="93">
        <f t="shared" si="37"/>
        <v>0</v>
      </c>
      <c r="Q132" s="93">
        <f t="shared" si="37"/>
        <v>0</v>
      </c>
    </row>
    <row r="133" spans="1:17" ht="18" customHeight="1" x14ac:dyDescent="0.25">
      <c r="A133" s="123"/>
      <c r="B133" s="123"/>
      <c r="C133" s="142"/>
      <c r="D133" s="69" t="s">
        <v>9</v>
      </c>
      <c r="E133" s="92">
        <f>F133+G133+H133+I133+J133+K133+L133+M133+N133+O133+P133+Q133</f>
        <v>0</v>
      </c>
      <c r="F133" s="92">
        <v>0</v>
      </c>
      <c r="G133" s="92">
        <v>0</v>
      </c>
      <c r="H133" s="92">
        <v>0</v>
      </c>
      <c r="I133" s="92">
        <v>0</v>
      </c>
      <c r="J133" s="92">
        <v>0</v>
      </c>
      <c r="K133" s="92">
        <v>0</v>
      </c>
      <c r="L133" s="92">
        <v>0</v>
      </c>
      <c r="M133" s="92">
        <v>0</v>
      </c>
      <c r="N133" s="92">
        <v>0</v>
      </c>
      <c r="O133" s="92">
        <v>0</v>
      </c>
      <c r="P133" s="92">
        <v>0</v>
      </c>
      <c r="Q133" s="92">
        <v>0</v>
      </c>
    </row>
    <row r="134" spans="1:17" ht="19.5" customHeight="1" x14ac:dyDescent="0.25">
      <c r="A134" s="123"/>
      <c r="B134" s="123"/>
      <c r="C134" s="142"/>
      <c r="D134" s="69" t="s">
        <v>10</v>
      </c>
      <c r="E134" s="92">
        <f>F134+G134+H134+I134+J134+K134+L134+M134+N134+O134+P134+Q134</f>
        <v>0</v>
      </c>
      <c r="F134" s="92">
        <v>0</v>
      </c>
      <c r="G134" s="92">
        <v>0</v>
      </c>
      <c r="H134" s="92">
        <v>0</v>
      </c>
      <c r="I134" s="92">
        <v>0</v>
      </c>
      <c r="J134" s="92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92">
        <v>0</v>
      </c>
      <c r="Q134" s="92">
        <v>0</v>
      </c>
    </row>
    <row r="135" spans="1:17" ht="18" customHeight="1" x14ac:dyDescent="0.25">
      <c r="A135" s="123"/>
      <c r="B135" s="123"/>
      <c r="C135" s="142"/>
      <c r="D135" s="69" t="s">
        <v>11</v>
      </c>
      <c r="E135" s="92">
        <f>F135+G135+H135+I135+J135+K135+L135+M135+N135+O135+P135+Q135</f>
        <v>1180</v>
      </c>
      <c r="F135" s="92">
        <v>0</v>
      </c>
      <c r="G135" s="92">
        <v>0</v>
      </c>
      <c r="H135" s="92">
        <v>0</v>
      </c>
      <c r="I135" s="92">
        <v>0</v>
      </c>
      <c r="J135" s="92">
        <v>540</v>
      </c>
      <c r="K135" s="92">
        <v>443</v>
      </c>
      <c r="L135" s="92">
        <v>0</v>
      </c>
      <c r="M135" s="92">
        <v>0</v>
      </c>
      <c r="N135" s="92">
        <v>197</v>
      </c>
      <c r="O135" s="92">
        <v>0</v>
      </c>
      <c r="P135" s="92">
        <v>0</v>
      </c>
      <c r="Q135" s="92">
        <v>0</v>
      </c>
    </row>
    <row r="136" spans="1:17" ht="50.25" customHeight="1" x14ac:dyDescent="0.25">
      <c r="A136" s="123"/>
      <c r="B136" s="123"/>
      <c r="C136" s="142"/>
      <c r="D136" s="69" t="s">
        <v>48</v>
      </c>
      <c r="E136" s="92">
        <v>0</v>
      </c>
      <c r="F136" s="92">
        <v>0</v>
      </c>
      <c r="G136" s="92">
        <v>0</v>
      </c>
      <c r="H136" s="92">
        <v>0</v>
      </c>
      <c r="I136" s="92">
        <v>0</v>
      </c>
      <c r="J136" s="92">
        <v>0</v>
      </c>
      <c r="K136" s="92">
        <v>0</v>
      </c>
      <c r="L136" s="92">
        <v>0</v>
      </c>
      <c r="M136" s="92">
        <v>0</v>
      </c>
      <c r="N136" s="92">
        <v>0</v>
      </c>
      <c r="O136" s="92">
        <v>0</v>
      </c>
      <c r="P136" s="92">
        <v>0</v>
      </c>
      <c r="Q136" s="92">
        <v>0</v>
      </c>
    </row>
    <row r="137" spans="1:17" ht="24" customHeight="1" x14ac:dyDescent="0.25">
      <c r="A137" s="123"/>
      <c r="B137" s="123"/>
      <c r="C137" s="142"/>
      <c r="D137" s="69" t="s">
        <v>46</v>
      </c>
      <c r="E137" s="92">
        <v>0</v>
      </c>
      <c r="F137" s="92">
        <v>0</v>
      </c>
      <c r="G137" s="92">
        <v>0</v>
      </c>
      <c r="H137" s="92">
        <v>0</v>
      </c>
      <c r="I137" s="92">
        <v>0</v>
      </c>
      <c r="J137" s="92">
        <v>0</v>
      </c>
      <c r="K137" s="92">
        <v>0</v>
      </c>
      <c r="L137" s="92">
        <v>0</v>
      </c>
      <c r="M137" s="92">
        <v>0</v>
      </c>
      <c r="N137" s="92">
        <v>0</v>
      </c>
      <c r="O137" s="92">
        <v>0</v>
      </c>
      <c r="P137" s="92">
        <v>0</v>
      </c>
      <c r="Q137" s="92">
        <v>0</v>
      </c>
    </row>
    <row r="138" spans="1:17" ht="23.25" customHeight="1" x14ac:dyDescent="0.25">
      <c r="A138" s="124"/>
      <c r="B138" s="124"/>
      <c r="C138" s="143"/>
      <c r="D138" s="68" t="s">
        <v>57</v>
      </c>
      <c r="E138" s="92">
        <f>F138+G138+H138+I138+J138+K138+L138+M138+N138+O138+P138+Q138</f>
        <v>0</v>
      </c>
      <c r="F138" s="92">
        <v>0</v>
      </c>
      <c r="G138" s="92">
        <v>0</v>
      </c>
      <c r="H138" s="92">
        <v>0</v>
      </c>
      <c r="I138" s="92">
        <v>0</v>
      </c>
      <c r="J138" s="92">
        <v>0</v>
      </c>
      <c r="K138" s="92">
        <v>0</v>
      </c>
      <c r="L138" s="92">
        <v>0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</row>
    <row r="139" spans="1:17" ht="18" customHeight="1" x14ac:dyDescent="0.25">
      <c r="A139" s="134" t="s">
        <v>106</v>
      </c>
      <c r="B139" s="134" t="s">
        <v>64</v>
      </c>
      <c r="C139" s="141" t="s">
        <v>80</v>
      </c>
      <c r="D139" s="70" t="s">
        <v>35</v>
      </c>
      <c r="E139" s="93">
        <f>E140+E141+E142+E145</f>
        <v>180</v>
      </c>
      <c r="F139" s="93">
        <f>F140+F141+F142+F143+F144+F145</f>
        <v>0</v>
      </c>
      <c r="G139" s="93">
        <f t="shared" ref="G139:Q139" si="38">G140+G141+G142+G143+G144+G145</f>
        <v>0</v>
      </c>
      <c r="H139" s="93">
        <f t="shared" si="38"/>
        <v>0</v>
      </c>
      <c r="I139" s="93">
        <f t="shared" si="38"/>
        <v>0</v>
      </c>
      <c r="J139" s="93">
        <f t="shared" si="38"/>
        <v>0</v>
      </c>
      <c r="K139" s="93">
        <f t="shared" si="38"/>
        <v>0</v>
      </c>
      <c r="L139" s="93">
        <f t="shared" si="38"/>
        <v>0</v>
      </c>
      <c r="M139" s="93">
        <f t="shared" si="38"/>
        <v>0</v>
      </c>
      <c r="N139" s="93">
        <f t="shared" si="38"/>
        <v>0</v>
      </c>
      <c r="O139" s="93">
        <f t="shared" si="38"/>
        <v>0</v>
      </c>
      <c r="P139" s="93">
        <f t="shared" si="38"/>
        <v>0</v>
      </c>
      <c r="Q139" s="93">
        <f t="shared" si="38"/>
        <v>180</v>
      </c>
    </row>
    <row r="140" spans="1:17" ht="18" customHeight="1" x14ac:dyDescent="0.25">
      <c r="A140" s="123"/>
      <c r="B140" s="123"/>
      <c r="C140" s="142"/>
      <c r="D140" s="69" t="s">
        <v>9</v>
      </c>
      <c r="E140" s="92">
        <f>F140+G140+H140+I140+J140+K140+L140+M140+N140+O140+P140+Q140</f>
        <v>0</v>
      </c>
      <c r="F140" s="92">
        <v>0</v>
      </c>
      <c r="G140" s="92">
        <v>0</v>
      </c>
      <c r="H140" s="92">
        <v>0</v>
      </c>
      <c r="I140" s="92">
        <v>0</v>
      </c>
      <c r="J140" s="92">
        <v>0</v>
      </c>
      <c r="K140" s="92">
        <v>0</v>
      </c>
      <c r="L140" s="92">
        <v>0</v>
      </c>
      <c r="M140" s="92">
        <v>0</v>
      </c>
      <c r="N140" s="92">
        <v>0</v>
      </c>
      <c r="O140" s="92">
        <v>0</v>
      </c>
      <c r="P140" s="92">
        <v>0</v>
      </c>
      <c r="Q140" s="92">
        <v>0</v>
      </c>
    </row>
    <row r="141" spans="1:17" ht="19.5" customHeight="1" x14ac:dyDescent="0.25">
      <c r="A141" s="123"/>
      <c r="B141" s="123"/>
      <c r="C141" s="142"/>
      <c r="D141" s="69" t="s">
        <v>10</v>
      </c>
      <c r="E141" s="92">
        <f>F141+G141+H141+I141+J141+K141+L141+M141+N141+O141+P141+Q141</f>
        <v>0</v>
      </c>
      <c r="F141" s="92">
        <v>0</v>
      </c>
      <c r="G141" s="92">
        <v>0</v>
      </c>
      <c r="H141" s="92">
        <v>0</v>
      </c>
      <c r="I141" s="92">
        <v>0</v>
      </c>
      <c r="J141" s="92">
        <v>0</v>
      </c>
      <c r="K141" s="92">
        <v>0</v>
      </c>
      <c r="L141" s="92">
        <v>0</v>
      </c>
      <c r="M141" s="92">
        <v>0</v>
      </c>
      <c r="N141" s="92">
        <v>0</v>
      </c>
      <c r="O141" s="92">
        <v>0</v>
      </c>
      <c r="P141" s="92">
        <v>0</v>
      </c>
      <c r="Q141" s="92">
        <v>0</v>
      </c>
    </row>
    <row r="142" spans="1:17" ht="17.25" customHeight="1" x14ac:dyDescent="0.25">
      <c r="A142" s="123"/>
      <c r="B142" s="123"/>
      <c r="C142" s="142"/>
      <c r="D142" s="69" t="s">
        <v>11</v>
      </c>
      <c r="E142" s="92">
        <f>F142+G142+H142+I142+J142+K142+L142+M142+N142+O142+P142+Q142</f>
        <v>180</v>
      </c>
      <c r="F142" s="92">
        <v>0</v>
      </c>
      <c r="G142" s="92"/>
      <c r="H142" s="92"/>
      <c r="I142" s="92">
        <v>0</v>
      </c>
      <c r="J142" s="92">
        <v>0</v>
      </c>
      <c r="K142" s="92">
        <v>0</v>
      </c>
      <c r="L142" s="92">
        <v>0</v>
      </c>
      <c r="M142" s="92">
        <v>0</v>
      </c>
      <c r="N142" s="92">
        <v>0</v>
      </c>
      <c r="O142" s="92">
        <v>0</v>
      </c>
      <c r="P142" s="92">
        <v>0</v>
      </c>
      <c r="Q142" s="92">
        <v>180</v>
      </c>
    </row>
    <row r="143" spans="1:17" ht="51.75" customHeight="1" x14ac:dyDescent="0.25">
      <c r="A143" s="123"/>
      <c r="B143" s="123"/>
      <c r="C143" s="142"/>
      <c r="D143" s="69" t="s">
        <v>48</v>
      </c>
      <c r="E143" s="92">
        <v>0</v>
      </c>
      <c r="F143" s="92">
        <v>0</v>
      </c>
      <c r="G143" s="92">
        <v>0</v>
      </c>
      <c r="H143" s="92">
        <v>0</v>
      </c>
      <c r="I143" s="92">
        <v>0</v>
      </c>
      <c r="J143" s="92">
        <v>0</v>
      </c>
      <c r="K143" s="92">
        <v>0</v>
      </c>
      <c r="L143" s="92">
        <v>0</v>
      </c>
      <c r="M143" s="92">
        <v>0</v>
      </c>
      <c r="N143" s="92">
        <v>0</v>
      </c>
      <c r="O143" s="92">
        <v>0</v>
      </c>
      <c r="P143" s="92">
        <v>0</v>
      </c>
      <c r="Q143" s="92">
        <v>0</v>
      </c>
    </row>
    <row r="144" spans="1:17" ht="25.5" customHeight="1" x14ac:dyDescent="0.25">
      <c r="A144" s="123"/>
      <c r="B144" s="123"/>
      <c r="C144" s="142"/>
      <c r="D144" s="69" t="s">
        <v>46</v>
      </c>
      <c r="E144" s="92">
        <v>0</v>
      </c>
      <c r="F144" s="92">
        <v>0</v>
      </c>
      <c r="G144" s="92">
        <v>0</v>
      </c>
      <c r="H144" s="92">
        <v>0</v>
      </c>
      <c r="I144" s="92">
        <v>0</v>
      </c>
      <c r="J144" s="92">
        <v>0</v>
      </c>
      <c r="K144" s="92">
        <v>0</v>
      </c>
      <c r="L144" s="92">
        <v>0</v>
      </c>
      <c r="M144" s="92">
        <v>0</v>
      </c>
      <c r="N144" s="92">
        <v>0</v>
      </c>
      <c r="O144" s="92">
        <v>0</v>
      </c>
      <c r="P144" s="92">
        <v>0</v>
      </c>
      <c r="Q144" s="92">
        <v>0</v>
      </c>
    </row>
    <row r="145" spans="1:66" ht="28.5" customHeight="1" x14ac:dyDescent="0.25">
      <c r="A145" s="124"/>
      <c r="B145" s="124"/>
      <c r="C145" s="143"/>
      <c r="D145" s="68" t="s">
        <v>57</v>
      </c>
      <c r="E145" s="92">
        <f>F145+G145+H145+I145+J145+K145+L145+M145+N145+O145+P145+Q145</f>
        <v>0</v>
      </c>
      <c r="F145" s="92">
        <v>0</v>
      </c>
      <c r="G145" s="92"/>
      <c r="H145" s="92">
        <v>0</v>
      </c>
      <c r="I145" s="92">
        <v>0</v>
      </c>
      <c r="J145" s="92">
        <v>0</v>
      </c>
      <c r="K145" s="92">
        <v>0</v>
      </c>
      <c r="L145" s="92">
        <v>0</v>
      </c>
      <c r="M145" s="92">
        <v>0</v>
      </c>
      <c r="N145" s="92">
        <v>0</v>
      </c>
      <c r="O145" s="92">
        <v>0</v>
      </c>
      <c r="P145" s="92">
        <v>0</v>
      </c>
      <c r="Q145" s="92">
        <v>0</v>
      </c>
    </row>
    <row r="146" spans="1:66" ht="18.75" customHeight="1" x14ac:dyDescent="0.25">
      <c r="A146" s="145" t="s">
        <v>54</v>
      </c>
      <c r="B146" s="146"/>
      <c r="C146" s="141" t="s">
        <v>90</v>
      </c>
      <c r="D146" s="67" t="s">
        <v>35</v>
      </c>
      <c r="E146" s="93">
        <f>E147+E148+E149+E150+E151+E152</f>
        <v>91981.807580000008</v>
      </c>
      <c r="F146" s="93">
        <f t="shared" ref="F146:Q146" si="39">F147+F148+F149+F152</f>
        <v>3980.0714699999999</v>
      </c>
      <c r="G146" s="93">
        <f t="shared" si="39"/>
        <v>7942.4596999999994</v>
      </c>
      <c r="H146" s="93">
        <f t="shared" si="39"/>
        <v>6090.4293800000005</v>
      </c>
      <c r="I146" s="93">
        <f t="shared" si="39"/>
        <v>4115.6399000000001</v>
      </c>
      <c r="J146" s="93">
        <f t="shared" si="39"/>
        <v>5038.3206800000007</v>
      </c>
      <c r="K146" s="93">
        <f t="shared" si="39"/>
        <v>6579.7711300000001</v>
      </c>
      <c r="L146" s="93">
        <f t="shared" si="39"/>
        <v>11639.402409999999</v>
      </c>
      <c r="M146" s="93">
        <f t="shared" si="39"/>
        <v>4859.1151399999999</v>
      </c>
      <c r="N146" s="93">
        <f t="shared" si="39"/>
        <v>8379.2566399999996</v>
      </c>
      <c r="O146" s="93">
        <f t="shared" si="39"/>
        <v>3745.8594699999999</v>
      </c>
      <c r="P146" s="93">
        <f t="shared" si="39"/>
        <v>3294.3275400000002</v>
      </c>
      <c r="Q146" s="93">
        <f t="shared" si="39"/>
        <v>26317.154119999999</v>
      </c>
      <c r="S146" s="102"/>
    </row>
    <row r="147" spans="1:66" ht="17.25" customHeight="1" x14ac:dyDescent="0.25">
      <c r="A147" s="147"/>
      <c r="B147" s="148"/>
      <c r="C147" s="142"/>
      <c r="D147" s="67" t="s">
        <v>9</v>
      </c>
      <c r="E147" s="92">
        <f>E15+E84+E49</f>
        <v>0</v>
      </c>
      <c r="F147" s="92">
        <v>0</v>
      </c>
      <c r="G147" s="92">
        <v>0</v>
      </c>
      <c r="H147" s="92">
        <v>0</v>
      </c>
      <c r="I147" s="92">
        <v>0</v>
      </c>
      <c r="J147" s="92">
        <v>0</v>
      </c>
      <c r="K147" s="92">
        <v>0</v>
      </c>
      <c r="L147" s="92">
        <v>0</v>
      </c>
      <c r="M147" s="92">
        <v>0</v>
      </c>
      <c r="N147" s="92">
        <v>0</v>
      </c>
      <c r="O147" s="92">
        <v>0</v>
      </c>
      <c r="P147" s="92">
        <v>0</v>
      </c>
      <c r="Q147" s="92">
        <v>0</v>
      </c>
    </row>
    <row r="148" spans="1:66" ht="16.5" customHeight="1" x14ac:dyDescent="0.25">
      <c r="A148" s="147"/>
      <c r="B148" s="148"/>
      <c r="C148" s="142"/>
      <c r="D148" s="67" t="s">
        <v>10</v>
      </c>
      <c r="E148" s="92">
        <f>E16+E50+E64+E85</f>
        <v>5239.7</v>
      </c>
      <c r="F148" s="92">
        <f t="shared" ref="F148:J148" si="40">F16+F85+F50</f>
        <v>0</v>
      </c>
      <c r="G148" s="92">
        <f t="shared" si="40"/>
        <v>0</v>
      </c>
      <c r="H148" s="92">
        <f t="shared" si="40"/>
        <v>0</v>
      </c>
      <c r="I148" s="92">
        <f t="shared" si="40"/>
        <v>0</v>
      </c>
      <c r="J148" s="92">
        <f t="shared" si="40"/>
        <v>0</v>
      </c>
      <c r="K148" s="92">
        <f>K16+K23+K30+K36+K50+K57+K64+K71+K78+K85+K92+K99+K106+K113+K127+K134+K141</f>
        <v>0</v>
      </c>
      <c r="L148" s="92">
        <f>L16+L23+L30+L36+L50+L57+L71+L78+L85+L92+L99+L106+L113+L127+L134+L141</f>
        <v>575.05999999999995</v>
      </c>
      <c r="M148" s="92">
        <f>M16+M23+M30+M36+M50+M57+M71+M78+M85+M92+M99+M106+M113+M127+M134+M141</f>
        <v>447.98975000000002</v>
      </c>
      <c r="N148" s="92">
        <f>N16+N23+N30+N36+N50+N57+N71+N78+N85+N92+N99+N106+N113+N127+N134+N141</f>
        <v>3584.0575800000001</v>
      </c>
      <c r="O148" s="92">
        <f>O16+O23+O30+O36+O50+O57+O71+O78+O85+O92+O99+O106+O113+O127+O134+O141</f>
        <v>632.59267</v>
      </c>
      <c r="P148" s="92">
        <f>P16+P23+P30+P36+P50+P57+P64+P71+P78+P85+P92+P99+P106+P113+P127+P134+P141</f>
        <v>0</v>
      </c>
      <c r="Q148" s="92">
        <f>Q16+Q23+Q30+Q36+Q50+Q57+Q71+Q78+Q85+Q92+Q99+Q106+Q113+Q127+Q134+Q141</f>
        <v>0</v>
      </c>
    </row>
    <row r="149" spans="1:66" ht="18" customHeight="1" x14ac:dyDescent="0.25">
      <c r="A149" s="147"/>
      <c r="B149" s="148"/>
      <c r="C149" s="142"/>
      <c r="D149" s="67" t="s">
        <v>11</v>
      </c>
      <c r="E149" s="96">
        <f>E17+E51+E65+E86</f>
        <v>62653.097780000004</v>
      </c>
      <c r="F149" s="96">
        <f t="shared" ref="F149:Q149" si="41">F17+F65+F86+F51</f>
        <v>3980.0714699999999</v>
      </c>
      <c r="G149" s="96">
        <f t="shared" si="41"/>
        <v>7942.4596999999994</v>
      </c>
      <c r="H149" s="96">
        <f t="shared" si="41"/>
        <v>6090.4293800000005</v>
      </c>
      <c r="I149" s="96">
        <f t="shared" si="41"/>
        <v>4115.6399000000001</v>
      </c>
      <c r="J149" s="96">
        <f t="shared" si="41"/>
        <v>5038.3206800000007</v>
      </c>
      <c r="K149" s="96">
        <f t="shared" si="41"/>
        <v>6579.7711300000001</v>
      </c>
      <c r="L149" s="96">
        <f t="shared" si="41"/>
        <v>11064.342409999999</v>
      </c>
      <c r="M149" s="96">
        <f t="shared" si="41"/>
        <v>4411.1253900000002</v>
      </c>
      <c r="N149" s="96">
        <f t="shared" si="41"/>
        <v>4795.1990599999999</v>
      </c>
      <c r="O149" s="96">
        <f t="shared" si="41"/>
        <v>3113.2667999999999</v>
      </c>
      <c r="P149" s="96">
        <f t="shared" si="41"/>
        <v>3294.3275400000002</v>
      </c>
      <c r="Q149" s="96">
        <f t="shared" si="41"/>
        <v>2228.1443199999999</v>
      </c>
      <c r="S149" s="102"/>
    </row>
    <row r="150" spans="1:66" ht="51.75" customHeight="1" x14ac:dyDescent="0.25">
      <c r="A150" s="147"/>
      <c r="B150" s="148"/>
      <c r="C150" s="142"/>
      <c r="D150" s="70" t="s">
        <v>48</v>
      </c>
      <c r="E150" s="92">
        <f t="shared" ref="E150:Q150" si="42">E18+E87+E52</f>
        <v>0</v>
      </c>
      <c r="F150" s="92">
        <f t="shared" si="42"/>
        <v>0</v>
      </c>
      <c r="G150" s="92">
        <f t="shared" si="42"/>
        <v>0</v>
      </c>
      <c r="H150" s="92">
        <f t="shared" si="42"/>
        <v>0</v>
      </c>
      <c r="I150" s="92">
        <f t="shared" si="42"/>
        <v>0</v>
      </c>
      <c r="J150" s="92">
        <f t="shared" si="42"/>
        <v>0</v>
      </c>
      <c r="K150" s="92">
        <f t="shared" si="42"/>
        <v>0</v>
      </c>
      <c r="L150" s="92">
        <f t="shared" si="42"/>
        <v>0</v>
      </c>
      <c r="M150" s="92">
        <f t="shared" si="42"/>
        <v>0</v>
      </c>
      <c r="N150" s="92">
        <f t="shared" si="42"/>
        <v>0</v>
      </c>
      <c r="O150" s="92">
        <f t="shared" si="42"/>
        <v>0</v>
      </c>
      <c r="P150" s="92">
        <f t="shared" si="42"/>
        <v>0</v>
      </c>
      <c r="Q150" s="92">
        <f t="shared" si="42"/>
        <v>0</v>
      </c>
    </row>
    <row r="151" spans="1:66" ht="22.5" customHeight="1" x14ac:dyDescent="0.25">
      <c r="A151" s="147"/>
      <c r="B151" s="148"/>
      <c r="C151" s="142"/>
      <c r="D151" s="70" t="s">
        <v>46</v>
      </c>
      <c r="E151" s="92">
        <f t="shared" ref="E151:Q151" si="43">E19+E88+E53</f>
        <v>0</v>
      </c>
      <c r="F151" s="92">
        <f t="shared" si="43"/>
        <v>0</v>
      </c>
      <c r="G151" s="92">
        <f t="shared" si="43"/>
        <v>0</v>
      </c>
      <c r="H151" s="92">
        <f t="shared" si="43"/>
        <v>0</v>
      </c>
      <c r="I151" s="92">
        <f t="shared" si="43"/>
        <v>0</v>
      </c>
      <c r="J151" s="92">
        <f t="shared" si="43"/>
        <v>0</v>
      </c>
      <c r="K151" s="92">
        <f t="shared" si="43"/>
        <v>0</v>
      </c>
      <c r="L151" s="92">
        <f t="shared" si="43"/>
        <v>0</v>
      </c>
      <c r="M151" s="92">
        <f t="shared" si="43"/>
        <v>0</v>
      </c>
      <c r="N151" s="92">
        <f t="shared" si="43"/>
        <v>0</v>
      </c>
      <c r="O151" s="92">
        <f t="shared" si="43"/>
        <v>0</v>
      </c>
      <c r="P151" s="92">
        <f t="shared" si="43"/>
        <v>0</v>
      </c>
      <c r="Q151" s="92">
        <f t="shared" si="43"/>
        <v>0</v>
      </c>
    </row>
    <row r="152" spans="1:66" ht="22.5" customHeight="1" x14ac:dyDescent="0.25">
      <c r="A152" s="149"/>
      <c r="B152" s="150"/>
      <c r="C152" s="143"/>
      <c r="D152" s="70" t="s">
        <v>57</v>
      </c>
      <c r="E152" s="92">
        <f t="shared" ref="E152:Q152" si="44">E20+E54+E89</f>
        <v>24089.0098</v>
      </c>
      <c r="F152" s="92">
        <f t="shared" si="44"/>
        <v>0</v>
      </c>
      <c r="G152" s="92">
        <f t="shared" si="44"/>
        <v>0</v>
      </c>
      <c r="H152" s="92">
        <f t="shared" si="44"/>
        <v>0</v>
      </c>
      <c r="I152" s="92">
        <f t="shared" si="44"/>
        <v>0</v>
      </c>
      <c r="J152" s="92">
        <f t="shared" si="44"/>
        <v>0</v>
      </c>
      <c r="K152" s="92">
        <f t="shared" si="44"/>
        <v>0</v>
      </c>
      <c r="L152" s="92">
        <f t="shared" si="44"/>
        <v>0</v>
      </c>
      <c r="M152" s="92">
        <f t="shared" si="44"/>
        <v>0</v>
      </c>
      <c r="N152" s="92">
        <f t="shared" si="44"/>
        <v>0</v>
      </c>
      <c r="O152" s="92">
        <f t="shared" si="44"/>
        <v>0</v>
      </c>
      <c r="P152" s="92">
        <f t="shared" si="44"/>
        <v>0</v>
      </c>
      <c r="Q152" s="92">
        <f t="shared" si="44"/>
        <v>24089.0098</v>
      </c>
    </row>
    <row r="153" spans="1:66" ht="23.25" customHeight="1" x14ac:dyDescent="0.25">
      <c r="A153" s="144" t="s">
        <v>36</v>
      </c>
      <c r="B153" s="144"/>
      <c r="C153" s="144"/>
      <c r="D153" s="144"/>
      <c r="E153" s="144"/>
      <c r="F153" s="59"/>
      <c r="G153" s="51"/>
    </row>
    <row r="154" spans="1:66" ht="25.5" customHeight="1" x14ac:dyDescent="0.25">
      <c r="B154" s="1" t="s">
        <v>119</v>
      </c>
      <c r="C154" s="86"/>
      <c r="D154" s="106"/>
      <c r="E154" s="87"/>
      <c r="F154" s="41"/>
      <c r="G154" s="76" t="s">
        <v>120</v>
      </c>
      <c r="H154" s="81"/>
    </row>
    <row r="155" spans="1:66" ht="22.5" customHeight="1" x14ac:dyDescent="0.25">
      <c r="C155" s="86"/>
      <c r="D155" s="106"/>
      <c r="E155" s="87"/>
      <c r="F155" s="82" t="s">
        <v>38</v>
      </c>
      <c r="G155" s="77"/>
      <c r="H155" s="81"/>
    </row>
    <row r="156" spans="1:66" ht="21" customHeight="1" x14ac:dyDescent="0.25">
      <c r="B156" s="1" t="s">
        <v>109</v>
      </c>
      <c r="F156" s="41"/>
      <c r="G156" s="52" t="s">
        <v>117</v>
      </c>
      <c r="H156" s="81"/>
    </row>
    <row r="157" spans="1:66" ht="21" customHeight="1" x14ac:dyDescent="0.25">
      <c r="F157" s="82" t="s">
        <v>38</v>
      </c>
      <c r="G157" s="77"/>
      <c r="H157" s="81"/>
    </row>
    <row r="158" spans="1:66" ht="27" customHeight="1" x14ac:dyDescent="0.25">
      <c r="B158" s="1" t="s">
        <v>111</v>
      </c>
      <c r="F158" s="109"/>
      <c r="G158" s="107" t="s">
        <v>115</v>
      </c>
      <c r="H158" s="81"/>
    </row>
    <row r="159" spans="1:66" ht="19.5" customHeight="1" x14ac:dyDescent="0.25">
      <c r="A159" s="85"/>
      <c r="B159" s="108"/>
      <c r="C159" s="86"/>
      <c r="D159" s="106"/>
      <c r="E159" s="87"/>
      <c r="F159" s="83" t="s">
        <v>38</v>
      </c>
      <c r="G159" s="76"/>
      <c r="H159" s="87"/>
      <c r="I159" s="88"/>
      <c r="J159" s="88"/>
      <c r="K159" s="88"/>
      <c r="L159" s="88"/>
      <c r="M159" s="88"/>
      <c r="N159" s="88"/>
      <c r="O159" s="88"/>
      <c r="P159" s="88"/>
      <c r="Q159" s="88"/>
    </row>
    <row r="160" spans="1:66" ht="18" hidden="1" customHeight="1" x14ac:dyDescent="0.25">
      <c r="A160" s="85"/>
      <c r="B160" s="86"/>
      <c r="G160" s="77"/>
      <c r="H160" s="87"/>
      <c r="J160" s="88"/>
      <c r="K160" s="88"/>
      <c r="L160" s="88"/>
      <c r="M160" s="88"/>
      <c r="N160" s="88"/>
      <c r="O160" s="88"/>
      <c r="P160" s="88"/>
      <c r="Q160" s="88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</row>
    <row r="161" spans="1:66" ht="0.75" customHeight="1" x14ac:dyDescent="0.25">
      <c r="A161" s="85"/>
      <c r="B161" s="86"/>
      <c r="F161" s="60"/>
      <c r="G161" s="77"/>
      <c r="H161" s="87"/>
      <c r="J161" s="88"/>
      <c r="K161" s="88"/>
      <c r="L161" s="88"/>
      <c r="M161" s="88"/>
      <c r="N161" s="88"/>
      <c r="O161" s="88"/>
      <c r="P161" s="88"/>
      <c r="Q161" s="88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</row>
    <row r="162" spans="1:66" ht="19.5" customHeight="1" x14ac:dyDescent="0.25">
      <c r="B162" s="1" t="s">
        <v>110</v>
      </c>
      <c r="F162" s="91"/>
      <c r="G162" s="89" t="s">
        <v>118</v>
      </c>
      <c r="H162" s="87"/>
      <c r="J162" s="88"/>
      <c r="K162" s="88"/>
      <c r="L162" s="88"/>
      <c r="M162" s="88"/>
      <c r="N162" s="88"/>
      <c r="O162" s="88"/>
      <c r="P162" s="88"/>
      <c r="Q162" s="88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</row>
    <row r="163" spans="1:66" ht="40.5" customHeight="1" x14ac:dyDescent="0.25">
      <c r="B163" s="1" t="s">
        <v>112</v>
      </c>
      <c r="F163" s="83" t="s">
        <v>38</v>
      </c>
      <c r="G163" s="89" t="s">
        <v>121</v>
      </c>
      <c r="H163" s="87"/>
      <c r="J163" s="88"/>
      <c r="K163" s="88"/>
      <c r="L163" s="88"/>
      <c r="M163" s="88"/>
      <c r="N163" s="88"/>
      <c r="O163" s="88"/>
      <c r="P163" s="88"/>
      <c r="Q163" s="88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</row>
    <row r="164" spans="1:66" x14ac:dyDescent="0.25">
      <c r="F164" s="65" t="s">
        <v>38</v>
      </c>
      <c r="G164" s="77"/>
      <c r="H164" s="81"/>
    </row>
    <row r="165" spans="1:66" ht="12.75" customHeight="1" x14ac:dyDescent="0.25">
      <c r="B165" s="156" t="s">
        <v>113</v>
      </c>
      <c r="C165" s="156"/>
      <c r="D165" s="156"/>
      <c r="E165" s="156"/>
      <c r="F165" s="60"/>
      <c r="G165" s="77"/>
      <c r="H165" s="81"/>
    </row>
    <row r="166" spans="1:66" ht="18.75" customHeight="1" x14ac:dyDescent="0.25">
      <c r="B166" s="156"/>
      <c r="C166" s="156"/>
      <c r="D166" s="156"/>
      <c r="E166" s="156"/>
      <c r="F166" s="41"/>
      <c r="G166" s="52" t="s">
        <v>79</v>
      </c>
      <c r="H166" s="81"/>
    </row>
    <row r="167" spans="1:66" ht="16.5" x14ac:dyDescent="0.25">
      <c r="F167" s="83" t="s">
        <v>38</v>
      </c>
      <c r="G167" s="52"/>
      <c r="H167" s="81"/>
    </row>
    <row r="168" spans="1:66" ht="4.5" customHeight="1" x14ac:dyDescent="0.25">
      <c r="C168" s="60"/>
      <c r="D168" s="77"/>
    </row>
    <row r="169" spans="1:66" ht="15.75" hidden="1" customHeight="1" x14ac:dyDescent="0.25">
      <c r="C169" s="41"/>
      <c r="D169" s="52"/>
      <c r="P169" s="61" t="s">
        <v>87</v>
      </c>
      <c r="Q169" s="61"/>
    </row>
    <row r="170" spans="1:66" ht="23.25" customHeight="1" x14ac:dyDescent="0.25">
      <c r="C170" s="83"/>
      <c r="D170" s="77"/>
      <c r="F170" s="54"/>
    </row>
  </sheetData>
  <mergeCells count="64">
    <mergeCell ref="B165:E166"/>
    <mergeCell ref="A21:A27"/>
    <mergeCell ref="B21:B27"/>
    <mergeCell ref="C21:C27"/>
    <mergeCell ref="A8:Q8"/>
    <mergeCell ref="A9:Q9"/>
    <mergeCell ref="C10:N10"/>
    <mergeCell ref="P10:Q10"/>
    <mergeCell ref="F11:Q11"/>
    <mergeCell ref="A11:A12"/>
    <mergeCell ref="B11:B12"/>
    <mergeCell ref="C11:C12"/>
    <mergeCell ref="D11:D12"/>
    <mergeCell ref="E11:E12"/>
    <mergeCell ref="A83:A89"/>
    <mergeCell ref="B83:B89"/>
    <mergeCell ref="C83:C89"/>
    <mergeCell ref="C69:C75"/>
    <mergeCell ref="C76:C82"/>
    <mergeCell ref="B69:B82"/>
    <mergeCell ref="A69:A82"/>
    <mergeCell ref="A90:A124"/>
    <mergeCell ref="B90:B124"/>
    <mergeCell ref="C90:C96"/>
    <mergeCell ref="C97:C103"/>
    <mergeCell ref="C104:C110"/>
    <mergeCell ref="C111:C117"/>
    <mergeCell ref="C118:C124"/>
    <mergeCell ref="A153:E153"/>
    <mergeCell ref="A125:A131"/>
    <mergeCell ref="B125:B131"/>
    <mergeCell ref="C125:C131"/>
    <mergeCell ref="A132:A138"/>
    <mergeCell ref="B132:B138"/>
    <mergeCell ref="C132:C138"/>
    <mergeCell ref="A139:A145"/>
    <mergeCell ref="B139:B145"/>
    <mergeCell ref="C139:C145"/>
    <mergeCell ref="A146:B152"/>
    <mergeCell ref="C146:C152"/>
    <mergeCell ref="L1:L7"/>
    <mergeCell ref="M4:Q4"/>
    <mergeCell ref="M6:Q6"/>
    <mergeCell ref="M7:Q7"/>
    <mergeCell ref="A55:A61"/>
    <mergeCell ref="B55:B61"/>
    <mergeCell ref="C55:C61"/>
    <mergeCell ref="A28:A33"/>
    <mergeCell ref="B28:B33"/>
    <mergeCell ref="C28:C33"/>
    <mergeCell ref="A34:A40"/>
    <mergeCell ref="B34:B40"/>
    <mergeCell ref="C34:C40"/>
    <mergeCell ref="A14:A20"/>
    <mergeCell ref="B14:B20"/>
    <mergeCell ref="C14:C20"/>
    <mergeCell ref="C62:C68"/>
    <mergeCell ref="B62:B68"/>
    <mergeCell ref="A41:A47"/>
    <mergeCell ref="B41:B47"/>
    <mergeCell ref="C41:C47"/>
    <mergeCell ref="A48:A54"/>
    <mergeCell ref="B48:B54"/>
    <mergeCell ref="C48:C54"/>
  </mergeCells>
  <pageMargins left="0.23622047244094491" right="0.23622047244094491" top="0.74803149606299213" bottom="0.74803149606299213" header="0.31496062992125984" footer="0.31496062992125984"/>
  <pageSetup paperSize="9" scale="41" fitToHeight="0" orientation="landscape" r:id="rId1"/>
  <rowBreaks count="3" manualBreakCount="3">
    <brk id="40" max="16" man="1"/>
    <brk id="94" max="16" man="1"/>
    <brk id="13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63" t="s">
        <v>59</v>
      </c>
      <c r="B6" s="163"/>
      <c r="C6" s="163"/>
      <c r="D6" s="163"/>
    </row>
    <row r="7" spans="1:4" x14ac:dyDescent="0.25">
      <c r="B7" s="164"/>
      <c r="C7" s="164"/>
      <c r="D7" s="164"/>
    </row>
    <row r="8" spans="1:4" ht="28.5" customHeight="1" x14ac:dyDescent="0.25"/>
    <row r="9" spans="1:4" ht="30.75" customHeight="1" x14ac:dyDescent="0.25">
      <c r="A9" s="165" t="s">
        <v>0</v>
      </c>
      <c r="B9" s="165" t="s">
        <v>12</v>
      </c>
      <c r="C9" s="165" t="s">
        <v>29</v>
      </c>
      <c r="D9" s="165"/>
    </row>
    <row r="10" spans="1:4" ht="75" x14ac:dyDescent="0.25">
      <c r="A10" s="165"/>
      <c r="B10" s="165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61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61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58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62"/>
      <c r="F24" s="162"/>
      <c r="G24" s="162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62" t="s">
        <v>45</v>
      </c>
      <c r="N8" s="162"/>
      <c r="O8" s="162"/>
      <c r="P8" s="162"/>
    </row>
    <row r="9" spans="1:16" ht="16.5" x14ac:dyDescent="0.25">
      <c r="F9" s="6"/>
      <c r="M9" s="167"/>
      <c r="N9" s="167"/>
      <c r="O9" s="167"/>
      <c r="P9" s="167"/>
    </row>
    <row r="10" spans="1:16" ht="16.5" x14ac:dyDescent="0.25">
      <c r="F10" s="6"/>
      <c r="M10" s="168"/>
      <c r="N10" s="168"/>
      <c r="O10" s="168"/>
      <c r="P10" s="168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69" t="s">
        <v>40</v>
      </c>
      <c r="N12" s="169"/>
      <c r="O12" s="169"/>
      <c r="P12" s="169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64" t="s">
        <v>41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</row>
    <row r="15" spans="1:16" ht="22.5" customHeight="1" x14ac:dyDescent="0.25">
      <c r="A15" s="182" t="s">
        <v>42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</row>
    <row r="16" spans="1:16" x14ac:dyDescent="0.25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</row>
    <row r="17" spans="1:16" x14ac:dyDescent="0.25">
      <c r="O17" s="159" t="s">
        <v>43</v>
      </c>
      <c r="P17" s="159"/>
    </row>
    <row r="18" spans="1:16" ht="42.75" customHeight="1" x14ac:dyDescent="0.25">
      <c r="A18" s="175" t="s">
        <v>0</v>
      </c>
      <c r="B18" s="175" t="s">
        <v>12</v>
      </c>
      <c r="C18" s="175" t="s">
        <v>34</v>
      </c>
      <c r="D18" s="175" t="s">
        <v>37</v>
      </c>
      <c r="E18" s="175" t="s">
        <v>44</v>
      </c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6" ht="24.75" customHeight="1" x14ac:dyDescent="0.25">
      <c r="A19" s="175"/>
      <c r="B19" s="175"/>
      <c r="C19" s="175"/>
      <c r="D19" s="175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70" t="s">
        <v>2</v>
      </c>
      <c r="B21" s="170" t="s">
        <v>60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71"/>
      <c r="B22" s="171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71"/>
      <c r="B23" s="171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71"/>
      <c r="B24" s="171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71"/>
      <c r="B25" s="172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71"/>
      <c r="B26" s="172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74"/>
      <c r="B27" s="173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75" t="s">
        <v>3</v>
      </c>
      <c r="B28" s="176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75"/>
      <c r="B29" s="177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75"/>
      <c r="B30" s="177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75"/>
      <c r="B31" s="177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75"/>
      <c r="B32" s="177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75"/>
      <c r="B33" s="177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75"/>
      <c r="B34" s="178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75" t="s">
        <v>4</v>
      </c>
      <c r="B35" s="176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75"/>
      <c r="B36" s="177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75"/>
      <c r="B37" s="177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75"/>
      <c r="B38" s="177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75"/>
      <c r="B39" s="177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75"/>
      <c r="B40" s="177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75"/>
      <c r="B41" s="178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75" t="s">
        <v>6</v>
      </c>
      <c r="B43" s="175" t="s">
        <v>60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75"/>
      <c r="B44" s="175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75"/>
      <c r="B45" s="175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75"/>
      <c r="B46" s="175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75"/>
      <c r="B47" s="175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75"/>
      <c r="B48" s="175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75"/>
      <c r="B49" s="175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75" t="s">
        <v>7</v>
      </c>
      <c r="B50" s="176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75"/>
      <c r="B51" s="177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75"/>
      <c r="B52" s="177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75"/>
      <c r="B53" s="177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75"/>
      <c r="B54" s="177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75"/>
      <c r="B55" s="177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75"/>
      <c r="B56" s="178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75" t="s">
        <v>8</v>
      </c>
      <c r="B57" s="176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75"/>
      <c r="B58" s="177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75"/>
      <c r="B59" s="177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75"/>
      <c r="B60" s="177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75"/>
      <c r="B61" s="177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75"/>
      <c r="B62" s="177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75"/>
      <c r="B63" s="178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80" t="s">
        <v>54</v>
      </c>
      <c r="B65" s="180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80"/>
      <c r="B66" s="180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80"/>
      <c r="B67" s="180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80"/>
      <c r="B68" s="180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80"/>
      <c r="B69" s="180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80"/>
      <c r="B70" s="180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80"/>
      <c r="B71" s="180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44" t="s">
        <v>36</v>
      </c>
      <c r="B72" s="144"/>
      <c r="C72" s="144"/>
      <c r="D72" s="144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79"/>
      <c r="D74" s="179"/>
      <c r="E74" s="179"/>
      <c r="F74" s="162" t="s">
        <v>39</v>
      </c>
      <c r="G74" s="162"/>
      <c r="H74" s="162"/>
    </row>
    <row r="75" spans="1:16" ht="16.5" x14ac:dyDescent="0.25">
      <c r="B75" s="6"/>
      <c r="C75" s="166" t="s">
        <v>38</v>
      </c>
      <c r="D75" s="166"/>
      <c r="E75" s="166"/>
    </row>
    <row r="76" spans="1:16" ht="16.5" x14ac:dyDescent="0.25">
      <c r="B76" s="6" t="s">
        <v>55</v>
      </c>
      <c r="C76" s="179"/>
      <c r="D76" s="179"/>
      <c r="E76" s="179"/>
      <c r="F76" s="162" t="s">
        <v>39</v>
      </c>
      <c r="G76" s="162"/>
      <c r="H76" s="162"/>
    </row>
    <row r="77" spans="1:16" x14ac:dyDescent="0.25">
      <c r="C77" s="166" t="s">
        <v>38</v>
      </c>
      <c r="D77" s="166"/>
      <c r="E77" s="166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79"/>
      <c r="D79" s="179"/>
      <c r="E79" s="179"/>
      <c r="F79" s="162" t="s">
        <v>39</v>
      </c>
      <c r="G79" s="162"/>
      <c r="H79" s="162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81"/>
      <c r="D81" s="181"/>
      <c r="E81" s="181"/>
      <c r="F81" s="162" t="s">
        <v>39</v>
      </c>
      <c r="G81" s="162"/>
      <c r="H81" s="162"/>
    </row>
    <row r="82" spans="2:8" ht="16.5" x14ac:dyDescent="0.25">
      <c r="B82" s="6" t="s">
        <v>32</v>
      </c>
      <c r="C82" s="166" t="s">
        <v>38</v>
      </c>
      <c r="D82" s="166"/>
      <c r="E82" s="166"/>
    </row>
    <row r="83" spans="2:8" ht="22.5" customHeight="1" x14ac:dyDescent="0.25"/>
  </sheetData>
  <mergeCells count="38"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  <mergeCell ref="C76:E76"/>
    <mergeCell ref="C81:E81"/>
    <mergeCell ref="C75:E75"/>
    <mergeCell ref="C77:E77"/>
    <mergeCell ref="B28:B34"/>
    <mergeCell ref="C79:E79"/>
    <mergeCell ref="A57:A63"/>
    <mergeCell ref="C74:E74"/>
    <mergeCell ref="A72:D72"/>
    <mergeCell ref="A65:B71"/>
    <mergeCell ref="B43:B49"/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63" t="s">
        <v>49</v>
      </c>
      <c r="B6" s="163"/>
      <c r="C6" s="163"/>
      <c r="D6" s="163"/>
      <c r="E6" s="163"/>
    </row>
    <row r="7" spans="1:5" x14ac:dyDescent="0.25">
      <c r="B7" s="164"/>
      <c r="C7" s="164"/>
      <c r="D7" s="164"/>
      <c r="E7" s="164"/>
    </row>
    <row r="8" spans="1:5" ht="28.5" customHeight="1" x14ac:dyDescent="0.25"/>
    <row r="9" spans="1:5" ht="30.75" customHeight="1" x14ac:dyDescent="0.25">
      <c r="A9" s="165" t="s">
        <v>0</v>
      </c>
      <c r="B9" s="165" t="s">
        <v>12</v>
      </c>
      <c r="C9" s="165" t="s">
        <v>52</v>
      </c>
      <c r="D9" s="165" t="s">
        <v>29</v>
      </c>
      <c r="E9" s="165"/>
    </row>
    <row r="10" spans="1:5" ht="75" x14ac:dyDescent="0.25">
      <c r="A10" s="165"/>
      <c r="B10" s="165"/>
      <c r="C10" s="165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62"/>
      <c r="G28" s="162"/>
      <c r="H28" s="162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КП </vt:lpstr>
      <vt:lpstr>таблица № 2 13.12.16</vt:lpstr>
      <vt:lpstr>таблица 1</vt:lpstr>
      <vt:lpstr>таблица № 2</vt:lpstr>
      <vt:lpstr>'КП 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2022-10-31T04:52:42Z</dcterms:modified>
</cp:coreProperties>
</file>