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60" windowWidth="29040" windowHeight="15660"/>
  </bookViews>
  <sheets>
    <sheet name="Лист1" sheetId="9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Лист1!$10:$12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" i="9" l="1"/>
  <c r="L86" i="9"/>
  <c r="I65" i="9"/>
  <c r="I58" i="9" s="1"/>
  <c r="H30" i="9"/>
  <c r="J30" i="9"/>
  <c r="N30" i="9"/>
  <c r="K30" i="9"/>
  <c r="G30" i="9"/>
  <c r="O30" i="9"/>
  <c r="P30" i="9"/>
  <c r="M30" i="9"/>
  <c r="L30" i="9"/>
  <c r="I30" i="9"/>
  <c r="I23" i="9"/>
  <c r="O16" i="9" l="1"/>
  <c r="F58" i="9"/>
  <c r="P58" i="9"/>
  <c r="H44" i="9"/>
  <c r="G44" i="9"/>
  <c r="N16" i="9"/>
  <c r="J16" i="9"/>
  <c r="I16" i="9"/>
  <c r="F16" i="9"/>
  <c r="G16" i="9"/>
  <c r="H16" i="9"/>
  <c r="K16" i="9"/>
  <c r="L16" i="9"/>
  <c r="M16" i="9"/>
  <c r="P16" i="9"/>
  <c r="Q16" i="9" l="1"/>
  <c r="I72" i="9" l="1"/>
  <c r="F20" i="9" l="1"/>
  <c r="G20" i="9"/>
  <c r="K83" i="9" l="1"/>
  <c r="K76" i="9"/>
  <c r="I44" i="9" l="1"/>
  <c r="H48" i="9"/>
  <c r="H41" i="9" s="1"/>
  <c r="I41" i="9" l="1"/>
  <c r="M72" i="9" l="1"/>
  <c r="E180" i="9" l="1"/>
  <c r="E179" i="9"/>
  <c r="E178" i="9"/>
  <c r="E177" i="9"/>
  <c r="E176" i="9"/>
  <c r="E175" i="9"/>
  <c r="Q174" i="9"/>
  <c r="P174" i="9"/>
  <c r="O174" i="9"/>
  <c r="N174" i="9"/>
  <c r="M174" i="9"/>
  <c r="L174" i="9"/>
  <c r="K174" i="9"/>
  <c r="J174" i="9"/>
  <c r="I174" i="9"/>
  <c r="H174" i="9"/>
  <c r="G174" i="9"/>
  <c r="F174" i="9"/>
  <c r="E174" i="9" l="1"/>
  <c r="E194" i="9" l="1"/>
  <c r="E193" i="9"/>
  <c r="E192" i="9"/>
  <c r="E191" i="9"/>
  <c r="E190" i="9"/>
  <c r="E189" i="9"/>
  <c r="Q188" i="9"/>
  <c r="Q181" i="9" s="1"/>
  <c r="P188" i="9"/>
  <c r="P181" i="9" s="1"/>
  <c r="O188" i="9"/>
  <c r="O181" i="9" s="1"/>
  <c r="N188" i="9"/>
  <c r="N181" i="9" s="1"/>
  <c r="M188" i="9"/>
  <c r="M181" i="9" s="1"/>
  <c r="L188" i="9"/>
  <c r="L181" i="9" s="1"/>
  <c r="K188" i="9"/>
  <c r="K181" i="9" s="1"/>
  <c r="J188" i="9"/>
  <c r="J181" i="9" s="1"/>
  <c r="I188" i="9"/>
  <c r="I181" i="9" s="1"/>
  <c r="H188" i="9"/>
  <c r="H181" i="9" s="1"/>
  <c r="G188" i="9"/>
  <c r="G181" i="9" s="1"/>
  <c r="F188" i="9"/>
  <c r="F181" i="9" s="1"/>
  <c r="Q187" i="9"/>
  <c r="P187" i="9"/>
  <c r="O187" i="9"/>
  <c r="N187" i="9"/>
  <c r="M187" i="9"/>
  <c r="L187" i="9"/>
  <c r="K187" i="9"/>
  <c r="J187" i="9"/>
  <c r="I187" i="9"/>
  <c r="H187" i="9"/>
  <c r="G187" i="9"/>
  <c r="F187" i="9"/>
  <c r="E186" i="9"/>
  <c r="E185" i="9"/>
  <c r="Q184" i="9"/>
  <c r="P184" i="9"/>
  <c r="O184" i="9"/>
  <c r="N184" i="9"/>
  <c r="M184" i="9"/>
  <c r="L184" i="9"/>
  <c r="K184" i="9"/>
  <c r="I184" i="9"/>
  <c r="H184" i="9"/>
  <c r="G184" i="9"/>
  <c r="F184" i="9"/>
  <c r="E183" i="9"/>
  <c r="E182" i="9"/>
  <c r="G72" i="9"/>
  <c r="H72" i="9"/>
  <c r="J72" i="9"/>
  <c r="K72" i="9"/>
  <c r="L72" i="9"/>
  <c r="N72" i="9"/>
  <c r="O72" i="9"/>
  <c r="P72" i="9"/>
  <c r="Q72" i="9"/>
  <c r="F72" i="9"/>
  <c r="G75" i="9"/>
  <c r="H75" i="9"/>
  <c r="I75" i="9"/>
  <c r="J75" i="9"/>
  <c r="K75" i="9"/>
  <c r="L75" i="9"/>
  <c r="M75" i="9"/>
  <c r="N75" i="9"/>
  <c r="O75" i="9"/>
  <c r="P75" i="9"/>
  <c r="Q75" i="9"/>
  <c r="F75" i="9"/>
  <c r="E166" i="9"/>
  <c r="E165" i="9"/>
  <c r="E164" i="9"/>
  <c r="E163" i="9"/>
  <c r="E162" i="9"/>
  <c r="E161" i="9"/>
  <c r="Q160" i="9"/>
  <c r="P160" i="9"/>
  <c r="O160" i="9"/>
  <c r="N160" i="9"/>
  <c r="M160" i="9"/>
  <c r="L160" i="9"/>
  <c r="K160" i="9"/>
  <c r="J160" i="9"/>
  <c r="I160" i="9"/>
  <c r="H160" i="9"/>
  <c r="G160" i="9"/>
  <c r="F160" i="9"/>
  <c r="E159" i="9"/>
  <c r="E158" i="9"/>
  <c r="E157" i="9"/>
  <c r="E156" i="9"/>
  <c r="E155" i="9"/>
  <c r="E154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72" i="9" l="1"/>
  <c r="E187" i="9"/>
  <c r="E188" i="9"/>
  <c r="E160" i="9"/>
  <c r="E184" i="9"/>
  <c r="E181" i="9"/>
  <c r="E153" i="9"/>
  <c r="E152" i="9" l="1"/>
  <c r="E151" i="9"/>
  <c r="E150" i="9"/>
  <c r="E149" i="9"/>
  <c r="E148" i="9"/>
  <c r="E147" i="9"/>
  <c r="Q146" i="9"/>
  <c r="P146" i="9"/>
  <c r="O146" i="9"/>
  <c r="N146" i="9"/>
  <c r="M146" i="9"/>
  <c r="L146" i="9"/>
  <c r="K146" i="9"/>
  <c r="J146" i="9"/>
  <c r="I146" i="9"/>
  <c r="H146" i="9"/>
  <c r="G146" i="9"/>
  <c r="F146" i="9"/>
  <c r="E145" i="9"/>
  <c r="E144" i="9"/>
  <c r="E143" i="9"/>
  <c r="E142" i="9"/>
  <c r="E141" i="9"/>
  <c r="E140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8" i="9"/>
  <c r="E137" i="9"/>
  <c r="E136" i="9"/>
  <c r="E135" i="9"/>
  <c r="E134" i="9"/>
  <c r="E133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1" i="9"/>
  <c r="E130" i="9"/>
  <c r="E129" i="9"/>
  <c r="E128" i="9"/>
  <c r="E127" i="9"/>
  <c r="E126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4" i="9"/>
  <c r="E123" i="9"/>
  <c r="E122" i="9"/>
  <c r="E121" i="9"/>
  <c r="E120" i="9"/>
  <c r="E119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7" i="9"/>
  <c r="E116" i="9"/>
  <c r="E115" i="9"/>
  <c r="E114" i="9"/>
  <c r="E113" i="9"/>
  <c r="E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0" i="9"/>
  <c r="E109" i="9"/>
  <c r="E108" i="9"/>
  <c r="E107" i="9"/>
  <c r="E106" i="9"/>
  <c r="E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3" i="9"/>
  <c r="E102" i="9"/>
  <c r="E101" i="9"/>
  <c r="E100" i="9"/>
  <c r="E99" i="9"/>
  <c r="E98" i="9"/>
  <c r="Q97" i="9"/>
  <c r="P97" i="9"/>
  <c r="O97" i="9"/>
  <c r="N97" i="9"/>
  <c r="M97" i="9"/>
  <c r="L97" i="9"/>
  <c r="K97" i="9"/>
  <c r="J97" i="9"/>
  <c r="I97" i="9"/>
  <c r="H97" i="9"/>
  <c r="G97" i="9"/>
  <c r="F97" i="9"/>
  <c r="F83" i="9"/>
  <c r="G83" i="9"/>
  <c r="H83" i="9"/>
  <c r="I83" i="9"/>
  <c r="J83" i="9"/>
  <c r="L83" i="9"/>
  <c r="M83" i="9"/>
  <c r="N83" i="9"/>
  <c r="O83" i="9"/>
  <c r="P83" i="9"/>
  <c r="Q83" i="9"/>
  <c r="E84" i="9"/>
  <c r="E85" i="9"/>
  <c r="E86" i="9"/>
  <c r="E87" i="9"/>
  <c r="E88" i="9"/>
  <c r="E89" i="9"/>
  <c r="F90" i="9"/>
  <c r="G90" i="9"/>
  <c r="H90" i="9"/>
  <c r="I90" i="9"/>
  <c r="J90" i="9"/>
  <c r="K90" i="9"/>
  <c r="L90" i="9"/>
  <c r="M90" i="9"/>
  <c r="N90" i="9"/>
  <c r="O90" i="9"/>
  <c r="P90" i="9"/>
  <c r="Q90" i="9"/>
  <c r="E91" i="9"/>
  <c r="E92" i="9"/>
  <c r="E93" i="9"/>
  <c r="E94" i="9"/>
  <c r="E95" i="9"/>
  <c r="E96" i="9"/>
  <c r="O58" i="9"/>
  <c r="N58" i="9"/>
  <c r="M58" i="9"/>
  <c r="L58" i="9"/>
  <c r="K58" i="9"/>
  <c r="J58" i="9"/>
  <c r="G58" i="9"/>
  <c r="E139" i="9" l="1"/>
  <c r="E132" i="9"/>
  <c r="E146" i="9"/>
  <c r="E118" i="9"/>
  <c r="E125" i="9"/>
  <c r="E111" i="9"/>
  <c r="E104" i="9"/>
  <c r="E97" i="9"/>
  <c r="E83" i="9"/>
  <c r="E90" i="9"/>
  <c r="E173" i="9"/>
  <c r="E172" i="9"/>
  <c r="E171" i="9"/>
  <c r="E170" i="9"/>
  <c r="E169" i="9"/>
  <c r="E168" i="9"/>
  <c r="Q167" i="9"/>
  <c r="P167" i="9"/>
  <c r="O167" i="9"/>
  <c r="N167" i="9"/>
  <c r="M167" i="9"/>
  <c r="L167" i="9"/>
  <c r="K167" i="9"/>
  <c r="J167" i="9"/>
  <c r="I167" i="9"/>
  <c r="H167" i="9"/>
  <c r="G167" i="9"/>
  <c r="F167" i="9"/>
  <c r="E82" i="9"/>
  <c r="E81" i="9"/>
  <c r="E80" i="9"/>
  <c r="E79" i="9"/>
  <c r="E78" i="9"/>
  <c r="E77" i="9"/>
  <c r="Q76" i="9"/>
  <c r="P76" i="9"/>
  <c r="O76" i="9"/>
  <c r="N76" i="9"/>
  <c r="M76" i="9"/>
  <c r="L76" i="9"/>
  <c r="J76" i="9"/>
  <c r="I76" i="9"/>
  <c r="H76" i="9"/>
  <c r="G76" i="9"/>
  <c r="F76" i="9"/>
  <c r="E74" i="9"/>
  <c r="E73" i="9"/>
  <c r="E71" i="9"/>
  <c r="E70" i="9"/>
  <c r="E68" i="9"/>
  <c r="E67" i="9"/>
  <c r="E66" i="9"/>
  <c r="E65" i="9"/>
  <c r="E64" i="9"/>
  <c r="E63" i="9"/>
  <c r="Q62" i="9"/>
  <c r="Q55" i="9" s="1"/>
  <c r="P62" i="9"/>
  <c r="P55" i="9" s="1"/>
  <c r="O62" i="9"/>
  <c r="O55" i="9" s="1"/>
  <c r="N62" i="9"/>
  <c r="N55" i="9" s="1"/>
  <c r="M62" i="9"/>
  <c r="M55" i="9" s="1"/>
  <c r="L62" i="9"/>
  <c r="L55" i="9" s="1"/>
  <c r="K62" i="9"/>
  <c r="K55" i="9" s="1"/>
  <c r="J62" i="9"/>
  <c r="J55" i="9" s="1"/>
  <c r="I62" i="9"/>
  <c r="I55" i="9" s="1"/>
  <c r="H62" i="9"/>
  <c r="H55" i="9" s="1"/>
  <c r="G62" i="9"/>
  <c r="G55" i="9" s="1"/>
  <c r="F62" i="9"/>
  <c r="F55" i="9" s="1"/>
  <c r="Q61" i="9"/>
  <c r="P61" i="9"/>
  <c r="O61" i="9"/>
  <c r="M61" i="9"/>
  <c r="L61" i="9"/>
  <c r="K61" i="9"/>
  <c r="J61" i="9"/>
  <c r="I61" i="9"/>
  <c r="H61" i="9"/>
  <c r="G61" i="9"/>
  <c r="F61" i="9"/>
  <c r="E60" i="9"/>
  <c r="E59" i="9"/>
  <c r="Q58" i="9"/>
  <c r="E58" i="9" s="1"/>
  <c r="E56" i="9"/>
  <c r="E54" i="9"/>
  <c r="E53" i="9"/>
  <c r="E52" i="9"/>
  <c r="E51" i="9"/>
  <c r="E50" i="9"/>
  <c r="E49" i="9"/>
  <c r="Q48" i="9"/>
  <c r="Q41" i="9" s="1"/>
  <c r="P48" i="9"/>
  <c r="P41" i="9" s="1"/>
  <c r="O48" i="9"/>
  <c r="O41" i="9" s="1"/>
  <c r="N48" i="9"/>
  <c r="N41" i="9" s="1"/>
  <c r="M48" i="9"/>
  <c r="M41" i="9" s="1"/>
  <c r="L48" i="9"/>
  <c r="L41" i="9" s="1"/>
  <c r="K48" i="9"/>
  <c r="K41" i="9" s="1"/>
  <c r="J48" i="9"/>
  <c r="J41" i="9" s="1"/>
  <c r="I48" i="9"/>
  <c r="G48" i="9"/>
  <c r="G41" i="9" s="1"/>
  <c r="F48" i="9"/>
  <c r="F41" i="9" s="1"/>
  <c r="Q47" i="9"/>
  <c r="P47" i="9"/>
  <c r="O47" i="9"/>
  <c r="N47" i="9"/>
  <c r="M47" i="9"/>
  <c r="L47" i="9"/>
  <c r="K47" i="9"/>
  <c r="J47" i="9"/>
  <c r="I47" i="9"/>
  <c r="H47" i="9"/>
  <c r="G47" i="9"/>
  <c r="F47" i="9"/>
  <c r="E46" i="9"/>
  <c r="E45" i="9"/>
  <c r="Q44" i="9"/>
  <c r="P44" i="9"/>
  <c r="O44" i="9"/>
  <c r="N44" i="9"/>
  <c r="M44" i="9"/>
  <c r="L44" i="9"/>
  <c r="K44" i="9"/>
  <c r="F44" i="9"/>
  <c r="E43" i="9"/>
  <c r="E42" i="9"/>
  <c r="E40" i="9"/>
  <c r="E39" i="9"/>
  <c r="E38" i="9"/>
  <c r="E37" i="9"/>
  <c r="E36" i="9"/>
  <c r="E35" i="9"/>
  <c r="Q34" i="9"/>
  <c r="P34" i="9"/>
  <c r="O34" i="9"/>
  <c r="N34" i="9"/>
  <c r="M34" i="9"/>
  <c r="L34" i="9"/>
  <c r="K34" i="9"/>
  <c r="J34" i="9"/>
  <c r="I34" i="9"/>
  <c r="H34" i="9"/>
  <c r="G34" i="9"/>
  <c r="F34" i="9"/>
  <c r="E33" i="9"/>
  <c r="E32" i="9"/>
  <c r="E31" i="9"/>
  <c r="E30" i="9"/>
  <c r="E29" i="9"/>
  <c r="E28" i="9"/>
  <c r="Q27" i="9"/>
  <c r="P27" i="9"/>
  <c r="O27" i="9"/>
  <c r="N27" i="9"/>
  <c r="M27" i="9"/>
  <c r="L27" i="9"/>
  <c r="K27" i="9"/>
  <c r="J27" i="9"/>
  <c r="I27" i="9"/>
  <c r="H27" i="9"/>
  <c r="G27" i="9"/>
  <c r="F27" i="9"/>
  <c r="E26" i="9"/>
  <c r="E25" i="9"/>
  <c r="E24" i="9"/>
  <c r="E23" i="9"/>
  <c r="E22" i="9"/>
  <c r="E21" i="9"/>
  <c r="Q20" i="9"/>
  <c r="P20" i="9"/>
  <c r="O20" i="9"/>
  <c r="N20" i="9"/>
  <c r="M20" i="9"/>
  <c r="L20" i="9"/>
  <c r="K20" i="9"/>
  <c r="J20" i="9"/>
  <c r="I20" i="9"/>
  <c r="H20" i="9"/>
  <c r="Q19" i="9"/>
  <c r="P19" i="9"/>
  <c r="O19" i="9"/>
  <c r="N19" i="9"/>
  <c r="M19" i="9"/>
  <c r="L19" i="9"/>
  <c r="K19" i="9"/>
  <c r="J19" i="9"/>
  <c r="I19" i="9"/>
  <c r="H19" i="9"/>
  <c r="G19" i="9"/>
  <c r="F19" i="9"/>
  <c r="Q18" i="9"/>
  <c r="Q200" i="9" s="1"/>
  <c r="P18" i="9"/>
  <c r="P200" i="9" s="1"/>
  <c r="O18" i="9"/>
  <c r="O200" i="9" s="1"/>
  <c r="N18" i="9"/>
  <c r="N200" i="9" s="1"/>
  <c r="M18" i="9"/>
  <c r="M200" i="9" s="1"/>
  <c r="L18" i="9"/>
  <c r="L200" i="9" s="1"/>
  <c r="K18" i="9"/>
  <c r="K200" i="9" s="1"/>
  <c r="J18" i="9"/>
  <c r="J200" i="9" s="1"/>
  <c r="I18" i="9"/>
  <c r="I200" i="9" s="1"/>
  <c r="H18" i="9"/>
  <c r="H200" i="9" s="1"/>
  <c r="G18" i="9"/>
  <c r="G200" i="9" s="1"/>
  <c r="F18" i="9"/>
  <c r="F200" i="9" s="1"/>
  <c r="Q17" i="9"/>
  <c r="Q199" i="9" s="1"/>
  <c r="P17" i="9"/>
  <c r="P199" i="9" s="1"/>
  <c r="O17" i="9"/>
  <c r="O199" i="9" s="1"/>
  <c r="N17" i="9"/>
  <c r="N199" i="9" s="1"/>
  <c r="M17" i="9"/>
  <c r="M199" i="9" s="1"/>
  <c r="L17" i="9"/>
  <c r="L199" i="9" s="1"/>
  <c r="K17" i="9"/>
  <c r="K199" i="9" s="1"/>
  <c r="J17" i="9"/>
  <c r="J199" i="9" s="1"/>
  <c r="I17" i="9"/>
  <c r="I199" i="9" s="1"/>
  <c r="H17" i="9"/>
  <c r="H199" i="9" s="1"/>
  <c r="G17" i="9"/>
  <c r="G199" i="9" s="1"/>
  <c r="F17" i="9"/>
  <c r="K198" i="9"/>
  <c r="I198" i="9"/>
  <c r="H198" i="9"/>
  <c r="Q15" i="9"/>
  <c r="Q197" i="9" s="1"/>
  <c r="P15" i="9"/>
  <c r="P197" i="9" s="1"/>
  <c r="O15" i="9"/>
  <c r="O197" i="9" s="1"/>
  <c r="N15" i="9"/>
  <c r="N197" i="9" s="1"/>
  <c r="M15" i="9"/>
  <c r="M197" i="9" s="1"/>
  <c r="L15" i="9"/>
  <c r="L197" i="9" s="1"/>
  <c r="K15" i="9"/>
  <c r="K197" i="9" s="1"/>
  <c r="J15" i="9"/>
  <c r="J197" i="9" s="1"/>
  <c r="I15" i="9"/>
  <c r="I197" i="9" s="1"/>
  <c r="H15" i="9"/>
  <c r="H197" i="9" s="1"/>
  <c r="G15" i="9"/>
  <c r="G197" i="9" s="1"/>
  <c r="F15" i="9"/>
  <c r="F197" i="9" s="1"/>
  <c r="Q14" i="9"/>
  <c r="Q196" i="9" s="1"/>
  <c r="P14" i="9"/>
  <c r="P196" i="9" s="1"/>
  <c r="O14" i="9"/>
  <c r="O196" i="9" s="1"/>
  <c r="N14" i="9"/>
  <c r="N196" i="9" s="1"/>
  <c r="M14" i="9"/>
  <c r="M196" i="9" s="1"/>
  <c r="L14" i="9"/>
  <c r="K14" i="9"/>
  <c r="K196" i="9" s="1"/>
  <c r="J14" i="9"/>
  <c r="J196" i="9" s="1"/>
  <c r="I14" i="9"/>
  <c r="I196" i="9" s="1"/>
  <c r="H14" i="9"/>
  <c r="H196" i="9" s="1"/>
  <c r="G14" i="9"/>
  <c r="G196" i="9" s="1"/>
  <c r="F14" i="9"/>
  <c r="F196" i="9" s="1"/>
  <c r="M69" i="9" l="1"/>
  <c r="I201" i="9"/>
  <c r="J201" i="9"/>
  <c r="K69" i="9"/>
  <c r="L69" i="9"/>
  <c r="N201" i="9"/>
  <c r="L201" i="9"/>
  <c r="I69" i="9"/>
  <c r="K201" i="9"/>
  <c r="J69" i="9"/>
  <c r="O69" i="9"/>
  <c r="N69" i="9"/>
  <c r="P69" i="9"/>
  <c r="H201" i="9"/>
  <c r="Q201" i="9"/>
  <c r="G69" i="9"/>
  <c r="Q69" i="9"/>
  <c r="G201" i="9"/>
  <c r="P201" i="9"/>
  <c r="F69" i="9"/>
  <c r="H69" i="9"/>
  <c r="F201" i="9"/>
  <c r="O201" i="9"/>
  <c r="M201" i="9"/>
  <c r="G13" i="9"/>
  <c r="K13" i="9"/>
  <c r="O13" i="9"/>
  <c r="J13" i="9"/>
  <c r="E61" i="9"/>
  <c r="E75" i="9"/>
  <c r="E19" i="9"/>
  <c r="E76" i="9"/>
  <c r="M198" i="9"/>
  <c r="N13" i="9"/>
  <c r="H13" i="9"/>
  <c r="L13" i="9"/>
  <c r="P13" i="9"/>
  <c r="F13" i="9"/>
  <c r="E34" i="9"/>
  <c r="E47" i="9"/>
  <c r="L198" i="9"/>
  <c r="E41" i="9"/>
  <c r="P198" i="9"/>
  <c r="E14" i="9"/>
  <c r="E27" i="9"/>
  <c r="E44" i="9"/>
  <c r="F198" i="9"/>
  <c r="J198" i="9"/>
  <c r="N198" i="9"/>
  <c r="E16" i="9"/>
  <c r="E17" i="9"/>
  <c r="E20" i="9"/>
  <c r="I13" i="9"/>
  <c r="M13" i="9"/>
  <c r="Q13" i="9"/>
  <c r="E55" i="9"/>
  <c r="E62" i="9"/>
  <c r="G198" i="9"/>
  <c r="O198" i="9"/>
  <c r="E48" i="9"/>
  <c r="Q198" i="9"/>
  <c r="E167" i="9"/>
  <c r="E197" i="9"/>
  <c r="E196" i="9"/>
  <c r="E200" i="9"/>
  <c r="E15" i="9"/>
  <c r="E18" i="9"/>
  <c r="F199" i="9"/>
  <c r="E199" i="9" s="1"/>
  <c r="K195" i="9" l="1"/>
  <c r="O195" i="9"/>
  <c r="H195" i="9"/>
  <c r="E69" i="9"/>
  <c r="I195" i="9"/>
  <c r="Q195" i="9"/>
  <c r="E198" i="9"/>
  <c r="N195" i="9"/>
  <c r="F195" i="9"/>
  <c r="P195" i="9"/>
  <c r="J195" i="9"/>
  <c r="G195" i="9"/>
  <c r="M195" i="9"/>
  <c r="L195" i="9"/>
  <c r="E13" i="9"/>
  <c r="E201" i="9"/>
  <c r="E195" i="9" l="1"/>
  <c r="E65" i="6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4" i="6" s="1"/>
  <c r="D41" i="6"/>
  <c r="D38" i="6"/>
  <c r="D37" i="6"/>
  <c r="D36" i="6"/>
  <c r="D30" i="6"/>
  <c r="D31" i="6"/>
  <c r="D34" i="6"/>
  <c r="D49" i="6" l="1"/>
  <c r="D24" i="6"/>
  <c r="D46" i="6"/>
  <c r="D68" i="6"/>
  <c r="D22" i="6"/>
  <c r="D66" i="6" s="1"/>
  <c r="D35" i="6"/>
  <c r="D50" i="6"/>
  <c r="D57" i="6"/>
  <c r="D45" i="6"/>
  <c r="D23" i="6"/>
  <c r="D25" i="6"/>
  <c r="D28" i="6"/>
  <c r="D43" i="6" l="1"/>
  <c r="D67" i="6"/>
  <c r="D21" i="6"/>
  <c r="D69" i="6"/>
  <c r="D65" i="6" l="1"/>
</calcChain>
</file>

<file path=xl/sharedStrings.xml><?xml version="1.0" encoding="utf-8"?>
<sst xmlns="http://schemas.openxmlformats.org/spreadsheetml/2006/main" count="449" uniqueCount="119">
  <si>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</si>
  <si>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</si>
  <si>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</si>
  <si>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</si>
  <si>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</si>
  <si>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</si>
  <si>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</si>
  <si>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</si>
  <si>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</si>
  <si>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</si>
  <si>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</si>
  <si>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</si>
  <si>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</si>
  <si>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</si>
  <si>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</si>
  <si>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</si>
  <si>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</si>
  <si>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</si>
  <si>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</si>
  <si>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</si>
  <si>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</si>
  <si>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</si>
  <si>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</si>
  <si>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</si>
  <si>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</si>
  <si>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</si>
  <si>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</si>
  <si>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</si>
  <si>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</si>
  <si>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</si>
  <si>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</si>
  <si>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</si>
  <si>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</si>
  <si>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</si>
  <si>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</si>
  <si>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</si>
  <si>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</si>
  <si>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</si>
  <si>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</si>
  <si>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</si>
  <si>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</si>
  <si>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</si>
  <si>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</si>
  <si>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</si>
  <si>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</si>
  <si>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</si>
  <si>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</si>
  <si>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</si>
  <si>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</si>
  <si>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</si>
  <si>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</si>
  <si>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</si>
  <si>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</si>
  <si>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</si>
  <si>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</si>
  <si>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</si>
  <si>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</si>
  <si>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</si>
  <si>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</si>
  <si>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</si>
  <si>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</si>
  <si>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</si>
  <si>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</si>
  <si>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Руководитель структурного подразделения (соисполнителя)</t>
  </si>
  <si>
    <t>и административного реформирования</t>
  </si>
  <si>
    <t>3.</t>
  </si>
  <si>
    <t>3.1</t>
  </si>
  <si>
    <t>Приобретение серверного и сетевого оборудования</t>
  </si>
  <si>
    <t>4.1</t>
  </si>
  <si>
    <t>Ежегодный контроль в управлении спец. мероприятий</t>
  </si>
  <si>
    <t>4.2</t>
  </si>
  <si>
    <t>Проведение мероприятий по защите информации и персональных данных</t>
  </si>
  <si>
    <t>Основное мероприятие: Обеспечение защиты информации и персональных данных
 (показатель 2)</t>
  </si>
  <si>
    <t>Ответственный исполнитель, соисполнитель мероприятия
( структурное подразделение, ФИО, должность, № тел.)</t>
  </si>
  <si>
    <t>Техническая поддержка,  сопровождение и обновление информационных систем</t>
  </si>
  <si>
    <t>Приобретение программного обеспечения</t>
  </si>
  <si>
    <t>1.3.</t>
  </si>
  <si>
    <t>Приобретение и продление ЭЦП</t>
  </si>
  <si>
    <t>Затраты на создание (модернизацию) локально вычислительной сети</t>
  </si>
  <si>
    <t>Управление информационных технологий и административного реформирования</t>
  </si>
  <si>
    <t>5.</t>
  </si>
  <si>
    <t>Приобритение печатной и полиграфической продукции</t>
  </si>
  <si>
    <t>5.1</t>
  </si>
  <si>
    <t>Основное мероприятие: Приобретение и сопровождение информационных систем
 (показатель 1,4)</t>
  </si>
  <si>
    <t>Основное мероприятие: Развитие инфраструктуры информационной сети
 (показатель 3)</t>
  </si>
  <si>
    <t>Основное мероприятие: Приобретение оборудования для функционирования и развития информационной сети. Замена устаревшего оборудования (показатели 1 и 3)</t>
  </si>
  <si>
    <t>Основное мероприятие: Информирование граждан о преимуществах получения государственных и муниципальных услуг в электронной форме (показатель 4)</t>
  </si>
  <si>
    <t xml:space="preserve">Начальник управления информационных технологий  </t>
  </si>
  <si>
    <t>И.М. Гимазетдинов</t>
  </si>
  <si>
    <t>А.В. Губатенко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</si>
  <si>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       (УИТиАР, 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</si>
  <si>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(УИТиАР, 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</si>
  <si>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района»(УИТиАР, 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</si>
  <si>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района»/МКУ «Управление капитального строительства и жилищно-коммунального комплекса Нефтеюганского района »/МКУ «Управление по обеспечению деятельности 
учреждений культуры и спорта» (УИТиАР, Чечускин А.В., зам.начальника УИТиАР,тел.290003, Хабибуллин Д.А., начальник отдела ТЗИ, тел.290068)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</si>
  <si>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 (УИТиАР, Чечускин А.В., зам.начальника УИТиАР,тел.290003, Хабибуллин Д.А., начальник отдела ТЗИ, тел.290068)</t>
  </si>
  <si>
    <t>Управление информационных технологий и административного реформирования/ сп.Лемпино  (УИТиАР, Чечускин А.В., зам.начальника УИТиАР,тел.290003, Хабибуллин Д.А., начальник отдела ТЗИ, тел.290068)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</si>
  <si>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 (УИТиАР, Чайкина Н.В., начальника отдела административного реформирования,тел.250-150)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</si>
  <si>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(УИТиАР, Чайкина Н.В., начальника отдела административного реформирования,тел.250-150)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</si>
  <si>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(УИТиАР, Чечускин А.В., зам.начальника УИТиАР,тел.290003)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</si>
  <si>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(УИТиАР, Гимазетдинов И.М., начальник УИТиАР, тел.250-177, 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</si>
  <si>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(УИТиАР, Гимазетдинов И.М., начальник УИТиАР, тел.250-177,Чечускин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</si>
  <si>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       (УИТиАР, Гимазетдинов И.М., начальник УИТиАР, тел.250-177,Чечускин А.В., зам.начальника УИТиАР, тел.290003)</t>
  </si>
  <si>
    <t>Управление информационных технологий и административного реформирования/МКУ «Управление по делам администрации Нефтеюганского района»  (УИТиАР, Хабибуллин Д.А., начальник отдела ТЗИ, тел.290068)</t>
  </si>
  <si>
    <t>Управление информационных технологий и административного реформирования/МКУ «Управление капитального строительства и жилищно-коммунального комплекса Нефтеюганского района »  (УИТиАР, Хабибуллин Д.А., начальник отдела ТЗИ, тел.290068)</t>
  </si>
  <si>
    <t>Управление информационных технологий и административного реформирования/ МКУ «Единая дежурно-диспетчерская служба Нефтеюганского района»  (УИТиАР, Хабибуллин Д.А., начальник отдела ТЗИ, тел.290068)</t>
  </si>
  <si>
    <t>Управление информационных технологий и административного реформирования/ МУ «Многофунциональный центр предоставления государственных и муниципальных услуг»  (УИТиАР, Хабибуллин Д.А., начальник отдела ТЗИ, тел.290068)</t>
  </si>
  <si>
    <t>Управление информационных технологий и административного реформирования/ МКУ «Управление по обеспечению деятельности 
учреждений культуры и спорта»  (УИТиАР, Хабибуллин Д.А., начальник отдела ТЗИ, тел.290068)</t>
  </si>
  <si>
    <t>Управление информационных технологий и административного реформирования/ сп. Каркатеевы  (УИТиАР, Хабибуллин Д.А., начальник отдела ТЗИ, тел.290068)</t>
  </si>
  <si>
    <t>Управление информационных технологий и административного реформирования/ сп.Куть-Ях  (УИТиАР, Хабибуллин Д.А., начальник отдела ТЗИ, тел.290068)</t>
  </si>
  <si>
    <t>Управление информационных технологий и административного реформирования/ пгт.Пойковский  (УИТиАР, Хабибуллин Д.А., начальник отдела ТЗИ, тел.290068)</t>
  </si>
  <si>
    <t>Управление информационных технологий и административного реформирования/ сп.Салым  (УИТиАР, Хабибуллин Д.А., начальник отдела ТЗИ, тел.290068)</t>
  </si>
  <si>
    <t>Управление информационных технологий и административного реформирования/ сп.Сентябрьский  (УИТиАР,  Хабибуллин Д.А., начальник отдела ТЗИ, тел.290068)</t>
  </si>
  <si>
    <t>Управление информационных технологий и административного реформирования/ сп.Сингапай  (УИТиАР, Хабибуллин Д.А., начальник отдела ТЗИ, тел.290068)</t>
  </si>
  <si>
    <t>Управление информационных технологий и административного реформирования/ сп.Усть-Юган  (УИТиАР, Хабибуллин Д.А., начальник отдела ТЗИ, тел.290068)</t>
  </si>
  <si>
    <t>Департамент образования и молодежной политики Нефтеюганского района             (МКУ «ЦБО»)  (УИТиАР, Хабибуллин Д.А., начальник отдела ТЗИ, тел.290068)</t>
  </si>
  <si>
    <t>Управляющий делами</t>
  </si>
  <si>
    <t>М.В. Ерёменко</t>
  </si>
  <si>
    <t xml:space="preserve"> "17" декабря    2021 года</t>
  </si>
  <si>
    <r>
      <t xml:space="preserve">к муниципальной программе </t>
    </r>
    <r>
      <rPr>
        <b/>
        <u/>
        <sz val="13"/>
        <color theme="1"/>
        <rFont val="Times New Roman"/>
        <family val="1"/>
        <charset val="204"/>
      </rPr>
      <t xml:space="preserve"> " Цифровое развитие Нефтеюганского района на 2019-2024 годы и на период до 2030 года"</t>
    </r>
    <r>
      <rPr>
        <sz val="13"/>
        <color theme="1"/>
        <rFont val="Times New Roman"/>
        <family val="1"/>
        <charset val="204"/>
      </rPr>
      <t xml:space="preserve">  на </t>
    </r>
    <r>
      <rPr>
        <b/>
        <u/>
        <sz val="13"/>
        <color theme="1"/>
        <rFont val="Times New Roman"/>
        <family val="1"/>
        <charset val="204"/>
      </rPr>
      <t>2022</t>
    </r>
    <r>
      <rPr>
        <sz val="13"/>
        <color theme="1"/>
        <rFont val="Times New Roman"/>
        <family val="1"/>
        <charset val="204"/>
      </rPr>
      <t xml:space="preserve">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</si>
</sst>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0_р_._-;\-* #,##0.000_р_._-;_-* &quot;-&quot;???_р_.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vertical="center" wrapText="1"/>
    </xf>
    <xf numFmtId="43" fontId="2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/>
    </xf>
    <xf numFmtId="43" fontId="1" fillId="0" borderId="2" xfId="0" applyNumberFormat="1" applyFont="1" applyBorder="1"/>
    <xf numFmtId="43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43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3" fontId="1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43" fontId="2" fillId="2" borderId="2" xfId="0" applyNumberFormat="1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43" fontId="1" fillId="2" borderId="2" xfId="0" quotePrefix="1" applyNumberFormat="1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showGridLines="0" tabSelected="1" zoomScale="70" zoomScaleNormal="70" zoomScaleSheetLayoutView="75" workbookViewId="0">
      <pane ySplit="11" topLeftCell="A190" activePane="bottomLeft" state="frozen"/>
      <selection pane="bottomLeft" activeCell="L198" sqref="L198"/>
    </sheetView>
  </sheetViews>
  <sheetFormatPr defaultColWidth="9.140625" defaultRowHeight="15" x14ac:dyDescent="0.25"/>
  <cols>
    <col min="1" max="1" width="4.140625" style="53" bestFit="1" customWidth="1"/>
    <col min="2" max="2" width="26.28515625" style="1" customWidth="1"/>
    <col min="3" max="3" width="26.42578125" style="1" customWidth="1"/>
    <col min="4" max="4" width="15.42578125" style="1" customWidth="1"/>
    <col min="5" max="5" width="13" style="1" customWidth="1"/>
    <col min="6" max="6" width="12.140625" style="1" bestFit="1" customWidth="1"/>
    <col min="7" max="7" width="12.140625" style="1" customWidth="1"/>
    <col min="8" max="8" width="12.5703125" style="1" bestFit="1" customWidth="1"/>
    <col min="9" max="11" width="10.5703125" style="1" customWidth="1"/>
    <col min="12" max="12" width="12.140625" style="1" bestFit="1" customWidth="1"/>
    <col min="13" max="16" width="10.5703125" style="1" customWidth="1"/>
    <col min="17" max="17" width="11.28515625" style="1" bestFit="1" customWidth="1"/>
    <col min="18" max="16384" width="9.140625" style="1"/>
  </cols>
  <sheetData>
    <row r="1" spans="1:17" ht="18.75" customHeight="1" x14ac:dyDescent="0.25">
      <c r="G1" s="6"/>
      <c r="K1" s="127" t="s">
        <v>45</v>
      </c>
      <c r="L1" s="127"/>
      <c r="M1" s="127"/>
      <c r="N1" s="127"/>
      <c r="O1" s="127"/>
      <c r="P1" s="127"/>
      <c r="Q1" s="127"/>
    </row>
    <row r="2" spans="1:17" ht="18.75" customHeight="1" x14ac:dyDescent="0.25">
      <c r="G2" s="6"/>
      <c r="K2" s="128" t="s">
        <v>115</v>
      </c>
      <c r="L2" s="128"/>
      <c r="M2" s="128"/>
      <c r="N2" s="128"/>
      <c r="O2" s="128"/>
      <c r="P2" s="128"/>
      <c r="Q2" s="128"/>
    </row>
    <row r="3" spans="1:17" ht="18.75" customHeight="1" x14ac:dyDescent="0.25">
      <c r="G3" s="6"/>
      <c r="K3" s="129" t="s">
        <v>57</v>
      </c>
      <c r="L3" s="129"/>
      <c r="M3" s="129"/>
      <c r="N3" s="129"/>
      <c r="O3" s="129"/>
      <c r="P3" s="129"/>
      <c r="Q3" s="129"/>
    </row>
    <row r="4" spans="1:17" ht="18.75" customHeight="1" x14ac:dyDescent="0.25">
      <c r="G4" s="6"/>
      <c r="K4" s="130" t="s">
        <v>116</v>
      </c>
      <c r="L4" s="130"/>
      <c r="M4" s="130"/>
      <c r="N4" s="130"/>
      <c r="O4" s="130"/>
      <c r="P4" s="130"/>
      <c r="Q4" s="130"/>
    </row>
    <row r="5" spans="1:17" ht="18.75" customHeight="1" x14ac:dyDescent="0.25">
      <c r="G5" s="6"/>
      <c r="K5" s="131" t="s">
        <v>117</v>
      </c>
      <c r="L5" s="131"/>
      <c r="M5" s="131"/>
      <c r="N5" s="131"/>
      <c r="O5" s="131"/>
      <c r="P5" s="131"/>
      <c r="Q5" s="131"/>
    </row>
    <row r="6" spans="1:17" ht="24" customHeight="1" x14ac:dyDescent="0.25">
      <c r="G6" s="6"/>
      <c r="N6" s="52"/>
      <c r="O6" s="52"/>
      <c r="P6" s="52"/>
      <c r="Q6" s="52"/>
    </row>
    <row r="7" spans="1:17" ht="18.75" customHeight="1" x14ac:dyDescent="0.25">
      <c r="A7" s="126" t="s">
        <v>41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ht="18.75" customHeight="1" x14ac:dyDescent="0.25">
      <c r="A8" s="119" t="s">
        <v>118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18.75" customHeight="1" x14ac:dyDescent="0.25">
      <c r="P9" s="121" t="s">
        <v>43</v>
      </c>
      <c r="Q9" s="121"/>
    </row>
    <row r="10" spans="1:17" ht="82.5" customHeight="1" x14ac:dyDescent="0.25">
      <c r="A10" s="122" t="s">
        <v>0</v>
      </c>
      <c r="B10" s="122" t="s">
        <v>12</v>
      </c>
      <c r="C10" s="123" t="s">
        <v>73</v>
      </c>
      <c r="D10" s="122" t="s">
        <v>34</v>
      </c>
      <c r="E10" s="122" t="s">
        <v>37</v>
      </c>
      <c r="F10" s="122" t="s">
        <v>44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</row>
    <row r="11" spans="1:17" s="55" customFormat="1" ht="37.5" customHeight="1" x14ac:dyDescent="0.25">
      <c r="A11" s="122"/>
      <c r="B11" s="122"/>
      <c r="C11" s="124"/>
      <c r="D11" s="122"/>
      <c r="E11" s="122"/>
      <c r="F11" s="54" t="s">
        <v>13</v>
      </c>
      <c r="G11" s="54" t="s">
        <v>14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4" t="s">
        <v>20</v>
      </c>
      <c r="N11" s="54" t="s">
        <v>21</v>
      </c>
      <c r="O11" s="54" t="s">
        <v>22</v>
      </c>
      <c r="P11" s="54" t="s">
        <v>23</v>
      </c>
      <c r="Q11" s="54" t="s">
        <v>24</v>
      </c>
    </row>
    <row r="12" spans="1:17" s="58" customFormat="1" ht="15" customHeight="1" x14ac:dyDescent="0.2">
      <c r="A12" s="56">
        <v>1</v>
      </c>
      <c r="B12" s="56">
        <v>2</v>
      </c>
      <c r="C12" s="56">
        <v>3</v>
      </c>
      <c r="D12" s="56">
        <v>4</v>
      </c>
      <c r="E12" s="57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  <c r="L12" s="56">
        <v>12</v>
      </c>
      <c r="M12" s="56">
        <v>13</v>
      </c>
      <c r="N12" s="56">
        <v>14</v>
      </c>
      <c r="O12" s="56">
        <v>15</v>
      </c>
      <c r="P12" s="56">
        <v>16</v>
      </c>
      <c r="Q12" s="56">
        <v>17</v>
      </c>
    </row>
    <row r="13" spans="1:17" s="55" customFormat="1" ht="32.1" customHeight="1" x14ac:dyDescent="0.25">
      <c r="A13" s="92" t="s">
        <v>2</v>
      </c>
      <c r="B13" s="110" t="s">
        <v>83</v>
      </c>
      <c r="C13" s="92" t="s">
        <v>101</v>
      </c>
      <c r="D13" s="59" t="s">
        <v>35</v>
      </c>
      <c r="E13" s="60">
        <f>F13+G13+H13+I13+J13+K13+L13+M13+N13+O13+P13+Q13</f>
        <v>4824.4600000000009</v>
      </c>
      <c r="F13" s="61">
        <f>F20+F27+F34</f>
        <v>0</v>
      </c>
      <c r="G13" s="61">
        <f t="shared" ref="G13:Q13" si="0">G20+G27+G34</f>
        <v>328.19166999999999</v>
      </c>
      <c r="H13" s="61">
        <f t="shared" si="0"/>
        <v>2510.83167</v>
      </c>
      <c r="I13" s="61">
        <f t="shared" si="0"/>
        <v>237.26917</v>
      </c>
      <c r="J13" s="61">
        <f t="shared" si="0"/>
        <v>101.88167</v>
      </c>
      <c r="K13" s="79">
        <f t="shared" si="0"/>
        <v>329.63166999999999</v>
      </c>
      <c r="L13" s="61">
        <f t="shared" si="0"/>
        <v>43.049170000000004</v>
      </c>
      <c r="M13" s="61">
        <f t="shared" si="0"/>
        <v>246.44167000000002</v>
      </c>
      <c r="N13" s="61">
        <f t="shared" si="0"/>
        <v>199.64167</v>
      </c>
      <c r="O13" s="61">
        <f t="shared" si="0"/>
        <v>203.04917</v>
      </c>
      <c r="P13" s="61">
        <f t="shared" si="0"/>
        <v>551.79166999999995</v>
      </c>
      <c r="Q13" s="61">
        <f t="shared" si="0"/>
        <v>72.680800000000005</v>
      </c>
    </row>
    <row r="14" spans="1:17" s="55" customFormat="1" ht="20.25" customHeight="1" x14ac:dyDescent="0.25">
      <c r="A14" s="93"/>
      <c r="B14" s="111"/>
      <c r="C14" s="93"/>
      <c r="D14" s="62" t="s">
        <v>9</v>
      </c>
      <c r="E14" s="60">
        <f t="shared" ref="E14:E19" si="1">F14+G14+H14+I14+J14+K14+L14+M14+N14+O14+P14+Q14</f>
        <v>0</v>
      </c>
      <c r="F14" s="61">
        <f t="shared" ref="F14:Q19" si="2">F21+F28+F35</f>
        <v>0</v>
      </c>
      <c r="G14" s="61">
        <f t="shared" si="2"/>
        <v>0</v>
      </c>
      <c r="H14" s="61">
        <f t="shared" si="2"/>
        <v>0</v>
      </c>
      <c r="I14" s="61">
        <f t="shared" si="2"/>
        <v>0</v>
      </c>
      <c r="J14" s="61">
        <f t="shared" si="2"/>
        <v>0</v>
      </c>
      <c r="K14" s="61">
        <f t="shared" si="2"/>
        <v>0</v>
      </c>
      <c r="L14" s="61">
        <f t="shared" si="2"/>
        <v>0</v>
      </c>
      <c r="M14" s="61">
        <f t="shared" si="2"/>
        <v>0</v>
      </c>
      <c r="N14" s="61">
        <f t="shared" si="2"/>
        <v>0</v>
      </c>
      <c r="O14" s="61">
        <f t="shared" si="2"/>
        <v>0</v>
      </c>
      <c r="P14" s="61">
        <f t="shared" si="2"/>
        <v>0</v>
      </c>
      <c r="Q14" s="61">
        <f t="shared" si="2"/>
        <v>0</v>
      </c>
    </row>
    <row r="15" spans="1:17" s="55" customFormat="1" ht="21" customHeight="1" x14ac:dyDescent="0.25">
      <c r="A15" s="93"/>
      <c r="B15" s="111"/>
      <c r="C15" s="93"/>
      <c r="D15" s="62" t="s">
        <v>10</v>
      </c>
      <c r="E15" s="60">
        <f t="shared" si="1"/>
        <v>0</v>
      </c>
      <c r="F15" s="61">
        <f t="shared" si="2"/>
        <v>0</v>
      </c>
      <c r="G15" s="61">
        <f t="shared" si="2"/>
        <v>0</v>
      </c>
      <c r="H15" s="61">
        <f t="shared" si="2"/>
        <v>0</v>
      </c>
      <c r="I15" s="61">
        <f t="shared" si="2"/>
        <v>0</v>
      </c>
      <c r="J15" s="61">
        <f t="shared" si="2"/>
        <v>0</v>
      </c>
      <c r="K15" s="61">
        <f t="shared" si="2"/>
        <v>0</v>
      </c>
      <c r="L15" s="61">
        <f t="shared" si="2"/>
        <v>0</v>
      </c>
      <c r="M15" s="61">
        <f t="shared" si="2"/>
        <v>0</v>
      </c>
      <c r="N15" s="61">
        <f t="shared" si="2"/>
        <v>0</v>
      </c>
      <c r="O15" s="61">
        <f t="shared" si="2"/>
        <v>0</v>
      </c>
      <c r="P15" s="61">
        <f t="shared" si="2"/>
        <v>0</v>
      </c>
      <c r="Q15" s="61">
        <f t="shared" si="2"/>
        <v>0</v>
      </c>
    </row>
    <row r="16" spans="1:17" s="55" customFormat="1" ht="32.1" customHeight="1" x14ac:dyDescent="0.25">
      <c r="A16" s="93"/>
      <c r="B16" s="111"/>
      <c r="C16" s="93"/>
      <c r="D16" s="63" t="s">
        <v>11</v>
      </c>
      <c r="E16" s="60">
        <f t="shared" si="1"/>
        <v>4824.4600000000009</v>
      </c>
      <c r="F16" s="61">
        <f>F23+F30+F37</f>
        <v>0</v>
      </c>
      <c r="G16" s="61">
        <f t="shared" si="2"/>
        <v>328.19166999999999</v>
      </c>
      <c r="H16" s="61">
        <f t="shared" si="2"/>
        <v>2510.83167</v>
      </c>
      <c r="I16" s="61">
        <f>I23+I30+I37</f>
        <v>237.26917</v>
      </c>
      <c r="J16" s="61">
        <f t="shared" si="2"/>
        <v>101.88167</v>
      </c>
      <c r="K16" s="79">
        <f t="shared" si="2"/>
        <v>329.63166999999999</v>
      </c>
      <c r="L16" s="61">
        <f t="shared" si="2"/>
        <v>43.049170000000004</v>
      </c>
      <c r="M16" s="61">
        <f t="shared" si="2"/>
        <v>246.44167000000002</v>
      </c>
      <c r="N16" s="61">
        <f t="shared" si="2"/>
        <v>199.64167</v>
      </c>
      <c r="O16" s="61">
        <f t="shared" si="2"/>
        <v>203.04917</v>
      </c>
      <c r="P16" s="61">
        <f t="shared" si="2"/>
        <v>551.79166999999995</v>
      </c>
      <c r="Q16" s="61">
        <f t="shared" si="2"/>
        <v>72.680800000000005</v>
      </c>
    </row>
    <row r="17" spans="1:17" s="55" customFormat="1" ht="60" x14ac:dyDescent="0.25">
      <c r="A17" s="93"/>
      <c r="B17" s="111"/>
      <c r="C17" s="93"/>
      <c r="D17" s="64" t="s">
        <v>48</v>
      </c>
      <c r="E17" s="60">
        <f t="shared" si="1"/>
        <v>0</v>
      </c>
      <c r="F17" s="61">
        <f t="shared" si="2"/>
        <v>0</v>
      </c>
      <c r="G17" s="61">
        <f t="shared" si="2"/>
        <v>0</v>
      </c>
      <c r="H17" s="61">
        <f t="shared" si="2"/>
        <v>0</v>
      </c>
      <c r="I17" s="61">
        <f t="shared" si="2"/>
        <v>0</v>
      </c>
      <c r="J17" s="61">
        <f t="shared" si="2"/>
        <v>0</v>
      </c>
      <c r="K17" s="61">
        <f t="shared" si="2"/>
        <v>0</v>
      </c>
      <c r="L17" s="61">
        <f t="shared" si="2"/>
        <v>0</v>
      </c>
      <c r="M17" s="61">
        <f t="shared" si="2"/>
        <v>0</v>
      </c>
      <c r="N17" s="61">
        <f t="shared" si="2"/>
        <v>0</v>
      </c>
      <c r="O17" s="61">
        <f t="shared" si="2"/>
        <v>0</v>
      </c>
      <c r="P17" s="61">
        <f t="shared" si="2"/>
        <v>0</v>
      </c>
      <c r="Q17" s="61">
        <f t="shared" si="2"/>
        <v>0</v>
      </c>
    </row>
    <row r="18" spans="1:17" s="55" customFormat="1" ht="30" x14ac:dyDescent="0.25">
      <c r="A18" s="93"/>
      <c r="B18" s="111"/>
      <c r="C18" s="93"/>
      <c r="D18" s="64" t="s">
        <v>46</v>
      </c>
      <c r="E18" s="60">
        <f t="shared" si="1"/>
        <v>0</v>
      </c>
      <c r="F18" s="61">
        <f t="shared" si="2"/>
        <v>0</v>
      </c>
      <c r="G18" s="61">
        <f t="shared" si="2"/>
        <v>0</v>
      </c>
      <c r="H18" s="61">
        <f t="shared" si="2"/>
        <v>0</v>
      </c>
      <c r="I18" s="61">
        <f t="shared" si="2"/>
        <v>0</v>
      </c>
      <c r="J18" s="61">
        <f t="shared" si="2"/>
        <v>0</v>
      </c>
      <c r="K18" s="61">
        <f t="shared" si="2"/>
        <v>0</v>
      </c>
      <c r="L18" s="61">
        <f t="shared" si="2"/>
        <v>0</v>
      </c>
      <c r="M18" s="61">
        <f t="shared" si="2"/>
        <v>0</v>
      </c>
      <c r="N18" s="61">
        <f t="shared" si="2"/>
        <v>0</v>
      </c>
      <c r="O18" s="61">
        <f t="shared" si="2"/>
        <v>0</v>
      </c>
      <c r="P18" s="61">
        <f t="shared" si="2"/>
        <v>0</v>
      </c>
      <c r="Q18" s="61">
        <f t="shared" si="2"/>
        <v>0</v>
      </c>
    </row>
    <row r="19" spans="1:17" s="55" customFormat="1" ht="30" x14ac:dyDescent="0.25">
      <c r="A19" s="94"/>
      <c r="B19" s="112"/>
      <c r="C19" s="94"/>
      <c r="D19" s="64" t="s">
        <v>58</v>
      </c>
      <c r="E19" s="60">
        <f t="shared" si="1"/>
        <v>0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1">
        <f t="shared" si="2"/>
        <v>0</v>
      </c>
      <c r="N19" s="61">
        <f t="shared" si="2"/>
        <v>0</v>
      </c>
      <c r="O19" s="61">
        <f t="shared" si="2"/>
        <v>0</v>
      </c>
      <c r="P19" s="61">
        <f t="shared" si="2"/>
        <v>0</v>
      </c>
      <c r="Q19" s="61">
        <f t="shared" si="2"/>
        <v>0</v>
      </c>
    </row>
    <row r="20" spans="1:17" s="55" customFormat="1" ht="32.1" customHeight="1" x14ac:dyDescent="0.25">
      <c r="A20" s="90" t="s">
        <v>3</v>
      </c>
      <c r="B20" s="113" t="s">
        <v>74</v>
      </c>
      <c r="C20" s="92" t="s">
        <v>100</v>
      </c>
      <c r="D20" s="65" t="s">
        <v>35</v>
      </c>
      <c r="E20" s="60">
        <f>E21+E22+E23+E24+E25+E26</f>
        <v>986.86</v>
      </c>
      <c r="F20" s="61">
        <f>F21+F22+F23+F24+F25+F26</f>
        <v>0</v>
      </c>
      <c r="G20" s="61">
        <f>G21+G22+G23+G24+G25+G26</f>
        <v>0</v>
      </c>
      <c r="H20" s="61">
        <f t="shared" ref="H20:Q20" si="3">H21+H22+H23+H24+H25+H26</f>
        <v>0</v>
      </c>
      <c r="I20" s="61">
        <f t="shared" si="3"/>
        <v>207.63749999999999</v>
      </c>
      <c r="J20" s="61">
        <f t="shared" si="3"/>
        <v>0</v>
      </c>
      <c r="K20" s="61">
        <f t="shared" si="3"/>
        <v>0</v>
      </c>
      <c r="L20" s="61">
        <f t="shared" si="3"/>
        <v>13.4175</v>
      </c>
      <c r="M20" s="61">
        <f t="shared" si="3"/>
        <v>216.81</v>
      </c>
      <c r="N20" s="61">
        <f t="shared" si="3"/>
        <v>0</v>
      </c>
      <c r="O20" s="61">
        <f t="shared" si="3"/>
        <v>13.4175</v>
      </c>
      <c r="P20" s="61">
        <f t="shared" si="3"/>
        <v>522.16</v>
      </c>
      <c r="Q20" s="61">
        <f t="shared" si="3"/>
        <v>13.4175</v>
      </c>
    </row>
    <row r="21" spans="1:17" s="55" customFormat="1" ht="32.1" customHeight="1" x14ac:dyDescent="0.25">
      <c r="A21" s="90"/>
      <c r="B21" s="114"/>
      <c r="C21" s="93"/>
      <c r="D21" s="62" t="s">
        <v>9</v>
      </c>
      <c r="E21" s="60">
        <f>F21+G21+H21+I21+J21+K21+L21+M21+N21+O21+P21+Q21</f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</row>
    <row r="22" spans="1:17" s="55" customFormat="1" ht="32.1" customHeight="1" x14ac:dyDescent="0.25">
      <c r="A22" s="90"/>
      <c r="B22" s="114"/>
      <c r="C22" s="93"/>
      <c r="D22" s="62" t="s">
        <v>10</v>
      </c>
      <c r="E22" s="60">
        <f t="shared" ref="E22:E26" si="4">F22+G22+H22+I22+J22+K22+L22+M22+N22+O22+P22+Q22</f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</row>
    <row r="23" spans="1:17" s="55" customFormat="1" ht="32.1" customHeight="1" x14ac:dyDescent="0.25">
      <c r="A23" s="90"/>
      <c r="B23" s="114"/>
      <c r="C23" s="93"/>
      <c r="D23" s="62" t="s">
        <v>11</v>
      </c>
      <c r="E23" s="60">
        <f t="shared" si="4"/>
        <v>986.86</v>
      </c>
      <c r="F23" s="51">
        <v>0</v>
      </c>
      <c r="G23" s="51">
        <v>0</v>
      </c>
      <c r="H23" s="51">
        <v>0</v>
      </c>
      <c r="I23" s="51">
        <f>13.4175+194.22</f>
        <v>207.63749999999999</v>
      </c>
      <c r="J23" s="51">
        <v>0</v>
      </c>
      <c r="K23" s="51">
        <v>0</v>
      </c>
      <c r="L23" s="51">
        <v>13.4175</v>
      </c>
      <c r="M23" s="51">
        <v>216.81</v>
      </c>
      <c r="N23" s="51">
        <v>0</v>
      </c>
      <c r="O23" s="51">
        <v>13.4175</v>
      </c>
      <c r="P23" s="51">
        <v>522.16</v>
      </c>
      <c r="Q23" s="51">
        <v>13.4175</v>
      </c>
    </row>
    <row r="24" spans="1:17" s="55" customFormat="1" ht="60.75" customHeight="1" x14ac:dyDescent="0.25">
      <c r="A24" s="90"/>
      <c r="B24" s="114"/>
      <c r="C24" s="93"/>
      <c r="D24" s="64" t="s">
        <v>48</v>
      </c>
      <c r="E24" s="60">
        <f t="shared" si="4"/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</row>
    <row r="25" spans="1:17" s="55" customFormat="1" ht="32.1" customHeight="1" x14ac:dyDescent="0.25">
      <c r="A25" s="90"/>
      <c r="B25" s="114"/>
      <c r="C25" s="93"/>
      <c r="D25" s="64" t="s">
        <v>46</v>
      </c>
      <c r="E25" s="60">
        <f t="shared" si="4"/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</row>
    <row r="26" spans="1:17" s="55" customFormat="1" ht="32.1" customHeight="1" x14ac:dyDescent="0.25">
      <c r="A26" s="90"/>
      <c r="B26" s="115"/>
      <c r="C26" s="94"/>
      <c r="D26" s="64" t="s">
        <v>58</v>
      </c>
      <c r="E26" s="60">
        <f t="shared" si="4"/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</row>
    <row r="27" spans="1:17" s="55" customFormat="1" ht="31.5" customHeight="1" x14ac:dyDescent="0.25">
      <c r="A27" s="90" t="s">
        <v>4</v>
      </c>
      <c r="B27" s="113" t="s">
        <v>75</v>
      </c>
      <c r="C27" s="92" t="s">
        <v>99</v>
      </c>
      <c r="D27" s="59" t="s">
        <v>35</v>
      </c>
      <c r="E27" s="66">
        <f>E28+E29+E30+E31+E32+E33</f>
        <v>3582.1000000000008</v>
      </c>
      <c r="F27" s="66">
        <f t="shared" ref="F27:Q27" si="5">F28+F29+F30+F31+F32+F33</f>
        <v>0</v>
      </c>
      <c r="G27" s="66">
        <f t="shared" si="5"/>
        <v>306.89999999999998</v>
      </c>
      <c r="H27" s="66">
        <f t="shared" si="5"/>
        <v>2489.54</v>
      </c>
      <c r="I27" s="66">
        <f t="shared" si="5"/>
        <v>8.34</v>
      </c>
      <c r="J27" s="66">
        <f t="shared" si="5"/>
        <v>80.59</v>
      </c>
      <c r="K27" s="66">
        <f t="shared" si="5"/>
        <v>308.33999999999997</v>
      </c>
      <c r="L27" s="66">
        <f t="shared" si="5"/>
        <v>8.34</v>
      </c>
      <c r="M27" s="66">
        <f t="shared" si="5"/>
        <v>8.34</v>
      </c>
      <c r="N27" s="66">
        <f t="shared" si="5"/>
        <v>178.35</v>
      </c>
      <c r="O27" s="66">
        <f t="shared" si="5"/>
        <v>168.34</v>
      </c>
      <c r="P27" s="66">
        <f t="shared" si="5"/>
        <v>8.34</v>
      </c>
      <c r="Q27" s="66">
        <f t="shared" si="5"/>
        <v>16.68</v>
      </c>
    </row>
    <row r="28" spans="1:17" s="55" customFormat="1" ht="31.5" customHeight="1" x14ac:dyDescent="0.25">
      <c r="A28" s="90"/>
      <c r="B28" s="114"/>
      <c r="C28" s="93"/>
      <c r="D28" s="62" t="s">
        <v>9</v>
      </c>
      <c r="E28" s="60">
        <f t="shared" ref="E28:E33" si="6">F28+G28+H28+I28+J28+K28+L28+M28+N28+O28+P28+Q28</f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</row>
    <row r="29" spans="1:17" s="55" customFormat="1" ht="32.1" customHeight="1" x14ac:dyDescent="0.25">
      <c r="A29" s="90"/>
      <c r="B29" s="114"/>
      <c r="C29" s="93"/>
      <c r="D29" s="62" t="s">
        <v>10</v>
      </c>
      <c r="E29" s="60">
        <f t="shared" si="6"/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</row>
    <row r="30" spans="1:17" s="55" customFormat="1" ht="32.1" customHeight="1" x14ac:dyDescent="0.25">
      <c r="A30" s="90"/>
      <c r="B30" s="114"/>
      <c r="C30" s="93"/>
      <c r="D30" s="62" t="s">
        <v>11</v>
      </c>
      <c r="E30" s="60">
        <f t="shared" si="6"/>
        <v>3582.1000000000008</v>
      </c>
      <c r="F30" s="51"/>
      <c r="G30" s="51">
        <f>8.34+298.56</f>
        <v>306.89999999999998</v>
      </c>
      <c r="H30" s="51">
        <f>8.34+606.2+1875</f>
        <v>2489.54</v>
      </c>
      <c r="I30" s="51">
        <f t="shared" ref="I30:P30" si="7">8.34</f>
        <v>8.34</v>
      </c>
      <c r="J30" s="51">
        <f>8.34+72.25</f>
        <v>80.59</v>
      </c>
      <c r="K30" s="51">
        <f>8.34+300</f>
        <v>308.33999999999997</v>
      </c>
      <c r="L30" s="51">
        <f t="shared" si="7"/>
        <v>8.34</v>
      </c>
      <c r="M30" s="51">
        <f t="shared" si="7"/>
        <v>8.34</v>
      </c>
      <c r="N30" s="51">
        <f>8.34+170.01</f>
        <v>178.35</v>
      </c>
      <c r="O30" s="51">
        <f>8.34+160</f>
        <v>168.34</v>
      </c>
      <c r="P30" s="51">
        <f t="shared" si="7"/>
        <v>8.34</v>
      </c>
      <c r="Q30" s="51">
        <v>16.68</v>
      </c>
    </row>
    <row r="31" spans="1:17" s="55" customFormat="1" ht="60.75" customHeight="1" x14ac:dyDescent="0.25">
      <c r="A31" s="90"/>
      <c r="B31" s="114"/>
      <c r="C31" s="93"/>
      <c r="D31" s="64" t="s">
        <v>48</v>
      </c>
      <c r="E31" s="60">
        <f t="shared" si="6"/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</row>
    <row r="32" spans="1:17" s="55" customFormat="1" ht="31.5" customHeight="1" x14ac:dyDescent="0.25">
      <c r="A32" s="90"/>
      <c r="B32" s="114"/>
      <c r="C32" s="93"/>
      <c r="D32" s="64" t="s">
        <v>46</v>
      </c>
      <c r="E32" s="60">
        <f t="shared" si="6"/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</row>
    <row r="33" spans="1:17" s="55" customFormat="1" ht="32.1" customHeight="1" x14ac:dyDescent="0.25">
      <c r="A33" s="90"/>
      <c r="B33" s="115"/>
      <c r="C33" s="94"/>
      <c r="D33" s="64" t="s">
        <v>58</v>
      </c>
      <c r="E33" s="60">
        <f t="shared" si="6"/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</row>
    <row r="34" spans="1:17" s="55" customFormat="1" ht="32.1" customHeight="1" x14ac:dyDescent="0.25">
      <c r="A34" s="90" t="s">
        <v>76</v>
      </c>
      <c r="B34" s="113" t="s">
        <v>77</v>
      </c>
      <c r="C34" s="92" t="s">
        <v>99</v>
      </c>
      <c r="D34" s="59" t="s">
        <v>35</v>
      </c>
      <c r="E34" s="66">
        <f>E35+E36+E37+E38+E39+E40</f>
        <v>255.50000000000003</v>
      </c>
      <c r="F34" s="66">
        <f t="shared" ref="F34:Q34" si="8">F35+F36+F37+F38+F39+F40</f>
        <v>0</v>
      </c>
      <c r="G34" s="66">
        <f t="shared" si="8"/>
        <v>21.29167</v>
      </c>
      <c r="H34" s="66">
        <f t="shared" si="8"/>
        <v>21.29167</v>
      </c>
      <c r="I34" s="66">
        <f t="shared" si="8"/>
        <v>21.29167</v>
      </c>
      <c r="J34" s="66">
        <f t="shared" si="8"/>
        <v>21.29167</v>
      </c>
      <c r="K34" s="66">
        <f t="shared" si="8"/>
        <v>21.29167</v>
      </c>
      <c r="L34" s="66">
        <f t="shared" si="8"/>
        <v>21.29167</v>
      </c>
      <c r="M34" s="66">
        <f t="shared" si="8"/>
        <v>21.29167</v>
      </c>
      <c r="N34" s="66">
        <f t="shared" si="8"/>
        <v>21.29167</v>
      </c>
      <c r="O34" s="66">
        <f t="shared" si="8"/>
        <v>21.29167</v>
      </c>
      <c r="P34" s="66">
        <f t="shared" si="8"/>
        <v>21.29167</v>
      </c>
      <c r="Q34" s="66">
        <f t="shared" si="8"/>
        <v>42.583300000000001</v>
      </c>
    </row>
    <row r="35" spans="1:17" s="55" customFormat="1" ht="32.1" customHeight="1" x14ac:dyDescent="0.25">
      <c r="A35" s="90"/>
      <c r="B35" s="114"/>
      <c r="C35" s="93"/>
      <c r="D35" s="62" t="s">
        <v>9</v>
      </c>
      <c r="E35" s="60">
        <f t="shared" ref="E35:E40" si="9">F35+G35+H35+I35+J35+K35+L35+M35+N35+O35+P35+Q35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</row>
    <row r="36" spans="1:17" s="55" customFormat="1" ht="32.1" customHeight="1" x14ac:dyDescent="0.25">
      <c r="A36" s="90"/>
      <c r="B36" s="114"/>
      <c r="C36" s="93"/>
      <c r="D36" s="62" t="s">
        <v>10</v>
      </c>
      <c r="E36" s="60">
        <f t="shared" si="9"/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</row>
    <row r="37" spans="1:17" s="55" customFormat="1" ht="32.1" customHeight="1" x14ac:dyDescent="0.25">
      <c r="A37" s="90"/>
      <c r="B37" s="114"/>
      <c r="C37" s="93"/>
      <c r="D37" s="62" t="s">
        <v>11</v>
      </c>
      <c r="E37" s="60">
        <f t="shared" si="9"/>
        <v>255.50000000000003</v>
      </c>
      <c r="F37" s="51">
        <v>0</v>
      </c>
      <c r="G37" s="51">
        <v>21.29167</v>
      </c>
      <c r="H37" s="51">
        <v>21.29167</v>
      </c>
      <c r="I37" s="51">
        <v>21.29167</v>
      </c>
      <c r="J37" s="51">
        <v>21.29167</v>
      </c>
      <c r="K37" s="51">
        <v>21.29167</v>
      </c>
      <c r="L37" s="51">
        <v>21.29167</v>
      </c>
      <c r="M37" s="51">
        <v>21.29167</v>
      </c>
      <c r="N37" s="51">
        <v>21.29167</v>
      </c>
      <c r="O37" s="51">
        <v>21.29167</v>
      </c>
      <c r="P37" s="51">
        <v>21.29167</v>
      </c>
      <c r="Q37" s="51">
        <v>42.583300000000001</v>
      </c>
    </row>
    <row r="38" spans="1:17" s="55" customFormat="1" ht="60.75" customHeight="1" x14ac:dyDescent="0.25">
      <c r="A38" s="90"/>
      <c r="B38" s="114"/>
      <c r="C38" s="93"/>
      <c r="D38" s="64" t="s">
        <v>48</v>
      </c>
      <c r="E38" s="60">
        <f t="shared" si="9"/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</row>
    <row r="39" spans="1:17" s="55" customFormat="1" ht="32.1" customHeight="1" x14ac:dyDescent="0.25">
      <c r="A39" s="90"/>
      <c r="B39" s="114"/>
      <c r="C39" s="93"/>
      <c r="D39" s="64" t="s">
        <v>46</v>
      </c>
      <c r="E39" s="60">
        <f t="shared" si="9"/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</row>
    <row r="40" spans="1:17" s="55" customFormat="1" ht="32.1" customHeight="1" x14ac:dyDescent="0.25">
      <c r="A40" s="90"/>
      <c r="B40" s="115"/>
      <c r="C40" s="94"/>
      <c r="D40" s="64" t="s">
        <v>58</v>
      </c>
      <c r="E40" s="60">
        <f t="shared" si="9"/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</row>
    <row r="41" spans="1:17" s="55" customFormat="1" ht="32.1" customHeight="1" x14ac:dyDescent="0.25">
      <c r="A41" s="90" t="s">
        <v>6</v>
      </c>
      <c r="B41" s="110" t="s">
        <v>84</v>
      </c>
      <c r="C41" s="92" t="s">
        <v>90</v>
      </c>
      <c r="D41" s="59" t="s">
        <v>35</v>
      </c>
      <c r="E41" s="60">
        <f>F41+G41+H41+I41+J41+K41+L41+M41+N41+O41+P41+Q41</f>
        <v>170</v>
      </c>
      <c r="F41" s="61">
        <f>F48</f>
        <v>0</v>
      </c>
      <c r="G41" s="61">
        <f t="shared" ref="G41:Q41" si="10">G48</f>
        <v>0</v>
      </c>
      <c r="H41" s="61">
        <f t="shared" si="10"/>
        <v>0</v>
      </c>
      <c r="I41" s="61">
        <f>I51</f>
        <v>0</v>
      </c>
      <c r="J41" s="61">
        <f t="shared" si="10"/>
        <v>0</v>
      </c>
      <c r="K41" s="61">
        <f t="shared" si="10"/>
        <v>0</v>
      </c>
      <c r="L41" s="61">
        <f t="shared" si="10"/>
        <v>0</v>
      </c>
      <c r="M41" s="61">
        <f t="shared" si="10"/>
        <v>0</v>
      </c>
      <c r="N41" s="61">
        <f t="shared" si="10"/>
        <v>170</v>
      </c>
      <c r="O41" s="61">
        <f t="shared" si="10"/>
        <v>0</v>
      </c>
      <c r="P41" s="61">
        <f t="shared" si="10"/>
        <v>0</v>
      </c>
      <c r="Q41" s="61">
        <f t="shared" si="10"/>
        <v>0</v>
      </c>
    </row>
    <row r="42" spans="1:17" s="55" customFormat="1" ht="32.1" customHeight="1" x14ac:dyDescent="0.25">
      <c r="A42" s="90"/>
      <c r="B42" s="111"/>
      <c r="C42" s="93"/>
      <c r="D42" s="62" t="s">
        <v>9</v>
      </c>
      <c r="E42" s="60">
        <f t="shared" ref="E42:E47" si="11">F42+G42+H42+I42+J42+K42+L42+M42+N42+O42+P42+Q42</f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</row>
    <row r="43" spans="1:17" s="55" customFormat="1" ht="32.1" customHeight="1" x14ac:dyDescent="0.25">
      <c r="A43" s="90"/>
      <c r="B43" s="111"/>
      <c r="C43" s="93"/>
      <c r="D43" s="62" t="s">
        <v>10</v>
      </c>
      <c r="E43" s="60">
        <f t="shared" si="11"/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</row>
    <row r="44" spans="1:17" s="55" customFormat="1" ht="32.1" customHeight="1" x14ac:dyDescent="0.25">
      <c r="A44" s="90"/>
      <c r="B44" s="111"/>
      <c r="C44" s="93"/>
      <c r="D44" s="62" t="s">
        <v>11</v>
      </c>
      <c r="E44" s="60">
        <f t="shared" si="11"/>
        <v>170</v>
      </c>
      <c r="F44" s="51">
        <f>F51</f>
        <v>0</v>
      </c>
      <c r="G44" s="51">
        <f t="shared" ref="G44:Q44" si="12">G51</f>
        <v>0</v>
      </c>
      <c r="H44" s="51">
        <f t="shared" si="12"/>
        <v>0</v>
      </c>
      <c r="I44" s="51">
        <f>I51</f>
        <v>0</v>
      </c>
      <c r="J44" s="51">
        <v>0</v>
      </c>
      <c r="K44" s="51">
        <f t="shared" si="12"/>
        <v>0</v>
      </c>
      <c r="L44" s="51">
        <f t="shared" si="12"/>
        <v>0</v>
      </c>
      <c r="M44" s="51">
        <f t="shared" si="12"/>
        <v>0</v>
      </c>
      <c r="N44" s="51">
        <f t="shared" si="12"/>
        <v>170</v>
      </c>
      <c r="O44" s="51">
        <f t="shared" si="12"/>
        <v>0</v>
      </c>
      <c r="P44" s="51">
        <f t="shared" si="12"/>
        <v>0</v>
      </c>
      <c r="Q44" s="51">
        <f t="shared" si="12"/>
        <v>0</v>
      </c>
    </row>
    <row r="45" spans="1:17" s="55" customFormat="1" ht="60.75" customHeight="1" x14ac:dyDescent="0.25">
      <c r="A45" s="90"/>
      <c r="B45" s="111"/>
      <c r="C45" s="93"/>
      <c r="D45" s="64" t="s">
        <v>48</v>
      </c>
      <c r="E45" s="60">
        <f t="shared" si="11"/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</row>
    <row r="46" spans="1:17" s="55" customFormat="1" ht="32.1" customHeight="1" x14ac:dyDescent="0.25">
      <c r="A46" s="90"/>
      <c r="B46" s="111"/>
      <c r="C46" s="93"/>
      <c r="D46" s="64" t="s">
        <v>46</v>
      </c>
      <c r="E46" s="60">
        <f t="shared" si="11"/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</row>
    <row r="47" spans="1:17" s="55" customFormat="1" ht="32.1" customHeight="1" x14ac:dyDescent="0.25">
      <c r="A47" s="90"/>
      <c r="B47" s="112"/>
      <c r="C47" s="94"/>
      <c r="D47" s="64" t="s">
        <v>58</v>
      </c>
      <c r="E47" s="60">
        <f t="shared" si="11"/>
        <v>0</v>
      </c>
      <c r="F47" s="51">
        <f>F54</f>
        <v>0</v>
      </c>
      <c r="G47" s="51">
        <f t="shared" ref="G47:Q47" si="13">G54</f>
        <v>0</v>
      </c>
      <c r="H47" s="51">
        <f t="shared" si="13"/>
        <v>0</v>
      </c>
      <c r="I47" s="51">
        <f t="shared" si="13"/>
        <v>0</v>
      </c>
      <c r="J47" s="51">
        <f t="shared" si="13"/>
        <v>0</v>
      </c>
      <c r="K47" s="51">
        <f t="shared" si="13"/>
        <v>0</v>
      </c>
      <c r="L47" s="51">
        <f t="shared" si="13"/>
        <v>0</v>
      </c>
      <c r="M47" s="51">
        <f t="shared" si="13"/>
        <v>0</v>
      </c>
      <c r="N47" s="51">
        <f t="shared" si="13"/>
        <v>0</v>
      </c>
      <c r="O47" s="51">
        <f t="shared" si="13"/>
        <v>0</v>
      </c>
      <c r="P47" s="51">
        <f t="shared" si="13"/>
        <v>0</v>
      </c>
      <c r="Q47" s="51">
        <f t="shared" si="13"/>
        <v>0</v>
      </c>
    </row>
    <row r="48" spans="1:17" s="55" customFormat="1" ht="32.1" customHeight="1" x14ac:dyDescent="0.25">
      <c r="A48" s="90" t="s">
        <v>7</v>
      </c>
      <c r="B48" s="116" t="s">
        <v>78</v>
      </c>
      <c r="C48" s="92" t="s">
        <v>91</v>
      </c>
      <c r="D48" s="59" t="s">
        <v>35</v>
      </c>
      <c r="E48" s="66">
        <f>E49+E50+E51+E52+E53+E54</f>
        <v>170</v>
      </c>
      <c r="F48" s="66">
        <f>F49+F50+F51+F52+F53+F54</f>
        <v>0</v>
      </c>
      <c r="G48" s="66">
        <f t="shared" ref="G48:Q48" si="14">G49+G50+G51+G52+G53+G54</f>
        <v>0</v>
      </c>
      <c r="H48" s="66">
        <f t="shared" si="14"/>
        <v>0</v>
      </c>
      <c r="I48" s="66">
        <f t="shared" si="14"/>
        <v>0</v>
      </c>
      <c r="J48" s="66">
        <f t="shared" si="14"/>
        <v>0</v>
      </c>
      <c r="K48" s="66">
        <f t="shared" si="14"/>
        <v>0</v>
      </c>
      <c r="L48" s="66">
        <f t="shared" si="14"/>
        <v>0</v>
      </c>
      <c r="M48" s="66">
        <f t="shared" si="14"/>
        <v>0</v>
      </c>
      <c r="N48" s="66">
        <f t="shared" si="14"/>
        <v>170</v>
      </c>
      <c r="O48" s="66">
        <f t="shared" si="14"/>
        <v>0</v>
      </c>
      <c r="P48" s="66">
        <f t="shared" si="14"/>
        <v>0</v>
      </c>
      <c r="Q48" s="66">
        <f t="shared" si="14"/>
        <v>0</v>
      </c>
    </row>
    <row r="49" spans="1:17" s="55" customFormat="1" ht="32.1" customHeight="1" x14ac:dyDescent="0.25">
      <c r="A49" s="90"/>
      <c r="B49" s="117"/>
      <c r="C49" s="93"/>
      <c r="D49" s="62" t="s">
        <v>9</v>
      </c>
      <c r="E49" s="60">
        <f t="shared" ref="E49:E54" si="15">F49+G49+H49+I49+J49+K49+L49+M49+N49+O49+P49+Q49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</row>
    <row r="50" spans="1:17" s="55" customFormat="1" ht="32.1" customHeight="1" x14ac:dyDescent="0.25">
      <c r="A50" s="90"/>
      <c r="B50" s="117"/>
      <c r="C50" s="93"/>
      <c r="D50" s="62" t="s">
        <v>10</v>
      </c>
      <c r="E50" s="60">
        <f t="shared" si="15"/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</row>
    <row r="51" spans="1:17" s="55" customFormat="1" ht="32.1" customHeight="1" x14ac:dyDescent="0.25">
      <c r="A51" s="90"/>
      <c r="B51" s="117"/>
      <c r="C51" s="93"/>
      <c r="D51" s="62" t="s">
        <v>11</v>
      </c>
      <c r="E51" s="60">
        <f t="shared" si="15"/>
        <v>170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170</v>
      </c>
      <c r="O51" s="51">
        <v>0</v>
      </c>
      <c r="P51" s="51">
        <v>0</v>
      </c>
      <c r="Q51" s="51">
        <v>0</v>
      </c>
    </row>
    <row r="52" spans="1:17" s="55" customFormat="1" ht="60.75" customHeight="1" x14ac:dyDescent="0.25">
      <c r="A52" s="90"/>
      <c r="B52" s="117"/>
      <c r="C52" s="93"/>
      <c r="D52" s="64" t="s">
        <v>48</v>
      </c>
      <c r="E52" s="60">
        <f t="shared" si="15"/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</row>
    <row r="53" spans="1:17" s="55" customFormat="1" ht="32.1" customHeight="1" x14ac:dyDescent="0.25">
      <c r="A53" s="90"/>
      <c r="B53" s="117"/>
      <c r="C53" s="93"/>
      <c r="D53" s="64" t="s">
        <v>46</v>
      </c>
      <c r="E53" s="60">
        <f t="shared" si="15"/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</row>
    <row r="54" spans="1:17" s="55" customFormat="1" ht="32.1" customHeight="1" x14ac:dyDescent="0.25">
      <c r="A54" s="90"/>
      <c r="B54" s="118"/>
      <c r="C54" s="94"/>
      <c r="D54" s="64" t="s">
        <v>58</v>
      </c>
      <c r="E54" s="60">
        <f t="shared" si="15"/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</row>
    <row r="55" spans="1:17" s="55" customFormat="1" ht="32.1" customHeight="1" x14ac:dyDescent="0.25">
      <c r="A55" s="90" t="s">
        <v>65</v>
      </c>
      <c r="B55" s="110" t="s">
        <v>85</v>
      </c>
      <c r="C55" s="92" t="s">
        <v>98</v>
      </c>
      <c r="D55" s="59" t="s">
        <v>35</v>
      </c>
      <c r="E55" s="60">
        <f>F55+G55+H55+I55+J55+K55+L55+M55+N55+O55+P55+Q55</f>
        <v>990.16000000000008</v>
      </c>
      <c r="F55" s="61">
        <f>F62</f>
        <v>0</v>
      </c>
      <c r="G55" s="61">
        <f t="shared" ref="G55:Q55" si="16">G62</f>
        <v>0</v>
      </c>
      <c r="H55" s="61">
        <f t="shared" si="16"/>
        <v>0</v>
      </c>
      <c r="I55" s="61">
        <f t="shared" si="16"/>
        <v>138.69999999999999</v>
      </c>
      <c r="J55" s="61">
        <f t="shared" si="16"/>
        <v>0</v>
      </c>
      <c r="K55" s="61">
        <f t="shared" si="16"/>
        <v>851.46</v>
      </c>
      <c r="L55" s="61">
        <f t="shared" si="16"/>
        <v>0</v>
      </c>
      <c r="M55" s="61">
        <f t="shared" si="16"/>
        <v>0</v>
      </c>
      <c r="N55" s="61">
        <f t="shared" si="16"/>
        <v>0</v>
      </c>
      <c r="O55" s="61">
        <f t="shared" si="16"/>
        <v>0</v>
      </c>
      <c r="P55" s="61">
        <f t="shared" si="16"/>
        <v>0</v>
      </c>
      <c r="Q55" s="61">
        <f t="shared" si="16"/>
        <v>0</v>
      </c>
    </row>
    <row r="56" spans="1:17" s="55" customFormat="1" ht="32.1" customHeight="1" x14ac:dyDescent="0.25">
      <c r="A56" s="90"/>
      <c r="B56" s="111"/>
      <c r="C56" s="93"/>
      <c r="D56" s="62" t="s">
        <v>9</v>
      </c>
      <c r="E56" s="60">
        <f t="shared" ref="E56:E61" si="17">F56+G56+H56+I56+J56+K56+L56+M56+N56+O56+P56+Q56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</row>
    <row r="57" spans="1:17" s="55" customFormat="1" ht="32.1" customHeight="1" x14ac:dyDescent="0.25">
      <c r="A57" s="90"/>
      <c r="B57" s="111"/>
      <c r="C57" s="93"/>
      <c r="D57" s="62" t="s">
        <v>10</v>
      </c>
      <c r="E57" s="6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</row>
    <row r="58" spans="1:17" s="55" customFormat="1" ht="32.1" customHeight="1" x14ac:dyDescent="0.25">
      <c r="A58" s="90"/>
      <c r="B58" s="111"/>
      <c r="C58" s="93"/>
      <c r="D58" s="62" t="s">
        <v>11</v>
      </c>
      <c r="E58" s="60">
        <f>F58+G58+H58+I58+J58+K58+L58+M58+N58+O58+P58+Q58</f>
        <v>990.16000000000008</v>
      </c>
      <c r="F58" s="51">
        <f t="shared" ref="F58:P58" si="18">F65</f>
        <v>0</v>
      </c>
      <c r="G58" s="76">
        <f t="shared" si="18"/>
        <v>0</v>
      </c>
      <c r="H58" s="51">
        <v>0</v>
      </c>
      <c r="I58" s="51">
        <f t="shared" si="18"/>
        <v>138.69999999999999</v>
      </c>
      <c r="J58" s="51">
        <f t="shared" si="18"/>
        <v>0</v>
      </c>
      <c r="K58" s="51">
        <f t="shared" si="18"/>
        <v>851.46</v>
      </c>
      <c r="L58" s="51">
        <f t="shared" si="18"/>
        <v>0</v>
      </c>
      <c r="M58" s="51">
        <f t="shared" si="18"/>
        <v>0</v>
      </c>
      <c r="N58" s="51">
        <f t="shared" si="18"/>
        <v>0</v>
      </c>
      <c r="O58" s="51">
        <f t="shared" si="18"/>
        <v>0</v>
      </c>
      <c r="P58" s="51">
        <f t="shared" si="18"/>
        <v>0</v>
      </c>
      <c r="Q58" s="51">
        <f t="shared" ref="Q58" si="19">Q65</f>
        <v>0</v>
      </c>
    </row>
    <row r="59" spans="1:17" s="55" customFormat="1" ht="60.75" customHeight="1" x14ac:dyDescent="0.25">
      <c r="A59" s="90"/>
      <c r="B59" s="111"/>
      <c r="C59" s="93"/>
      <c r="D59" s="64" t="s">
        <v>48</v>
      </c>
      <c r="E59" s="60">
        <f t="shared" si="17"/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</row>
    <row r="60" spans="1:17" s="55" customFormat="1" ht="32.1" customHeight="1" x14ac:dyDescent="0.25">
      <c r="A60" s="90"/>
      <c r="B60" s="111"/>
      <c r="C60" s="93"/>
      <c r="D60" s="64" t="s">
        <v>46</v>
      </c>
      <c r="E60" s="60">
        <f t="shared" si="17"/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</row>
    <row r="61" spans="1:17" s="55" customFormat="1" ht="32.1" customHeight="1" x14ac:dyDescent="0.25">
      <c r="A61" s="90"/>
      <c r="B61" s="112"/>
      <c r="C61" s="94"/>
      <c r="D61" s="64" t="s">
        <v>58</v>
      </c>
      <c r="E61" s="60">
        <f t="shared" si="17"/>
        <v>0</v>
      </c>
      <c r="F61" s="51">
        <f>F68</f>
        <v>0</v>
      </c>
      <c r="G61" s="51">
        <f>G68</f>
        <v>0</v>
      </c>
      <c r="H61" s="51">
        <f t="shared" ref="H61:Q61" si="20">H68</f>
        <v>0</v>
      </c>
      <c r="I61" s="51">
        <f t="shared" si="20"/>
        <v>0</v>
      </c>
      <c r="J61" s="51">
        <f t="shared" si="20"/>
        <v>0</v>
      </c>
      <c r="K61" s="51">
        <f t="shared" si="20"/>
        <v>0</v>
      </c>
      <c r="L61" s="51">
        <f t="shared" si="20"/>
        <v>0</v>
      </c>
      <c r="M61" s="51">
        <f t="shared" si="20"/>
        <v>0</v>
      </c>
      <c r="N61" s="51">
        <v>0</v>
      </c>
      <c r="O61" s="51">
        <f t="shared" si="20"/>
        <v>0</v>
      </c>
      <c r="P61" s="51">
        <f t="shared" si="20"/>
        <v>0</v>
      </c>
      <c r="Q61" s="51">
        <f t="shared" si="20"/>
        <v>0</v>
      </c>
    </row>
    <row r="62" spans="1:17" s="55" customFormat="1" ht="32.1" customHeight="1" x14ac:dyDescent="0.25">
      <c r="A62" s="95" t="s">
        <v>66</v>
      </c>
      <c r="B62" s="113" t="s">
        <v>67</v>
      </c>
      <c r="C62" s="92" t="s">
        <v>92</v>
      </c>
      <c r="D62" s="59" t="s">
        <v>35</v>
      </c>
      <c r="E62" s="66">
        <f>E63+E64+E65+E66+E67+E68</f>
        <v>990.16000000000008</v>
      </c>
      <c r="F62" s="66">
        <f>F63+F64+F65+F66+F67+F68</f>
        <v>0</v>
      </c>
      <c r="G62" s="66">
        <f t="shared" ref="G62:Q62" si="21">G63+G64+G65+G66+G67+G68</f>
        <v>0</v>
      </c>
      <c r="H62" s="66">
        <f t="shared" si="21"/>
        <v>0</v>
      </c>
      <c r="I62" s="66">
        <f t="shared" si="21"/>
        <v>138.69999999999999</v>
      </c>
      <c r="J62" s="66">
        <f t="shared" si="21"/>
        <v>0</v>
      </c>
      <c r="K62" s="66">
        <f t="shared" si="21"/>
        <v>851.46</v>
      </c>
      <c r="L62" s="66">
        <f t="shared" si="21"/>
        <v>0</v>
      </c>
      <c r="M62" s="66">
        <f t="shared" si="21"/>
        <v>0</v>
      </c>
      <c r="N62" s="66">
        <f t="shared" si="21"/>
        <v>0</v>
      </c>
      <c r="O62" s="66">
        <f t="shared" si="21"/>
        <v>0</v>
      </c>
      <c r="P62" s="66">
        <f t="shared" si="21"/>
        <v>0</v>
      </c>
      <c r="Q62" s="66">
        <f t="shared" si="21"/>
        <v>0</v>
      </c>
    </row>
    <row r="63" spans="1:17" s="55" customFormat="1" ht="32.1" customHeight="1" x14ac:dyDescent="0.25">
      <c r="A63" s="95"/>
      <c r="B63" s="114"/>
      <c r="C63" s="93"/>
      <c r="D63" s="62" t="s">
        <v>9</v>
      </c>
      <c r="E63" s="60">
        <f t="shared" ref="E63:E68" si="22">F63+G63+H63+I63+J63+K63+L63+M63+N63+O63+P63+Q63</f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</row>
    <row r="64" spans="1:17" s="55" customFormat="1" ht="32.1" customHeight="1" x14ac:dyDescent="0.25">
      <c r="A64" s="95"/>
      <c r="B64" s="114"/>
      <c r="C64" s="93"/>
      <c r="D64" s="62" t="s">
        <v>10</v>
      </c>
      <c r="E64" s="60">
        <f t="shared" si="22"/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</row>
    <row r="65" spans="1:17" s="55" customFormat="1" ht="32.1" customHeight="1" x14ac:dyDescent="0.25">
      <c r="A65" s="95"/>
      <c r="B65" s="114"/>
      <c r="C65" s="93"/>
      <c r="D65" s="62" t="s">
        <v>11</v>
      </c>
      <c r="E65" s="85">
        <f t="shared" si="22"/>
        <v>990.16000000000008</v>
      </c>
      <c r="F65" s="51">
        <v>0</v>
      </c>
      <c r="G65" s="51">
        <v>0</v>
      </c>
      <c r="H65" s="51">
        <v>0</v>
      </c>
      <c r="I65" s="51">
        <f>138.7</f>
        <v>138.69999999999999</v>
      </c>
      <c r="J65" s="51">
        <v>0</v>
      </c>
      <c r="K65" s="51">
        <f>30+335+130+356.46</f>
        <v>851.46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</row>
    <row r="66" spans="1:17" s="55" customFormat="1" ht="60.75" customHeight="1" x14ac:dyDescent="0.25">
      <c r="A66" s="95"/>
      <c r="B66" s="114"/>
      <c r="C66" s="93"/>
      <c r="D66" s="64" t="s">
        <v>48</v>
      </c>
      <c r="E66" s="60">
        <f t="shared" si="22"/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</row>
    <row r="67" spans="1:17" s="55" customFormat="1" ht="32.1" customHeight="1" x14ac:dyDescent="0.25">
      <c r="A67" s="95"/>
      <c r="B67" s="114"/>
      <c r="C67" s="93"/>
      <c r="D67" s="64" t="s">
        <v>46</v>
      </c>
      <c r="E67" s="60">
        <f t="shared" si="22"/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</row>
    <row r="68" spans="1:17" s="55" customFormat="1" ht="32.1" customHeight="1" x14ac:dyDescent="0.25">
      <c r="A68" s="95"/>
      <c r="B68" s="115"/>
      <c r="C68" s="94"/>
      <c r="D68" s="64" t="s">
        <v>58</v>
      </c>
      <c r="E68" s="60">
        <f t="shared" si="22"/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</row>
    <row r="69" spans="1:17" s="55" customFormat="1" ht="32.1" customHeight="1" x14ac:dyDescent="0.25">
      <c r="A69" s="90">
        <v>4</v>
      </c>
      <c r="B69" s="91" t="s">
        <v>72</v>
      </c>
      <c r="C69" s="92" t="s">
        <v>93</v>
      </c>
      <c r="D69" s="59" t="s">
        <v>35</v>
      </c>
      <c r="E69" s="80">
        <f>F69+G69+H69+I69+J69+K69+L69+M69+N69+O69+P69+Q69</f>
        <v>7085.0889999999999</v>
      </c>
      <c r="F69" s="61">
        <f t="shared" ref="F69:Q69" si="23">F76+F83+F90+F97+F104+F111+F118+F125+F132+F146+F153+F160+F167+F139</f>
        <v>0</v>
      </c>
      <c r="G69" s="61">
        <f t="shared" si="23"/>
        <v>0</v>
      </c>
      <c r="H69" s="61">
        <f t="shared" si="23"/>
        <v>0</v>
      </c>
      <c r="I69" s="61">
        <f t="shared" si="23"/>
        <v>0</v>
      </c>
      <c r="J69" s="61">
        <f t="shared" si="23"/>
        <v>0</v>
      </c>
      <c r="K69" s="79">
        <f t="shared" si="23"/>
        <v>394</v>
      </c>
      <c r="L69" s="61">
        <f t="shared" si="23"/>
        <v>6037.0889999999999</v>
      </c>
      <c r="M69" s="61">
        <f>M76+M83+M90+M97+M104+M111+M118+M125+M132+M146+M153+M160+M167+M139+M174</f>
        <v>0</v>
      </c>
      <c r="N69" s="61">
        <f t="shared" si="23"/>
        <v>0</v>
      </c>
      <c r="O69" s="61">
        <f t="shared" si="23"/>
        <v>454</v>
      </c>
      <c r="P69" s="61">
        <f t="shared" si="23"/>
        <v>200</v>
      </c>
      <c r="Q69" s="61">
        <f t="shared" si="23"/>
        <v>0</v>
      </c>
    </row>
    <row r="70" spans="1:17" s="55" customFormat="1" ht="32.1" customHeight="1" x14ac:dyDescent="0.25">
      <c r="A70" s="90"/>
      <c r="B70" s="91"/>
      <c r="C70" s="93"/>
      <c r="D70" s="62" t="s">
        <v>9</v>
      </c>
      <c r="E70" s="60">
        <f t="shared" ref="E70:E75" si="24">F70+G70+H70+I70+J70+K70+L70+M70+N70+O70+P70+Q70</f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</row>
    <row r="71" spans="1:17" s="55" customFormat="1" ht="32.1" customHeight="1" x14ac:dyDescent="0.25">
      <c r="A71" s="90"/>
      <c r="B71" s="91"/>
      <c r="C71" s="93"/>
      <c r="D71" s="62" t="s">
        <v>10</v>
      </c>
      <c r="E71" s="60">
        <f t="shared" si="24"/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</row>
    <row r="72" spans="1:17" s="55" customFormat="1" ht="32.1" customHeight="1" x14ac:dyDescent="0.25">
      <c r="A72" s="90"/>
      <c r="B72" s="91"/>
      <c r="C72" s="93"/>
      <c r="D72" s="62" t="s">
        <v>11</v>
      </c>
      <c r="E72" s="80">
        <f>F72+G72+H72+I72+J72+K72+L72+M72+N72+O72+P72+Q72</f>
        <v>7085.0889999999999</v>
      </c>
      <c r="F72" s="51">
        <f t="shared" ref="F72:Q72" si="25">F79+F86+F93+F100+F107+F114+F121+F128+F135+F142+F149+F156+F163+F170</f>
        <v>0</v>
      </c>
      <c r="G72" s="51">
        <f t="shared" si="25"/>
        <v>0</v>
      </c>
      <c r="H72" s="51">
        <f t="shared" si="25"/>
        <v>0</v>
      </c>
      <c r="I72" s="51">
        <f>I79+I86+I93+I100+I107+I114+I121+I128+I135+I142+I149+I156+I163+I170</f>
        <v>0</v>
      </c>
      <c r="J72" s="51">
        <f t="shared" si="25"/>
        <v>0</v>
      </c>
      <c r="K72" s="77">
        <f t="shared" si="25"/>
        <v>394</v>
      </c>
      <c r="L72" s="51">
        <f t="shared" si="25"/>
        <v>6037.0889999999999</v>
      </c>
      <c r="M72" s="51">
        <f>M79+M86+M93+M100+M107+M114+M121+M128+M135+M142+M149+M156+M163+M170+M177</f>
        <v>0</v>
      </c>
      <c r="N72" s="51">
        <f t="shared" si="25"/>
        <v>0</v>
      </c>
      <c r="O72" s="51">
        <f t="shared" si="25"/>
        <v>454</v>
      </c>
      <c r="P72" s="51">
        <f t="shared" si="25"/>
        <v>200</v>
      </c>
      <c r="Q72" s="51">
        <f t="shared" si="25"/>
        <v>0</v>
      </c>
    </row>
    <row r="73" spans="1:17" s="55" customFormat="1" ht="60.75" customHeight="1" x14ac:dyDescent="0.25">
      <c r="A73" s="90"/>
      <c r="B73" s="91"/>
      <c r="C73" s="93"/>
      <c r="D73" s="64" t="s">
        <v>48</v>
      </c>
      <c r="E73" s="60">
        <f t="shared" si="24"/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</row>
    <row r="74" spans="1:17" s="55" customFormat="1" ht="49.5" customHeight="1" x14ac:dyDescent="0.25">
      <c r="A74" s="90"/>
      <c r="B74" s="91"/>
      <c r="C74" s="93"/>
      <c r="D74" s="64" t="s">
        <v>46</v>
      </c>
      <c r="E74" s="60">
        <f t="shared" si="24"/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</row>
    <row r="75" spans="1:17" s="55" customFormat="1" ht="50.25" customHeight="1" x14ac:dyDescent="0.25">
      <c r="A75" s="90"/>
      <c r="B75" s="91"/>
      <c r="C75" s="94"/>
      <c r="D75" s="64" t="s">
        <v>58</v>
      </c>
      <c r="E75" s="60">
        <f t="shared" si="24"/>
        <v>0</v>
      </c>
      <c r="F75" s="51">
        <f t="shared" ref="F75:Q75" si="26">F82+F89+F96+F103+F110+F117+F124+F131+F138+F145+F152+F159+F166+F173</f>
        <v>0</v>
      </c>
      <c r="G75" s="51">
        <f t="shared" si="26"/>
        <v>0</v>
      </c>
      <c r="H75" s="51">
        <f t="shared" si="26"/>
        <v>0</v>
      </c>
      <c r="I75" s="51">
        <f t="shared" si="26"/>
        <v>0</v>
      </c>
      <c r="J75" s="51">
        <f t="shared" si="26"/>
        <v>0</v>
      </c>
      <c r="K75" s="51">
        <f t="shared" si="26"/>
        <v>0</v>
      </c>
      <c r="L75" s="51">
        <f t="shared" si="26"/>
        <v>0</v>
      </c>
      <c r="M75" s="51">
        <f t="shared" si="26"/>
        <v>0</v>
      </c>
      <c r="N75" s="51">
        <f t="shared" si="26"/>
        <v>0</v>
      </c>
      <c r="O75" s="51">
        <f t="shared" si="26"/>
        <v>0</v>
      </c>
      <c r="P75" s="51">
        <f t="shared" si="26"/>
        <v>0</v>
      </c>
      <c r="Q75" s="51">
        <f t="shared" si="26"/>
        <v>0</v>
      </c>
    </row>
    <row r="76" spans="1:17" s="55" customFormat="1" ht="32.1" customHeight="1" x14ac:dyDescent="0.25">
      <c r="A76" s="95" t="s">
        <v>68</v>
      </c>
      <c r="B76" s="96" t="s">
        <v>69</v>
      </c>
      <c r="C76" s="92" t="s">
        <v>94</v>
      </c>
      <c r="D76" s="59" t="s">
        <v>35</v>
      </c>
      <c r="E76" s="60">
        <f>E77+E78+E79+E80+E81+E82</f>
        <v>200</v>
      </c>
      <c r="F76" s="61">
        <f>F77+F78+F79+F80+F81+F82</f>
        <v>0</v>
      </c>
      <c r="G76" s="61">
        <f t="shared" ref="G76:Q76" si="27">G77+G78+G79+G80+G81+G82</f>
        <v>0</v>
      </c>
      <c r="H76" s="61">
        <f t="shared" si="27"/>
        <v>0</v>
      </c>
      <c r="I76" s="61">
        <f t="shared" si="27"/>
        <v>0</v>
      </c>
      <c r="J76" s="61">
        <f t="shared" si="27"/>
        <v>0</v>
      </c>
      <c r="K76" s="61">
        <f>K77+K78+K79+K80+K81+K82</f>
        <v>0</v>
      </c>
      <c r="L76" s="61">
        <f t="shared" si="27"/>
        <v>0</v>
      </c>
      <c r="M76" s="61">
        <f t="shared" si="27"/>
        <v>0</v>
      </c>
      <c r="N76" s="61">
        <f t="shared" si="27"/>
        <v>0</v>
      </c>
      <c r="O76" s="61">
        <f t="shared" si="27"/>
        <v>0</v>
      </c>
      <c r="P76" s="61">
        <f t="shared" si="27"/>
        <v>200</v>
      </c>
      <c r="Q76" s="61">
        <f t="shared" si="27"/>
        <v>0</v>
      </c>
    </row>
    <row r="77" spans="1:17" s="55" customFormat="1" ht="32.1" customHeight="1" x14ac:dyDescent="0.25">
      <c r="A77" s="95"/>
      <c r="B77" s="96"/>
      <c r="C77" s="93"/>
      <c r="D77" s="62" t="s">
        <v>9</v>
      </c>
      <c r="E77" s="60">
        <f>F77+G77+H77+I77+J77+K77+L77+M77+N77+O77+P77+Q77</f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</row>
    <row r="78" spans="1:17" s="55" customFormat="1" ht="32.1" customHeight="1" x14ac:dyDescent="0.25">
      <c r="A78" s="95"/>
      <c r="B78" s="96"/>
      <c r="C78" s="93"/>
      <c r="D78" s="62" t="s">
        <v>10</v>
      </c>
      <c r="E78" s="60">
        <f t="shared" ref="E78:E82" si="28">F78+G78+H78+I78+J78+K78+L78+M78+N78+O78+P78+Q78</f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Q78" s="51">
        <v>0</v>
      </c>
    </row>
    <row r="79" spans="1:17" s="55" customFormat="1" ht="32.1" customHeight="1" x14ac:dyDescent="0.25">
      <c r="A79" s="95"/>
      <c r="B79" s="96"/>
      <c r="C79" s="93"/>
      <c r="D79" s="62" t="s">
        <v>11</v>
      </c>
      <c r="E79" s="60">
        <f t="shared" si="28"/>
        <v>200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200</v>
      </c>
      <c r="Q79" s="51">
        <v>0</v>
      </c>
    </row>
    <row r="80" spans="1:17" s="55" customFormat="1" ht="60.75" customHeight="1" x14ac:dyDescent="0.25">
      <c r="A80" s="95"/>
      <c r="B80" s="96"/>
      <c r="C80" s="93"/>
      <c r="D80" s="64" t="s">
        <v>48</v>
      </c>
      <c r="E80" s="60">
        <f t="shared" si="28"/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</row>
    <row r="81" spans="1:17" s="55" customFormat="1" ht="32.1" customHeight="1" x14ac:dyDescent="0.25">
      <c r="A81" s="95"/>
      <c r="B81" s="96"/>
      <c r="C81" s="93"/>
      <c r="D81" s="64" t="s">
        <v>46</v>
      </c>
      <c r="E81" s="60">
        <f t="shared" si="28"/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0</v>
      </c>
    </row>
    <row r="82" spans="1:17" s="55" customFormat="1" ht="32.1" customHeight="1" x14ac:dyDescent="0.25">
      <c r="A82" s="95"/>
      <c r="B82" s="96"/>
      <c r="C82" s="94"/>
      <c r="D82" s="64" t="s">
        <v>58</v>
      </c>
      <c r="E82" s="60">
        <f t="shared" si="28"/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</row>
    <row r="83" spans="1:17" s="55" customFormat="1" ht="32.1" customHeight="1" x14ac:dyDescent="0.25">
      <c r="A83" s="97" t="s">
        <v>70</v>
      </c>
      <c r="B83" s="101" t="s">
        <v>71</v>
      </c>
      <c r="C83" s="92" t="s">
        <v>102</v>
      </c>
      <c r="D83" s="59" t="s">
        <v>35</v>
      </c>
      <c r="E83" s="78">
        <f>E84+E85+E86+E87+E88+E89</f>
        <v>6885.0889999999999</v>
      </c>
      <c r="F83" s="66">
        <f>F84+F85+F86+F87+F88+F89</f>
        <v>0</v>
      </c>
      <c r="G83" s="66">
        <f t="shared" ref="G83:Q83" si="29">G84+G85+G86+G87+G88+G89</f>
        <v>0</v>
      </c>
      <c r="H83" s="66">
        <f t="shared" si="29"/>
        <v>0</v>
      </c>
      <c r="I83" s="66">
        <f t="shared" si="29"/>
        <v>0</v>
      </c>
      <c r="J83" s="66">
        <f t="shared" si="29"/>
        <v>0</v>
      </c>
      <c r="K83" s="78">
        <f>SUM(K84:K89)</f>
        <v>394</v>
      </c>
      <c r="L83" s="66">
        <f t="shared" si="29"/>
        <v>6037.0889999999999</v>
      </c>
      <c r="M83" s="66">
        <f t="shared" si="29"/>
        <v>0</v>
      </c>
      <c r="N83" s="66">
        <f t="shared" si="29"/>
        <v>0</v>
      </c>
      <c r="O83" s="66">
        <f t="shared" si="29"/>
        <v>454</v>
      </c>
      <c r="P83" s="66">
        <f t="shared" si="29"/>
        <v>0</v>
      </c>
      <c r="Q83" s="66">
        <f t="shared" si="29"/>
        <v>0</v>
      </c>
    </row>
    <row r="84" spans="1:17" s="55" customFormat="1" ht="32.1" customHeight="1" x14ac:dyDescent="0.25">
      <c r="A84" s="98"/>
      <c r="B84" s="102"/>
      <c r="C84" s="93"/>
      <c r="D84" s="62" t="s">
        <v>9</v>
      </c>
      <c r="E84" s="60">
        <f t="shared" ref="E84:E89" si="30">F84+G84+H84+I84+J84+K84+L84+M84+N84+O84+P84+Q84</f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</row>
    <row r="85" spans="1:17" s="55" customFormat="1" ht="32.1" customHeight="1" x14ac:dyDescent="0.25">
      <c r="A85" s="98"/>
      <c r="B85" s="102"/>
      <c r="C85" s="93"/>
      <c r="D85" s="62" t="s">
        <v>10</v>
      </c>
      <c r="E85" s="60">
        <f t="shared" si="30"/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</row>
    <row r="86" spans="1:17" s="55" customFormat="1" ht="32.1" customHeight="1" x14ac:dyDescent="0.25">
      <c r="A86" s="98"/>
      <c r="B86" s="102"/>
      <c r="C86" s="93"/>
      <c r="D86" s="62" t="s">
        <v>11</v>
      </c>
      <c r="E86" s="80">
        <f t="shared" si="30"/>
        <v>6885.0889999999999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77">
        <v>394</v>
      </c>
      <c r="L86" s="51">
        <f>1087.5+4590+359.589</f>
        <v>6037.0889999999999</v>
      </c>
      <c r="M86" s="51">
        <v>0</v>
      </c>
      <c r="N86" s="51">
        <v>0</v>
      </c>
      <c r="O86" s="51">
        <v>454</v>
      </c>
      <c r="P86" s="51"/>
      <c r="Q86" s="51">
        <v>0</v>
      </c>
    </row>
    <row r="87" spans="1:17" s="55" customFormat="1" ht="60.75" customHeight="1" x14ac:dyDescent="0.25">
      <c r="A87" s="98"/>
      <c r="B87" s="102"/>
      <c r="C87" s="93"/>
      <c r="D87" s="64" t="s">
        <v>48</v>
      </c>
      <c r="E87" s="60">
        <f t="shared" si="30"/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84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</row>
    <row r="88" spans="1:17" s="55" customFormat="1" ht="32.1" customHeight="1" x14ac:dyDescent="0.25">
      <c r="A88" s="98"/>
      <c r="B88" s="102"/>
      <c r="C88" s="93"/>
      <c r="D88" s="64" t="s">
        <v>46</v>
      </c>
      <c r="E88" s="60">
        <f t="shared" si="30"/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</row>
    <row r="89" spans="1:17" s="55" customFormat="1" ht="32.1" customHeight="1" x14ac:dyDescent="0.25">
      <c r="A89" s="98"/>
      <c r="B89" s="102"/>
      <c r="C89" s="94"/>
      <c r="D89" s="64" t="s">
        <v>58</v>
      </c>
      <c r="E89" s="60">
        <f t="shared" si="30"/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</row>
    <row r="90" spans="1:17" s="55" customFormat="1" ht="32.1" customHeight="1" x14ac:dyDescent="0.25">
      <c r="A90" s="98"/>
      <c r="B90" s="102"/>
      <c r="C90" s="92" t="s">
        <v>103</v>
      </c>
      <c r="D90" s="59" t="s">
        <v>35</v>
      </c>
      <c r="E90" s="66">
        <f>E91+E92+E93+E94+E95+E96</f>
        <v>0</v>
      </c>
      <c r="F90" s="66">
        <f>F91+F92+F93+F94+F95+F96</f>
        <v>0</v>
      </c>
      <c r="G90" s="66">
        <f t="shared" ref="G90:Q90" si="31">G91+G92+G93+G94+G95+G96</f>
        <v>0</v>
      </c>
      <c r="H90" s="66">
        <f t="shared" si="31"/>
        <v>0</v>
      </c>
      <c r="I90" s="66">
        <f t="shared" si="31"/>
        <v>0</v>
      </c>
      <c r="J90" s="66">
        <f t="shared" si="31"/>
        <v>0</v>
      </c>
      <c r="K90" s="66">
        <f t="shared" si="31"/>
        <v>0</v>
      </c>
      <c r="L90" s="66">
        <f t="shared" si="31"/>
        <v>0</v>
      </c>
      <c r="M90" s="66">
        <f t="shared" si="31"/>
        <v>0</v>
      </c>
      <c r="N90" s="66">
        <f t="shared" si="31"/>
        <v>0</v>
      </c>
      <c r="O90" s="66">
        <f t="shared" si="31"/>
        <v>0</v>
      </c>
      <c r="P90" s="66">
        <f t="shared" si="31"/>
        <v>0</v>
      </c>
      <c r="Q90" s="66">
        <f t="shared" si="31"/>
        <v>0</v>
      </c>
    </row>
    <row r="91" spans="1:17" s="55" customFormat="1" ht="32.1" customHeight="1" x14ac:dyDescent="0.25">
      <c r="A91" s="98"/>
      <c r="B91" s="102"/>
      <c r="C91" s="93"/>
      <c r="D91" s="75" t="s">
        <v>9</v>
      </c>
      <c r="E91" s="60">
        <f t="shared" ref="E91:E96" si="32">F91+G91+H91+I91+J91+K91+L91+M91+N91+O91+P91+Q91</f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</row>
    <row r="92" spans="1:17" s="55" customFormat="1" ht="32.1" customHeight="1" x14ac:dyDescent="0.25">
      <c r="A92" s="98"/>
      <c r="B92" s="102"/>
      <c r="C92" s="93"/>
      <c r="D92" s="75" t="s">
        <v>10</v>
      </c>
      <c r="E92" s="60">
        <f t="shared" si="32"/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</row>
    <row r="93" spans="1:17" s="55" customFormat="1" ht="32.1" customHeight="1" x14ac:dyDescent="0.25">
      <c r="A93" s="98"/>
      <c r="B93" s="102"/>
      <c r="C93" s="93"/>
      <c r="D93" s="75" t="s">
        <v>11</v>
      </c>
      <c r="E93" s="60">
        <f t="shared" si="32"/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</row>
    <row r="94" spans="1:17" s="55" customFormat="1" ht="60.75" customHeight="1" x14ac:dyDescent="0.25">
      <c r="A94" s="98"/>
      <c r="B94" s="102"/>
      <c r="C94" s="93"/>
      <c r="D94" s="64" t="s">
        <v>48</v>
      </c>
      <c r="E94" s="60">
        <f t="shared" si="32"/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</row>
    <row r="95" spans="1:17" s="55" customFormat="1" ht="32.1" customHeight="1" x14ac:dyDescent="0.25">
      <c r="A95" s="98"/>
      <c r="B95" s="102"/>
      <c r="C95" s="93"/>
      <c r="D95" s="64" t="s">
        <v>46</v>
      </c>
      <c r="E95" s="60">
        <f t="shared" si="32"/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</row>
    <row r="96" spans="1:17" s="55" customFormat="1" ht="32.1" customHeight="1" x14ac:dyDescent="0.25">
      <c r="A96" s="98"/>
      <c r="B96" s="102"/>
      <c r="C96" s="94"/>
      <c r="D96" s="64" t="s">
        <v>58</v>
      </c>
      <c r="E96" s="60">
        <f t="shared" si="32"/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</row>
    <row r="97" spans="1:17" s="55" customFormat="1" ht="32.1" customHeight="1" x14ac:dyDescent="0.25">
      <c r="A97" s="98"/>
      <c r="B97" s="102"/>
      <c r="C97" s="92" t="s">
        <v>104</v>
      </c>
      <c r="D97" s="59" t="s">
        <v>35</v>
      </c>
      <c r="E97" s="66">
        <f>E98+E99+E100+E101+E102+E103</f>
        <v>0</v>
      </c>
      <c r="F97" s="66">
        <f>F98+F99+F100+F101+F102+F103</f>
        <v>0</v>
      </c>
      <c r="G97" s="66">
        <f t="shared" ref="G97:Q97" si="33">G98+G99+G100+G101+G102+G103</f>
        <v>0</v>
      </c>
      <c r="H97" s="66">
        <f t="shared" si="33"/>
        <v>0</v>
      </c>
      <c r="I97" s="66">
        <f t="shared" si="33"/>
        <v>0</v>
      </c>
      <c r="J97" s="66">
        <f t="shared" si="33"/>
        <v>0</v>
      </c>
      <c r="K97" s="66">
        <f t="shared" si="33"/>
        <v>0</v>
      </c>
      <c r="L97" s="66">
        <f t="shared" si="33"/>
        <v>0</v>
      </c>
      <c r="M97" s="66">
        <f t="shared" si="33"/>
        <v>0</v>
      </c>
      <c r="N97" s="66">
        <f t="shared" si="33"/>
        <v>0</v>
      </c>
      <c r="O97" s="66">
        <f t="shared" si="33"/>
        <v>0</v>
      </c>
      <c r="P97" s="66">
        <f t="shared" si="33"/>
        <v>0</v>
      </c>
      <c r="Q97" s="66">
        <f t="shared" si="33"/>
        <v>0</v>
      </c>
    </row>
    <row r="98" spans="1:17" s="55" customFormat="1" ht="32.1" customHeight="1" x14ac:dyDescent="0.25">
      <c r="A98" s="98"/>
      <c r="B98" s="102"/>
      <c r="C98" s="93"/>
      <c r="D98" s="75" t="s">
        <v>9</v>
      </c>
      <c r="E98" s="60">
        <f t="shared" ref="E98:E103" si="34">F98+G98+H98+I98+J98+K98+L98+M98+N98+O98+P98+Q98</f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0</v>
      </c>
      <c r="P98" s="51">
        <v>0</v>
      </c>
      <c r="Q98" s="51">
        <v>0</v>
      </c>
    </row>
    <row r="99" spans="1:17" s="55" customFormat="1" ht="32.1" customHeight="1" x14ac:dyDescent="0.25">
      <c r="A99" s="98"/>
      <c r="B99" s="102"/>
      <c r="C99" s="93"/>
      <c r="D99" s="75" t="s">
        <v>10</v>
      </c>
      <c r="E99" s="60">
        <f t="shared" si="34"/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</row>
    <row r="100" spans="1:17" s="55" customFormat="1" ht="32.1" customHeight="1" x14ac:dyDescent="0.25">
      <c r="A100" s="98"/>
      <c r="B100" s="102"/>
      <c r="C100" s="93"/>
      <c r="D100" s="75" t="s">
        <v>11</v>
      </c>
      <c r="E100" s="60">
        <f t="shared" si="34"/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</row>
    <row r="101" spans="1:17" s="55" customFormat="1" ht="60.75" customHeight="1" x14ac:dyDescent="0.25">
      <c r="A101" s="98"/>
      <c r="B101" s="102"/>
      <c r="C101" s="93"/>
      <c r="D101" s="64" t="s">
        <v>48</v>
      </c>
      <c r="E101" s="60">
        <f t="shared" si="34"/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</row>
    <row r="102" spans="1:17" s="55" customFormat="1" ht="32.1" customHeight="1" x14ac:dyDescent="0.25">
      <c r="A102" s="98"/>
      <c r="B102" s="102"/>
      <c r="C102" s="93"/>
      <c r="D102" s="64" t="s">
        <v>46</v>
      </c>
      <c r="E102" s="60">
        <f t="shared" si="34"/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</row>
    <row r="103" spans="1:17" s="55" customFormat="1" ht="32.1" customHeight="1" x14ac:dyDescent="0.25">
      <c r="A103" s="98"/>
      <c r="B103" s="102"/>
      <c r="C103" s="94"/>
      <c r="D103" s="64" t="s">
        <v>58</v>
      </c>
      <c r="E103" s="60">
        <f t="shared" si="34"/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</row>
    <row r="104" spans="1:17" s="55" customFormat="1" ht="32.1" customHeight="1" x14ac:dyDescent="0.25">
      <c r="A104" s="98"/>
      <c r="B104" s="102"/>
      <c r="C104" s="92" t="s">
        <v>105</v>
      </c>
      <c r="D104" s="59" t="s">
        <v>35</v>
      </c>
      <c r="E104" s="66">
        <f>E105+E106+E107+E108+E109+E110</f>
        <v>0</v>
      </c>
      <c r="F104" s="66">
        <f>F105+F106+F107+F108+F109+F110</f>
        <v>0</v>
      </c>
      <c r="G104" s="66">
        <f t="shared" ref="G104:Q104" si="35">G105+G106+G107+G108+G109+G110</f>
        <v>0</v>
      </c>
      <c r="H104" s="66">
        <f t="shared" si="35"/>
        <v>0</v>
      </c>
      <c r="I104" s="66">
        <f t="shared" si="35"/>
        <v>0</v>
      </c>
      <c r="J104" s="66">
        <f t="shared" si="35"/>
        <v>0</v>
      </c>
      <c r="K104" s="66">
        <f t="shared" si="35"/>
        <v>0</v>
      </c>
      <c r="L104" s="66">
        <f t="shared" si="35"/>
        <v>0</v>
      </c>
      <c r="M104" s="66">
        <f t="shared" si="35"/>
        <v>0</v>
      </c>
      <c r="N104" s="66">
        <f t="shared" si="35"/>
        <v>0</v>
      </c>
      <c r="O104" s="66">
        <f t="shared" si="35"/>
        <v>0</v>
      </c>
      <c r="P104" s="66">
        <f t="shared" si="35"/>
        <v>0</v>
      </c>
      <c r="Q104" s="66">
        <f t="shared" si="35"/>
        <v>0</v>
      </c>
    </row>
    <row r="105" spans="1:17" s="55" customFormat="1" ht="32.1" customHeight="1" x14ac:dyDescent="0.25">
      <c r="A105" s="98"/>
      <c r="B105" s="102"/>
      <c r="C105" s="93"/>
      <c r="D105" s="75" t="s">
        <v>9</v>
      </c>
      <c r="E105" s="60">
        <f t="shared" ref="E105:E110" si="36">F105+G105+H105+I105+J105+K105+L105+M105+N105+O105+P105+Q105</f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</row>
    <row r="106" spans="1:17" s="55" customFormat="1" ht="32.1" customHeight="1" x14ac:dyDescent="0.25">
      <c r="A106" s="98"/>
      <c r="B106" s="102"/>
      <c r="C106" s="93"/>
      <c r="D106" s="75" t="s">
        <v>10</v>
      </c>
      <c r="E106" s="60">
        <f t="shared" si="36"/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</row>
    <row r="107" spans="1:17" s="55" customFormat="1" ht="32.1" customHeight="1" x14ac:dyDescent="0.25">
      <c r="A107" s="98"/>
      <c r="B107" s="102"/>
      <c r="C107" s="93"/>
      <c r="D107" s="75" t="s">
        <v>11</v>
      </c>
      <c r="E107" s="60">
        <f t="shared" si="36"/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</row>
    <row r="108" spans="1:17" s="55" customFormat="1" ht="60.75" customHeight="1" x14ac:dyDescent="0.25">
      <c r="A108" s="98"/>
      <c r="B108" s="102"/>
      <c r="C108" s="93"/>
      <c r="D108" s="64" t="s">
        <v>48</v>
      </c>
      <c r="E108" s="60">
        <f t="shared" si="36"/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</row>
    <row r="109" spans="1:17" s="55" customFormat="1" ht="32.1" customHeight="1" x14ac:dyDescent="0.25">
      <c r="A109" s="98"/>
      <c r="B109" s="102"/>
      <c r="C109" s="93"/>
      <c r="D109" s="64" t="s">
        <v>46</v>
      </c>
      <c r="E109" s="60">
        <f t="shared" si="36"/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</row>
    <row r="110" spans="1:17" s="55" customFormat="1" ht="32.1" customHeight="1" x14ac:dyDescent="0.25">
      <c r="A110" s="98"/>
      <c r="B110" s="102"/>
      <c r="C110" s="94"/>
      <c r="D110" s="64" t="s">
        <v>58</v>
      </c>
      <c r="E110" s="60">
        <f t="shared" si="36"/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51">
        <v>0</v>
      </c>
      <c r="P110" s="51">
        <v>0</v>
      </c>
      <c r="Q110" s="51">
        <v>0</v>
      </c>
    </row>
    <row r="111" spans="1:17" s="55" customFormat="1" ht="32.1" customHeight="1" x14ac:dyDescent="0.25">
      <c r="A111" s="98"/>
      <c r="B111" s="102"/>
      <c r="C111" s="92" t="s">
        <v>106</v>
      </c>
      <c r="D111" s="59" t="s">
        <v>35</v>
      </c>
      <c r="E111" s="66">
        <f>E112+E113+E114+E115+E116+E117</f>
        <v>0</v>
      </c>
      <c r="F111" s="66">
        <f>F112+F113+F114+F115+F116+F117</f>
        <v>0</v>
      </c>
      <c r="G111" s="66">
        <f t="shared" ref="G111:Q111" si="37">G112+G113+G114+G115+G116+G117</f>
        <v>0</v>
      </c>
      <c r="H111" s="66">
        <f t="shared" si="37"/>
        <v>0</v>
      </c>
      <c r="I111" s="66">
        <f t="shared" si="37"/>
        <v>0</v>
      </c>
      <c r="J111" s="66">
        <f t="shared" si="37"/>
        <v>0</v>
      </c>
      <c r="K111" s="66">
        <f t="shared" si="37"/>
        <v>0</v>
      </c>
      <c r="L111" s="66">
        <f t="shared" si="37"/>
        <v>0</v>
      </c>
      <c r="M111" s="66">
        <f t="shared" si="37"/>
        <v>0</v>
      </c>
      <c r="N111" s="66">
        <f t="shared" si="37"/>
        <v>0</v>
      </c>
      <c r="O111" s="66">
        <f t="shared" si="37"/>
        <v>0</v>
      </c>
      <c r="P111" s="66">
        <f t="shared" si="37"/>
        <v>0</v>
      </c>
      <c r="Q111" s="66">
        <f t="shared" si="37"/>
        <v>0</v>
      </c>
    </row>
    <row r="112" spans="1:17" s="55" customFormat="1" ht="32.1" customHeight="1" x14ac:dyDescent="0.25">
      <c r="A112" s="98"/>
      <c r="B112" s="102"/>
      <c r="C112" s="93"/>
      <c r="D112" s="75" t="s">
        <v>9</v>
      </c>
      <c r="E112" s="60">
        <f t="shared" ref="E112:E117" si="38">F112+G112+H112+I112+J112+K112+L112+M112+N112+O112+P112+Q112</f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</row>
    <row r="113" spans="1:17" s="55" customFormat="1" ht="32.1" customHeight="1" x14ac:dyDescent="0.25">
      <c r="A113" s="98"/>
      <c r="B113" s="102"/>
      <c r="C113" s="93"/>
      <c r="D113" s="75" t="s">
        <v>10</v>
      </c>
      <c r="E113" s="60">
        <f t="shared" si="38"/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</row>
    <row r="114" spans="1:17" s="55" customFormat="1" ht="32.1" customHeight="1" x14ac:dyDescent="0.25">
      <c r="A114" s="98"/>
      <c r="B114" s="102"/>
      <c r="C114" s="93"/>
      <c r="D114" s="75" t="s">
        <v>11</v>
      </c>
      <c r="E114" s="60">
        <f t="shared" si="38"/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</row>
    <row r="115" spans="1:17" s="55" customFormat="1" ht="60.75" customHeight="1" x14ac:dyDescent="0.25">
      <c r="A115" s="98"/>
      <c r="B115" s="102"/>
      <c r="C115" s="93"/>
      <c r="D115" s="64" t="s">
        <v>48</v>
      </c>
      <c r="E115" s="60">
        <f t="shared" si="38"/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</row>
    <row r="116" spans="1:17" s="55" customFormat="1" ht="32.1" customHeight="1" x14ac:dyDescent="0.25">
      <c r="A116" s="98"/>
      <c r="B116" s="102"/>
      <c r="C116" s="93"/>
      <c r="D116" s="64" t="s">
        <v>46</v>
      </c>
      <c r="E116" s="60">
        <f t="shared" si="38"/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</row>
    <row r="117" spans="1:17" s="55" customFormat="1" ht="32.1" customHeight="1" x14ac:dyDescent="0.25">
      <c r="A117" s="98"/>
      <c r="B117" s="102"/>
      <c r="C117" s="94"/>
      <c r="D117" s="64" t="s">
        <v>58</v>
      </c>
      <c r="E117" s="60">
        <f t="shared" si="38"/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</row>
    <row r="118" spans="1:17" s="55" customFormat="1" ht="32.1" customHeight="1" x14ac:dyDescent="0.25">
      <c r="A118" s="98"/>
      <c r="B118" s="102"/>
      <c r="C118" s="92" t="s">
        <v>107</v>
      </c>
      <c r="D118" s="59" t="s">
        <v>35</v>
      </c>
      <c r="E118" s="66">
        <f>E119+E120+E121+E122+E123+E124</f>
        <v>0</v>
      </c>
      <c r="F118" s="66">
        <f>F119+F120+F121+F122+F123+F124</f>
        <v>0</v>
      </c>
      <c r="G118" s="66">
        <f t="shared" ref="G118:Q118" si="39">G119+G120+G121+G122+G123+G124</f>
        <v>0</v>
      </c>
      <c r="H118" s="66">
        <f t="shared" si="39"/>
        <v>0</v>
      </c>
      <c r="I118" s="66">
        <f t="shared" si="39"/>
        <v>0</v>
      </c>
      <c r="J118" s="66">
        <f t="shared" si="39"/>
        <v>0</v>
      </c>
      <c r="K118" s="66">
        <f t="shared" si="39"/>
        <v>0</v>
      </c>
      <c r="L118" s="66">
        <f t="shared" si="39"/>
        <v>0</v>
      </c>
      <c r="M118" s="66">
        <f t="shared" si="39"/>
        <v>0</v>
      </c>
      <c r="N118" s="66">
        <f t="shared" si="39"/>
        <v>0</v>
      </c>
      <c r="O118" s="66">
        <f t="shared" si="39"/>
        <v>0</v>
      </c>
      <c r="P118" s="66">
        <f t="shared" si="39"/>
        <v>0</v>
      </c>
      <c r="Q118" s="66">
        <f t="shared" si="39"/>
        <v>0</v>
      </c>
    </row>
    <row r="119" spans="1:17" s="55" customFormat="1" ht="32.1" customHeight="1" x14ac:dyDescent="0.25">
      <c r="A119" s="98"/>
      <c r="B119" s="102"/>
      <c r="C119" s="93"/>
      <c r="D119" s="75" t="s">
        <v>9</v>
      </c>
      <c r="E119" s="60">
        <f t="shared" ref="E119:E124" si="40">F119+G119+H119+I119+J119+K119+L119+M119+N119+O119+P119+Q119</f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</row>
    <row r="120" spans="1:17" s="55" customFormat="1" ht="32.1" customHeight="1" x14ac:dyDescent="0.25">
      <c r="A120" s="98"/>
      <c r="B120" s="102"/>
      <c r="C120" s="93"/>
      <c r="D120" s="75" t="s">
        <v>10</v>
      </c>
      <c r="E120" s="60">
        <f t="shared" si="40"/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</row>
    <row r="121" spans="1:17" s="55" customFormat="1" ht="32.1" customHeight="1" x14ac:dyDescent="0.25">
      <c r="A121" s="98"/>
      <c r="B121" s="102"/>
      <c r="C121" s="93"/>
      <c r="D121" s="75" t="s">
        <v>11</v>
      </c>
      <c r="E121" s="60">
        <f t="shared" si="40"/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</row>
    <row r="122" spans="1:17" s="55" customFormat="1" ht="60.75" customHeight="1" x14ac:dyDescent="0.25">
      <c r="A122" s="98"/>
      <c r="B122" s="102"/>
      <c r="C122" s="93"/>
      <c r="D122" s="64" t="s">
        <v>48</v>
      </c>
      <c r="E122" s="60">
        <f t="shared" si="40"/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</row>
    <row r="123" spans="1:17" s="55" customFormat="1" ht="32.1" customHeight="1" x14ac:dyDescent="0.25">
      <c r="A123" s="98"/>
      <c r="B123" s="102"/>
      <c r="C123" s="93"/>
      <c r="D123" s="64" t="s">
        <v>46</v>
      </c>
      <c r="E123" s="60">
        <f t="shared" si="40"/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</row>
    <row r="124" spans="1:17" s="55" customFormat="1" ht="32.1" customHeight="1" x14ac:dyDescent="0.25">
      <c r="A124" s="98"/>
      <c r="B124" s="102"/>
      <c r="C124" s="94"/>
      <c r="D124" s="64" t="s">
        <v>58</v>
      </c>
      <c r="E124" s="60">
        <f t="shared" si="40"/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</row>
    <row r="125" spans="1:17" s="55" customFormat="1" ht="32.1" customHeight="1" x14ac:dyDescent="0.25">
      <c r="A125" s="98"/>
      <c r="B125" s="102"/>
      <c r="C125" s="92" t="s">
        <v>108</v>
      </c>
      <c r="D125" s="59" t="s">
        <v>35</v>
      </c>
      <c r="E125" s="66">
        <f>E126+E127+E128+E129+E130+E131</f>
        <v>0</v>
      </c>
      <c r="F125" s="66">
        <f>F126+F127+F128+F129+F130+F131</f>
        <v>0</v>
      </c>
      <c r="G125" s="66">
        <f t="shared" ref="G125:Q125" si="41">G126+G127+G128+G129+G130+G131</f>
        <v>0</v>
      </c>
      <c r="H125" s="66">
        <f t="shared" si="41"/>
        <v>0</v>
      </c>
      <c r="I125" s="66">
        <f t="shared" si="41"/>
        <v>0</v>
      </c>
      <c r="J125" s="66">
        <f t="shared" si="41"/>
        <v>0</v>
      </c>
      <c r="K125" s="66">
        <f t="shared" si="41"/>
        <v>0</v>
      </c>
      <c r="L125" s="66">
        <f t="shared" si="41"/>
        <v>0</v>
      </c>
      <c r="M125" s="66">
        <f t="shared" si="41"/>
        <v>0</v>
      </c>
      <c r="N125" s="66">
        <f t="shared" si="41"/>
        <v>0</v>
      </c>
      <c r="O125" s="66">
        <f t="shared" si="41"/>
        <v>0</v>
      </c>
      <c r="P125" s="66">
        <f t="shared" si="41"/>
        <v>0</v>
      </c>
      <c r="Q125" s="66">
        <f t="shared" si="41"/>
        <v>0</v>
      </c>
    </row>
    <row r="126" spans="1:17" s="55" customFormat="1" ht="32.1" customHeight="1" x14ac:dyDescent="0.25">
      <c r="A126" s="98"/>
      <c r="B126" s="102"/>
      <c r="C126" s="93"/>
      <c r="D126" s="75" t="s">
        <v>9</v>
      </c>
      <c r="E126" s="60">
        <f t="shared" ref="E126:E131" si="42">F126+G126+H126+I126+J126+K126+L126+M126+N126+O126+P126+Q126</f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</row>
    <row r="127" spans="1:17" s="55" customFormat="1" ht="32.1" customHeight="1" x14ac:dyDescent="0.25">
      <c r="A127" s="98"/>
      <c r="B127" s="102"/>
      <c r="C127" s="93"/>
      <c r="D127" s="75" t="s">
        <v>10</v>
      </c>
      <c r="E127" s="60">
        <f t="shared" si="42"/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v>0</v>
      </c>
      <c r="Q127" s="51">
        <v>0</v>
      </c>
    </row>
    <row r="128" spans="1:17" s="55" customFormat="1" ht="32.1" customHeight="1" x14ac:dyDescent="0.25">
      <c r="A128" s="98"/>
      <c r="B128" s="102"/>
      <c r="C128" s="93"/>
      <c r="D128" s="75" t="s">
        <v>11</v>
      </c>
      <c r="E128" s="60">
        <f t="shared" si="42"/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</row>
    <row r="129" spans="1:17" s="55" customFormat="1" ht="60.75" customHeight="1" x14ac:dyDescent="0.25">
      <c r="A129" s="98"/>
      <c r="B129" s="102"/>
      <c r="C129" s="93"/>
      <c r="D129" s="64" t="s">
        <v>48</v>
      </c>
      <c r="E129" s="60">
        <f t="shared" si="42"/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0</v>
      </c>
      <c r="O129" s="51">
        <v>0</v>
      </c>
      <c r="P129" s="51">
        <v>0</v>
      </c>
      <c r="Q129" s="51">
        <v>0</v>
      </c>
    </row>
    <row r="130" spans="1:17" s="55" customFormat="1" ht="32.1" customHeight="1" x14ac:dyDescent="0.25">
      <c r="A130" s="98"/>
      <c r="B130" s="102"/>
      <c r="C130" s="93"/>
      <c r="D130" s="64" t="s">
        <v>46</v>
      </c>
      <c r="E130" s="60">
        <f t="shared" si="42"/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</row>
    <row r="131" spans="1:17" s="55" customFormat="1" ht="32.1" customHeight="1" x14ac:dyDescent="0.25">
      <c r="A131" s="98"/>
      <c r="B131" s="102"/>
      <c r="C131" s="94"/>
      <c r="D131" s="64" t="s">
        <v>58</v>
      </c>
      <c r="E131" s="60">
        <f t="shared" si="42"/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1">
        <v>0</v>
      </c>
      <c r="Q131" s="51">
        <v>0</v>
      </c>
    </row>
    <row r="132" spans="1:17" s="55" customFormat="1" ht="32.1" customHeight="1" x14ac:dyDescent="0.25">
      <c r="A132" s="98"/>
      <c r="B132" s="102"/>
      <c r="C132" s="92" t="s">
        <v>95</v>
      </c>
      <c r="D132" s="59" t="s">
        <v>35</v>
      </c>
      <c r="E132" s="66">
        <f>E133+E134+E135+E136+E137+E138</f>
        <v>0</v>
      </c>
      <c r="F132" s="66">
        <f>F133+F134+F135+F136+F137+F138</f>
        <v>0</v>
      </c>
      <c r="G132" s="66">
        <f t="shared" ref="G132:Q132" si="43">G133+G134+G135+G136+G137+G138</f>
        <v>0</v>
      </c>
      <c r="H132" s="66">
        <f t="shared" si="43"/>
        <v>0</v>
      </c>
      <c r="I132" s="66">
        <f t="shared" si="43"/>
        <v>0</v>
      </c>
      <c r="J132" s="66">
        <f t="shared" si="43"/>
        <v>0</v>
      </c>
      <c r="K132" s="66">
        <f t="shared" si="43"/>
        <v>0</v>
      </c>
      <c r="L132" s="66">
        <f t="shared" si="43"/>
        <v>0</v>
      </c>
      <c r="M132" s="66">
        <f t="shared" si="43"/>
        <v>0</v>
      </c>
      <c r="N132" s="66">
        <f t="shared" si="43"/>
        <v>0</v>
      </c>
      <c r="O132" s="66">
        <f t="shared" si="43"/>
        <v>0</v>
      </c>
      <c r="P132" s="66">
        <f t="shared" si="43"/>
        <v>0</v>
      </c>
      <c r="Q132" s="66">
        <f t="shared" si="43"/>
        <v>0</v>
      </c>
    </row>
    <row r="133" spans="1:17" s="55" customFormat="1" ht="32.1" customHeight="1" x14ac:dyDescent="0.25">
      <c r="A133" s="98"/>
      <c r="B133" s="102"/>
      <c r="C133" s="93"/>
      <c r="D133" s="75" t="s">
        <v>9</v>
      </c>
      <c r="E133" s="60">
        <f t="shared" ref="E133:E138" si="44">F133+G133+H133+I133+J133+K133+L133+M133+N133+O133+P133+Q133</f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  <c r="P133" s="51">
        <v>0</v>
      </c>
      <c r="Q133" s="51">
        <v>0</v>
      </c>
    </row>
    <row r="134" spans="1:17" s="55" customFormat="1" ht="32.1" customHeight="1" x14ac:dyDescent="0.25">
      <c r="A134" s="98"/>
      <c r="B134" s="102"/>
      <c r="C134" s="93"/>
      <c r="D134" s="75" t="s">
        <v>10</v>
      </c>
      <c r="E134" s="60">
        <f t="shared" si="44"/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</row>
    <row r="135" spans="1:17" s="55" customFormat="1" ht="32.1" customHeight="1" x14ac:dyDescent="0.25">
      <c r="A135" s="98"/>
      <c r="B135" s="102"/>
      <c r="C135" s="93"/>
      <c r="D135" s="75" t="s">
        <v>11</v>
      </c>
      <c r="E135" s="60">
        <f t="shared" si="44"/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>
        <v>0</v>
      </c>
      <c r="Q135" s="51">
        <v>0</v>
      </c>
    </row>
    <row r="136" spans="1:17" s="55" customFormat="1" ht="60.75" customHeight="1" x14ac:dyDescent="0.25">
      <c r="A136" s="98"/>
      <c r="B136" s="102"/>
      <c r="C136" s="93"/>
      <c r="D136" s="64" t="s">
        <v>48</v>
      </c>
      <c r="E136" s="60">
        <f t="shared" si="44"/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</row>
    <row r="137" spans="1:17" s="55" customFormat="1" ht="32.1" customHeight="1" x14ac:dyDescent="0.25">
      <c r="A137" s="98"/>
      <c r="B137" s="102"/>
      <c r="C137" s="93"/>
      <c r="D137" s="64" t="s">
        <v>46</v>
      </c>
      <c r="E137" s="60">
        <f t="shared" si="44"/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</row>
    <row r="138" spans="1:17" s="55" customFormat="1" ht="32.1" customHeight="1" x14ac:dyDescent="0.25">
      <c r="A138" s="98"/>
      <c r="B138" s="102"/>
      <c r="C138" s="94"/>
      <c r="D138" s="64" t="s">
        <v>58</v>
      </c>
      <c r="E138" s="60">
        <f t="shared" si="44"/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</row>
    <row r="139" spans="1:17" s="55" customFormat="1" ht="32.1" customHeight="1" x14ac:dyDescent="0.25">
      <c r="A139" s="98"/>
      <c r="B139" s="102"/>
      <c r="C139" s="92" t="s">
        <v>109</v>
      </c>
      <c r="D139" s="59" t="s">
        <v>35</v>
      </c>
      <c r="E139" s="66">
        <f>E140+E141+E142+E143+E144+E145</f>
        <v>0</v>
      </c>
      <c r="F139" s="66">
        <f>F140+F141+F142+F143+F144+F145</f>
        <v>0</v>
      </c>
      <c r="G139" s="66">
        <f t="shared" ref="G139:Q139" si="45">G140+G141+G142+G143+G144+G145</f>
        <v>0</v>
      </c>
      <c r="H139" s="66">
        <f t="shared" si="45"/>
        <v>0</v>
      </c>
      <c r="I139" s="66">
        <f t="shared" si="45"/>
        <v>0</v>
      </c>
      <c r="J139" s="66">
        <f t="shared" si="45"/>
        <v>0</v>
      </c>
      <c r="K139" s="66">
        <f t="shared" si="45"/>
        <v>0</v>
      </c>
      <c r="L139" s="66">
        <f t="shared" si="45"/>
        <v>0</v>
      </c>
      <c r="M139" s="66">
        <f t="shared" si="45"/>
        <v>0</v>
      </c>
      <c r="N139" s="66">
        <f t="shared" si="45"/>
        <v>0</v>
      </c>
      <c r="O139" s="66">
        <f t="shared" si="45"/>
        <v>0</v>
      </c>
      <c r="P139" s="66">
        <f t="shared" si="45"/>
        <v>0</v>
      </c>
      <c r="Q139" s="66">
        <f t="shared" si="45"/>
        <v>0</v>
      </c>
    </row>
    <row r="140" spans="1:17" s="55" customFormat="1" ht="32.1" customHeight="1" x14ac:dyDescent="0.25">
      <c r="A140" s="98"/>
      <c r="B140" s="102"/>
      <c r="C140" s="93"/>
      <c r="D140" s="75" t="s">
        <v>9</v>
      </c>
      <c r="E140" s="60">
        <f t="shared" ref="E140:E145" si="46">F140+G140+H140+I140+J140+K140+L140+M140+N140+O140+P140+Q140</f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</row>
    <row r="141" spans="1:17" s="55" customFormat="1" ht="32.1" customHeight="1" x14ac:dyDescent="0.25">
      <c r="A141" s="98"/>
      <c r="B141" s="102"/>
      <c r="C141" s="93"/>
      <c r="D141" s="75" t="s">
        <v>10</v>
      </c>
      <c r="E141" s="60">
        <f t="shared" si="46"/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</row>
    <row r="142" spans="1:17" s="55" customFormat="1" ht="32.1" customHeight="1" x14ac:dyDescent="0.25">
      <c r="A142" s="98"/>
      <c r="B142" s="102"/>
      <c r="C142" s="93"/>
      <c r="D142" s="75" t="s">
        <v>11</v>
      </c>
      <c r="E142" s="60">
        <f t="shared" si="46"/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>
        <v>0</v>
      </c>
      <c r="Q142" s="51">
        <v>0</v>
      </c>
    </row>
    <row r="143" spans="1:17" s="55" customFormat="1" ht="60.75" customHeight="1" x14ac:dyDescent="0.25">
      <c r="A143" s="98"/>
      <c r="B143" s="102"/>
      <c r="C143" s="93"/>
      <c r="D143" s="64" t="s">
        <v>48</v>
      </c>
      <c r="E143" s="60">
        <f t="shared" si="46"/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  <c r="P143" s="51">
        <v>0</v>
      </c>
      <c r="Q143" s="51">
        <v>0</v>
      </c>
    </row>
    <row r="144" spans="1:17" s="55" customFormat="1" ht="32.1" customHeight="1" x14ac:dyDescent="0.25">
      <c r="A144" s="98"/>
      <c r="B144" s="102"/>
      <c r="C144" s="93"/>
      <c r="D144" s="64" t="s">
        <v>46</v>
      </c>
      <c r="E144" s="60">
        <f t="shared" si="46"/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0</v>
      </c>
    </row>
    <row r="145" spans="1:17" s="55" customFormat="1" ht="32.1" customHeight="1" x14ac:dyDescent="0.25">
      <c r="A145" s="98"/>
      <c r="B145" s="102"/>
      <c r="C145" s="94"/>
      <c r="D145" s="64" t="s">
        <v>58</v>
      </c>
      <c r="E145" s="60">
        <f t="shared" si="46"/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</row>
    <row r="146" spans="1:17" s="55" customFormat="1" ht="32.1" customHeight="1" x14ac:dyDescent="0.25">
      <c r="A146" s="98"/>
      <c r="B146" s="102"/>
      <c r="C146" s="92" t="s">
        <v>110</v>
      </c>
      <c r="D146" s="59" t="s">
        <v>35</v>
      </c>
      <c r="E146" s="66">
        <f>E147+E148+E149+E150+E151+E152</f>
        <v>0</v>
      </c>
      <c r="F146" s="66">
        <f>F147+F148+F149+F150+F151+F152</f>
        <v>0</v>
      </c>
      <c r="G146" s="66">
        <f t="shared" ref="G146:Q146" si="47">G147+G148+G149+G150+G151+G152</f>
        <v>0</v>
      </c>
      <c r="H146" s="66">
        <f t="shared" si="47"/>
        <v>0</v>
      </c>
      <c r="I146" s="66">
        <f t="shared" si="47"/>
        <v>0</v>
      </c>
      <c r="J146" s="66">
        <f t="shared" si="47"/>
        <v>0</v>
      </c>
      <c r="K146" s="66">
        <f t="shared" si="47"/>
        <v>0</v>
      </c>
      <c r="L146" s="66">
        <f t="shared" si="47"/>
        <v>0</v>
      </c>
      <c r="M146" s="66">
        <f t="shared" si="47"/>
        <v>0</v>
      </c>
      <c r="N146" s="66">
        <f t="shared" si="47"/>
        <v>0</v>
      </c>
      <c r="O146" s="66">
        <f t="shared" si="47"/>
        <v>0</v>
      </c>
      <c r="P146" s="66">
        <f t="shared" si="47"/>
        <v>0</v>
      </c>
      <c r="Q146" s="66">
        <f t="shared" si="47"/>
        <v>0</v>
      </c>
    </row>
    <row r="147" spans="1:17" s="55" customFormat="1" ht="32.1" customHeight="1" x14ac:dyDescent="0.25">
      <c r="A147" s="98"/>
      <c r="B147" s="102"/>
      <c r="C147" s="93"/>
      <c r="D147" s="75" t="s">
        <v>9</v>
      </c>
      <c r="E147" s="60">
        <f t="shared" ref="E147:E152" si="48">F147+G147+H147+I147+J147+K147+L147+M147+N147+O147+P147+Q147</f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</row>
    <row r="148" spans="1:17" s="55" customFormat="1" ht="32.1" customHeight="1" x14ac:dyDescent="0.25">
      <c r="A148" s="98"/>
      <c r="B148" s="102"/>
      <c r="C148" s="93"/>
      <c r="D148" s="75" t="s">
        <v>10</v>
      </c>
      <c r="E148" s="60">
        <f t="shared" si="48"/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0</v>
      </c>
    </row>
    <row r="149" spans="1:17" s="55" customFormat="1" ht="32.1" customHeight="1" x14ac:dyDescent="0.25">
      <c r="A149" s="98"/>
      <c r="B149" s="102"/>
      <c r="C149" s="93"/>
      <c r="D149" s="75" t="s">
        <v>11</v>
      </c>
      <c r="E149" s="60">
        <f t="shared" si="48"/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1">
        <v>0</v>
      </c>
      <c r="M149" s="51">
        <v>0</v>
      </c>
      <c r="N149" s="51">
        <v>0</v>
      </c>
      <c r="O149" s="51">
        <v>0</v>
      </c>
      <c r="P149" s="51">
        <v>0</v>
      </c>
      <c r="Q149" s="51">
        <v>0</v>
      </c>
    </row>
    <row r="150" spans="1:17" s="55" customFormat="1" ht="60.75" customHeight="1" x14ac:dyDescent="0.25">
      <c r="A150" s="98"/>
      <c r="B150" s="102"/>
      <c r="C150" s="93"/>
      <c r="D150" s="64" t="s">
        <v>48</v>
      </c>
      <c r="E150" s="60">
        <f t="shared" si="48"/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  <c r="Q150" s="51">
        <v>0</v>
      </c>
    </row>
    <row r="151" spans="1:17" s="55" customFormat="1" ht="32.1" customHeight="1" x14ac:dyDescent="0.25">
      <c r="A151" s="98"/>
      <c r="B151" s="102"/>
      <c r="C151" s="93"/>
      <c r="D151" s="64" t="s">
        <v>46</v>
      </c>
      <c r="E151" s="60">
        <f t="shared" si="48"/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  <c r="P151" s="51">
        <v>0</v>
      </c>
      <c r="Q151" s="51">
        <v>0</v>
      </c>
    </row>
    <row r="152" spans="1:17" s="55" customFormat="1" ht="32.1" customHeight="1" x14ac:dyDescent="0.25">
      <c r="A152" s="98"/>
      <c r="B152" s="102"/>
      <c r="C152" s="94"/>
      <c r="D152" s="64" t="s">
        <v>58</v>
      </c>
      <c r="E152" s="60">
        <f t="shared" si="48"/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</row>
    <row r="153" spans="1:17" s="55" customFormat="1" ht="32.1" customHeight="1" x14ac:dyDescent="0.25">
      <c r="A153" s="98"/>
      <c r="B153" s="102"/>
      <c r="C153" s="92" t="s">
        <v>111</v>
      </c>
      <c r="D153" s="59" t="s">
        <v>35</v>
      </c>
      <c r="E153" s="66">
        <f>E154+E155+E156+E157+E158+E159</f>
        <v>0</v>
      </c>
      <c r="F153" s="66">
        <f>F154+F155+F156+F157+F158+F159</f>
        <v>0</v>
      </c>
      <c r="G153" s="66">
        <f t="shared" ref="G153:Q153" si="49">G154+G155+G156+G157+G158+G159</f>
        <v>0</v>
      </c>
      <c r="H153" s="66">
        <f t="shared" si="49"/>
        <v>0</v>
      </c>
      <c r="I153" s="66">
        <f t="shared" si="49"/>
        <v>0</v>
      </c>
      <c r="J153" s="66">
        <f t="shared" si="49"/>
        <v>0</v>
      </c>
      <c r="K153" s="66">
        <f t="shared" si="49"/>
        <v>0</v>
      </c>
      <c r="L153" s="66">
        <f t="shared" si="49"/>
        <v>0</v>
      </c>
      <c r="M153" s="66">
        <f t="shared" si="49"/>
        <v>0</v>
      </c>
      <c r="N153" s="66">
        <f t="shared" si="49"/>
        <v>0</v>
      </c>
      <c r="O153" s="66">
        <f t="shared" si="49"/>
        <v>0</v>
      </c>
      <c r="P153" s="66">
        <f t="shared" si="49"/>
        <v>0</v>
      </c>
      <c r="Q153" s="66">
        <f t="shared" si="49"/>
        <v>0</v>
      </c>
    </row>
    <row r="154" spans="1:17" s="55" customFormat="1" ht="32.1" customHeight="1" x14ac:dyDescent="0.25">
      <c r="A154" s="98"/>
      <c r="B154" s="102"/>
      <c r="C154" s="93"/>
      <c r="D154" s="75" t="s">
        <v>9</v>
      </c>
      <c r="E154" s="60">
        <f t="shared" ref="E154:E159" si="50">F154+G154+H154+I154+J154+K154+L154+M154+N154+O154+P154+Q154</f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0</v>
      </c>
    </row>
    <row r="155" spans="1:17" s="55" customFormat="1" ht="32.1" customHeight="1" x14ac:dyDescent="0.25">
      <c r="A155" s="98"/>
      <c r="B155" s="102"/>
      <c r="C155" s="93"/>
      <c r="D155" s="75" t="s">
        <v>10</v>
      </c>
      <c r="E155" s="60">
        <f t="shared" si="50"/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</row>
    <row r="156" spans="1:17" s="55" customFormat="1" ht="32.1" customHeight="1" x14ac:dyDescent="0.25">
      <c r="A156" s="98"/>
      <c r="B156" s="102"/>
      <c r="C156" s="93"/>
      <c r="D156" s="75" t="s">
        <v>11</v>
      </c>
      <c r="E156" s="60">
        <f t="shared" si="50"/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</row>
    <row r="157" spans="1:17" s="55" customFormat="1" ht="60.75" customHeight="1" x14ac:dyDescent="0.25">
      <c r="A157" s="98"/>
      <c r="B157" s="102"/>
      <c r="C157" s="93"/>
      <c r="D157" s="64" t="s">
        <v>48</v>
      </c>
      <c r="E157" s="60">
        <f t="shared" si="50"/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</row>
    <row r="158" spans="1:17" s="55" customFormat="1" ht="32.1" customHeight="1" x14ac:dyDescent="0.25">
      <c r="A158" s="98"/>
      <c r="B158" s="102"/>
      <c r="C158" s="93"/>
      <c r="D158" s="64" t="s">
        <v>46</v>
      </c>
      <c r="E158" s="60">
        <f t="shared" si="50"/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</row>
    <row r="159" spans="1:17" s="55" customFormat="1" ht="32.1" customHeight="1" x14ac:dyDescent="0.25">
      <c r="A159" s="98"/>
      <c r="B159" s="102"/>
      <c r="C159" s="94"/>
      <c r="D159" s="64" t="s">
        <v>58</v>
      </c>
      <c r="E159" s="60">
        <f t="shared" si="50"/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>
        <v>0</v>
      </c>
      <c r="P159" s="51">
        <v>0</v>
      </c>
      <c r="Q159" s="51">
        <v>0</v>
      </c>
    </row>
    <row r="160" spans="1:17" s="55" customFormat="1" ht="32.1" customHeight="1" x14ac:dyDescent="0.25">
      <c r="A160" s="98"/>
      <c r="B160" s="102"/>
      <c r="C160" s="92" t="s">
        <v>112</v>
      </c>
      <c r="D160" s="59" t="s">
        <v>35</v>
      </c>
      <c r="E160" s="66">
        <f t="shared" ref="E160:Q160" si="51">E161+E162+E163+E164+E165+E166</f>
        <v>0</v>
      </c>
      <c r="F160" s="66">
        <f t="shared" si="51"/>
        <v>0</v>
      </c>
      <c r="G160" s="66">
        <f t="shared" si="51"/>
        <v>0</v>
      </c>
      <c r="H160" s="66">
        <f t="shared" si="51"/>
        <v>0</v>
      </c>
      <c r="I160" s="66">
        <f t="shared" si="51"/>
        <v>0</v>
      </c>
      <c r="J160" s="66">
        <f t="shared" si="51"/>
        <v>0</v>
      </c>
      <c r="K160" s="66">
        <f t="shared" si="51"/>
        <v>0</v>
      </c>
      <c r="L160" s="66">
        <f t="shared" si="51"/>
        <v>0</v>
      </c>
      <c r="M160" s="66">
        <f t="shared" si="51"/>
        <v>0</v>
      </c>
      <c r="N160" s="66">
        <f t="shared" si="51"/>
        <v>0</v>
      </c>
      <c r="O160" s="66">
        <f t="shared" si="51"/>
        <v>0</v>
      </c>
      <c r="P160" s="66">
        <f t="shared" si="51"/>
        <v>0</v>
      </c>
      <c r="Q160" s="66">
        <f t="shared" si="51"/>
        <v>0</v>
      </c>
    </row>
    <row r="161" spans="1:17" s="55" customFormat="1" ht="32.1" customHeight="1" x14ac:dyDescent="0.25">
      <c r="A161" s="98"/>
      <c r="B161" s="102"/>
      <c r="C161" s="93"/>
      <c r="D161" s="75" t="s">
        <v>9</v>
      </c>
      <c r="E161" s="60">
        <f t="shared" ref="E161:E166" si="52">F161+G161+H161+I161+J161+K161+L161+M161+N161+O161+P161+Q161</f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</row>
    <row r="162" spans="1:17" s="55" customFormat="1" ht="32.1" customHeight="1" x14ac:dyDescent="0.25">
      <c r="A162" s="98"/>
      <c r="B162" s="102"/>
      <c r="C162" s="93"/>
      <c r="D162" s="75" t="s">
        <v>10</v>
      </c>
      <c r="E162" s="60">
        <f t="shared" si="52"/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</row>
    <row r="163" spans="1:17" s="55" customFormat="1" ht="32.1" customHeight="1" x14ac:dyDescent="0.25">
      <c r="A163" s="98"/>
      <c r="B163" s="102"/>
      <c r="C163" s="93"/>
      <c r="D163" s="75" t="s">
        <v>11</v>
      </c>
      <c r="E163" s="60">
        <f t="shared" si="52"/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</row>
    <row r="164" spans="1:17" s="55" customFormat="1" ht="60.75" customHeight="1" x14ac:dyDescent="0.25">
      <c r="A164" s="98"/>
      <c r="B164" s="102"/>
      <c r="C164" s="93"/>
      <c r="D164" s="64" t="s">
        <v>48</v>
      </c>
      <c r="E164" s="60">
        <f t="shared" si="52"/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</row>
    <row r="165" spans="1:17" s="55" customFormat="1" ht="32.1" customHeight="1" x14ac:dyDescent="0.25">
      <c r="A165" s="98"/>
      <c r="B165" s="102"/>
      <c r="C165" s="93"/>
      <c r="D165" s="64" t="s">
        <v>46</v>
      </c>
      <c r="E165" s="60">
        <f t="shared" si="52"/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</row>
    <row r="166" spans="1:17" s="55" customFormat="1" ht="32.1" customHeight="1" x14ac:dyDescent="0.25">
      <c r="A166" s="98"/>
      <c r="B166" s="102"/>
      <c r="C166" s="94"/>
      <c r="D166" s="64" t="s">
        <v>58</v>
      </c>
      <c r="E166" s="60">
        <f t="shared" si="52"/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51">
        <v>0</v>
      </c>
      <c r="O166" s="51">
        <v>0</v>
      </c>
      <c r="P166" s="51">
        <v>0</v>
      </c>
      <c r="Q166" s="51">
        <v>0</v>
      </c>
    </row>
    <row r="167" spans="1:17" s="55" customFormat="1" ht="31.5" customHeight="1" x14ac:dyDescent="0.25">
      <c r="A167" s="99"/>
      <c r="B167" s="102"/>
      <c r="C167" s="92" t="s">
        <v>113</v>
      </c>
      <c r="D167" s="59" t="s">
        <v>35</v>
      </c>
      <c r="E167" s="66">
        <f>E168+E169+E170+E171+E172+E173</f>
        <v>0</v>
      </c>
      <c r="F167" s="66">
        <f>F168+F169+F170+F171+F172+F173</f>
        <v>0</v>
      </c>
      <c r="G167" s="66">
        <f t="shared" ref="G167:Q167" si="53">G168+G169+G170+G171+G172+G173</f>
        <v>0</v>
      </c>
      <c r="H167" s="66">
        <f t="shared" si="53"/>
        <v>0</v>
      </c>
      <c r="I167" s="66">
        <f t="shared" si="53"/>
        <v>0</v>
      </c>
      <c r="J167" s="66">
        <f t="shared" si="53"/>
        <v>0</v>
      </c>
      <c r="K167" s="66">
        <f t="shared" si="53"/>
        <v>0</v>
      </c>
      <c r="L167" s="66">
        <f t="shared" si="53"/>
        <v>0</v>
      </c>
      <c r="M167" s="66">
        <f t="shared" si="53"/>
        <v>0</v>
      </c>
      <c r="N167" s="66">
        <f t="shared" si="53"/>
        <v>0</v>
      </c>
      <c r="O167" s="66">
        <f t="shared" si="53"/>
        <v>0</v>
      </c>
      <c r="P167" s="66">
        <f t="shared" si="53"/>
        <v>0</v>
      </c>
      <c r="Q167" s="66">
        <f t="shared" si="53"/>
        <v>0</v>
      </c>
    </row>
    <row r="168" spans="1:17" s="55" customFormat="1" ht="32.1" customHeight="1" x14ac:dyDescent="0.25">
      <c r="A168" s="99"/>
      <c r="B168" s="102"/>
      <c r="C168" s="93"/>
      <c r="D168" s="62" t="s">
        <v>9</v>
      </c>
      <c r="E168" s="60">
        <f t="shared" ref="E168:E173" si="54">F168+G168+H168+I168+J168+K168+L168+M168+N168+O168+P168+Q168</f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v>0</v>
      </c>
      <c r="Q168" s="51">
        <v>0</v>
      </c>
    </row>
    <row r="169" spans="1:17" s="55" customFormat="1" ht="32.1" customHeight="1" x14ac:dyDescent="0.25">
      <c r="A169" s="99"/>
      <c r="B169" s="102"/>
      <c r="C169" s="93"/>
      <c r="D169" s="62" t="s">
        <v>10</v>
      </c>
      <c r="E169" s="60">
        <f t="shared" si="54"/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v>0</v>
      </c>
      <c r="Q169" s="51">
        <v>0</v>
      </c>
    </row>
    <row r="170" spans="1:17" s="55" customFormat="1" ht="32.1" customHeight="1" x14ac:dyDescent="0.25">
      <c r="A170" s="99"/>
      <c r="B170" s="102"/>
      <c r="C170" s="93"/>
      <c r="D170" s="62" t="s">
        <v>11</v>
      </c>
      <c r="E170" s="60">
        <f t="shared" si="54"/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1">
        <v>0</v>
      </c>
      <c r="Q170" s="51">
        <v>0</v>
      </c>
    </row>
    <row r="171" spans="1:17" s="55" customFormat="1" ht="60.75" customHeight="1" x14ac:dyDescent="0.25">
      <c r="A171" s="99"/>
      <c r="B171" s="102"/>
      <c r="C171" s="93"/>
      <c r="D171" s="64" t="s">
        <v>48</v>
      </c>
      <c r="E171" s="60">
        <f t="shared" si="54"/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>
        <v>0</v>
      </c>
      <c r="P171" s="51">
        <v>0</v>
      </c>
      <c r="Q171" s="51">
        <v>0</v>
      </c>
    </row>
    <row r="172" spans="1:17" s="55" customFormat="1" ht="32.1" customHeight="1" x14ac:dyDescent="0.25">
      <c r="A172" s="99"/>
      <c r="B172" s="102"/>
      <c r="C172" s="93"/>
      <c r="D172" s="64" t="s">
        <v>46</v>
      </c>
      <c r="E172" s="60">
        <f t="shared" si="54"/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</row>
    <row r="173" spans="1:17" s="55" customFormat="1" ht="32.1" customHeight="1" x14ac:dyDescent="0.25">
      <c r="A173" s="100"/>
      <c r="B173" s="103"/>
      <c r="C173" s="94"/>
      <c r="D173" s="64" t="s">
        <v>58</v>
      </c>
      <c r="E173" s="60">
        <f t="shared" si="54"/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>
        <v>0</v>
      </c>
      <c r="P173" s="51">
        <v>0</v>
      </c>
      <c r="Q173" s="51">
        <v>0</v>
      </c>
    </row>
    <row r="174" spans="1:17" s="55" customFormat="1" ht="31.5" customHeight="1" x14ac:dyDescent="0.25">
      <c r="A174" s="82"/>
      <c r="B174" s="83"/>
      <c r="C174" s="92" t="s">
        <v>114</v>
      </c>
      <c r="D174" s="59" t="s">
        <v>35</v>
      </c>
      <c r="E174" s="66">
        <f>E175+E176+E177+E178+E179+E180</f>
        <v>0</v>
      </c>
      <c r="F174" s="66">
        <f>F175+F176+F177+F178+F179+F180</f>
        <v>0</v>
      </c>
      <c r="G174" s="66">
        <f t="shared" ref="G174:Q174" si="55">G175+G176+G177+G178+G179+G180</f>
        <v>0</v>
      </c>
      <c r="H174" s="66">
        <f t="shared" si="55"/>
        <v>0</v>
      </c>
      <c r="I174" s="66">
        <f t="shared" si="55"/>
        <v>0</v>
      </c>
      <c r="J174" s="66">
        <f t="shared" si="55"/>
        <v>0</v>
      </c>
      <c r="K174" s="66">
        <f t="shared" si="55"/>
        <v>0</v>
      </c>
      <c r="L174" s="66">
        <f t="shared" si="55"/>
        <v>0</v>
      </c>
      <c r="M174" s="66">
        <f t="shared" si="55"/>
        <v>0</v>
      </c>
      <c r="N174" s="66">
        <f t="shared" si="55"/>
        <v>0</v>
      </c>
      <c r="O174" s="66">
        <f t="shared" si="55"/>
        <v>0</v>
      </c>
      <c r="P174" s="66">
        <f t="shared" si="55"/>
        <v>0</v>
      </c>
      <c r="Q174" s="66">
        <f t="shared" si="55"/>
        <v>0</v>
      </c>
    </row>
    <row r="175" spans="1:17" s="55" customFormat="1" ht="32.1" customHeight="1" x14ac:dyDescent="0.25">
      <c r="A175" s="82"/>
      <c r="B175" s="83"/>
      <c r="C175" s="93"/>
      <c r="D175" s="81" t="s">
        <v>9</v>
      </c>
      <c r="E175" s="60">
        <f t="shared" ref="E175:E180" si="56">F175+G175+H175+I175+J175+K175+L175+M175+N175+O175+P175+Q175</f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>
        <v>0</v>
      </c>
      <c r="P175" s="51">
        <v>0</v>
      </c>
      <c r="Q175" s="51">
        <v>0</v>
      </c>
    </row>
    <row r="176" spans="1:17" s="55" customFormat="1" ht="32.1" customHeight="1" x14ac:dyDescent="0.25">
      <c r="A176" s="82"/>
      <c r="B176" s="83"/>
      <c r="C176" s="93"/>
      <c r="D176" s="81" t="s">
        <v>10</v>
      </c>
      <c r="E176" s="60">
        <f t="shared" si="56"/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>
        <v>0</v>
      </c>
      <c r="P176" s="51">
        <v>0</v>
      </c>
      <c r="Q176" s="51">
        <v>0</v>
      </c>
    </row>
    <row r="177" spans="1:17" s="55" customFormat="1" ht="32.1" customHeight="1" x14ac:dyDescent="0.25">
      <c r="A177" s="82"/>
      <c r="B177" s="83"/>
      <c r="C177" s="93"/>
      <c r="D177" s="81" t="s">
        <v>11</v>
      </c>
      <c r="E177" s="60">
        <f t="shared" si="56"/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0</v>
      </c>
      <c r="P177" s="51">
        <v>0</v>
      </c>
      <c r="Q177" s="51">
        <v>0</v>
      </c>
    </row>
    <row r="178" spans="1:17" s="55" customFormat="1" ht="60.75" customHeight="1" x14ac:dyDescent="0.25">
      <c r="A178" s="82"/>
      <c r="B178" s="83"/>
      <c r="C178" s="93"/>
      <c r="D178" s="64" t="s">
        <v>48</v>
      </c>
      <c r="E178" s="60">
        <f t="shared" si="56"/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</row>
    <row r="179" spans="1:17" s="55" customFormat="1" ht="32.1" customHeight="1" x14ac:dyDescent="0.25">
      <c r="A179" s="82"/>
      <c r="B179" s="83"/>
      <c r="C179" s="93"/>
      <c r="D179" s="64" t="s">
        <v>46</v>
      </c>
      <c r="E179" s="60">
        <f t="shared" si="56"/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>
        <v>0</v>
      </c>
      <c r="P179" s="51">
        <v>0</v>
      </c>
      <c r="Q179" s="51">
        <v>0</v>
      </c>
    </row>
    <row r="180" spans="1:17" s="55" customFormat="1" ht="32.1" customHeight="1" x14ac:dyDescent="0.25">
      <c r="A180" s="82"/>
      <c r="B180" s="83"/>
      <c r="C180" s="94"/>
      <c r="D180" s="64" t="s">
        <v>58</v>
      </c>
      <c r="E180" s="60">
        <f t="shared" si="56"/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>
        <v>0</v>
      </c>
      <c r="P180" s="51">
        <v>0</v>
      </c>
      <c r="Q180" s="51">
        <v>0</v>
      </c>
    </row>
    <row r="181" spans="1:17" s="55" customFormat="1" ht="32.1" customHeight="1" x14ac:dyDescent="0.25">
      <c r="A181" s="90" t="s">
        <v>80</v>
      </c>
      <c r="B181" s="110" t="s">
        <v>86</v>
      </c>
      <c r="C181" s="92" t="s">
        <v>96</v>
      </c>
      <c r="D181" s="59" t="s">
        <v>35</v>
      </c>
      <c r="E181" s="60">
        <f>F181+G181+H181+I181+J181+K181+L181+M181+N181+O181+P181+Q181</f>
        <v>0</v>
      </c>
      <c r="F181" s="61">
        <f>F188</f>
        <v>0</v>
      </c>
      <c r="G181" s="61">
        <f t="shared" ref="G181:Q181" si="57">G188</f>
        <v>0</v>
      </c>
      <c r="H181" s="61">
        <f t="shared" si="57"/>
        <v>0</v>
      </c>
      <c r="I181" s="61">
        <f t="shared" si="57"/>
        <v>0</v>
      </c>
      <c r="J181" s="61">
        <f t="shared" si="57"/>
        <v>0</v>
      </c>
      <c r="K181" s="61">
        <f t="shared" si="57"/>
        <v>0</v>
      </c>
      <c r="L181" s="61">
        <f t="shared" si="57"/>
        <v>0</v>
      </c>
      <c r="M181" s="61">
        <f t="shared" si="57"/>
        <v>0</v>
      </c>
      <c r="N181" s="61">
        <f t="shared" si="57"/>
        <v>0</v>
      </c>
      <c r="O181" s="61">
        <f t="shared" si="57"/>
        <v>0</v>
      </c>
      <c r="P181" s="61">
        <f t="shared" si="57"/>
        <v>0</v>
      </c>
      <c r="Q181" s="61">
        <f t="shared" si="57"/>
        <v>0</v>
      </c>
    </row>
    <row r="182" spans="1:17" s="55" customFormat="1" ht="32.1" customHeight="1" x14ac:dyDescent="0.25">
      <c r="A182" s="90"/>
      <c r="B182" s="111"/>
      <c r="C182" s="93"/>
      <c r="D182" s="75" t="s">
        <v>9</v>
      </c>
      <c r="E182" s="60">
        <f t="shared" ref="E182:E187" si="58">F182+G182+H182+I182+J182+K182+L182+M182+N182+O182+P182+Q182</f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51">
        <v>0</v>
      </c>
      <c r="P182" s="51">
        <v>0</v>
      </c>
      <c r="Q182" s="51">
        <v>0</v>
      </c>
    </row>
    <row r="183" spans="1:17" s="55" customFormat="1" ht="32.1" customHeight="1" x14ac:dyDescent="0.25">
      <c r="A183" s="90"/>
      <c r="B183" s="111"/>
      <c r="C183" s="93"/>
      <c r="D183" s="75" t="s">
        <v>10</v>
      </c>
      <c r="E183" s="60">
        <f t="shared" si="58"/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1">
        <v>0</v>
      </c>
      <c r="Q183" s="51">
        <v>0</v>
      </c>
    </row>
    <row r="184" spans="1:17" s="55" customFormat="1" ht="32.1" customHeight="1" x14ac:dyDescent="0.25">
      <c r="A184" s="90"/>
      <c r="B184" s="111"/>
      <c r="C184" s="93"/>
      <c r="D184" s="75" t="s">
        <v>11</v>
      </c>
      <c r="E184" s="60">
        <f t="shared" si="58"/>
        <v>0</v>
      </c>
      <c r="F184" s="51">
        <f>F191</f>
        <v>0</v>
      </c>
      <c r="G184" s="51">
        <f t="shared" ref="G184:I184" si="59">G191</f>
        <v>0</v>
      </c>
      <c r="H184" s="51">
        <f t="shared" si="59"/>
        <v>0</v>
      </c>
      <c r="I184" s="51">
        <f t="shared" si="59"/>
        <v>0</v>
      </c>
      <c r="J184" s="51">
        <v>0</v>
      </c>
      <c r="K184" s="51">
        <f t="shared" ref="K184:Q184" si="60">K191</f>
        <v>0</v>
      </c>
      <c r="L184" s="51">
        <f t="shared" si="60"/>
        <v>0</v>
      </c>
      <c r="M184" s="51">
        <f t="shared" si="60"/>
        <v>0</v>
      </c>
      <c r="N184" s="51">
        <f t="shared" si="60"/>
        <v>0</v>
      </c>
      <c r="O184" s="51">
        <f t="shared" si="60"/>
        <v>0</v>
      </c>
      <c r="P184" s="51">
        <f t="shared" si="60"/>
        <v>0</v>
      </c>
      <c r="Q184" s="51">
        <f t="shared" si="60"/>
        <v>0</v>
      </c>
    </row>
    <row r="185" spans="1:17" s="55" customFormat="1" ht="60.75" customHeight="1" x14ac:dyDescent="0.25">
      <c r="A185" s="90"/>
      <c r="B185" s="111"/>
      <c r="C185" s="93"/>
      <c r="D185" s="64" t="s">
        <v>48</v>
      </c>
      <c r="E185" s="60">
        <f t="shared" si="58"/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v>0</v>
      </c>
      <c r="Q185" s="51">
        <v>0</v>
      </c>
    </row>
    <row r="186" spans="1:17" s="55" customFormat="1" ht="32.1" customHeight="1" x14ac:dyDescent="0.25">
      <c r="A186" s="90"/>
      <c r="B186" s="111"/>
      <c r="C186" s="93"/>
      <c r="D186" s="64" t="s">
        <v>46</v>
      </c>
      <c r="E186" s="60">
        <f t="shared" si="58"/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0</v>
      </c>
    </row>
    <row r="187" spans="1:17" s="55" customFormat="1" ht="32.1" customHeight="1" x14ac:dyDescent="0.25">
      <c r="A187" s="90"/>
      <c r="B187" s="112"/>
      <c r="C187" s="94"/>
      <c r="D187" s="64" t="s">
        <v>58</v>
      </c>
      <c r="E187" s="60">
        <f t="shared" si="58"/>
        <v>0</v>
      </c>
      <c r="F187" s="51">
        <f>F194</f>
        <v>0</v>
      </c>
      <c r="G187" s="51">
        <f t="shared" ref="G187:Q187" si="61">G194</f>
        <v>0</v>
      </c>
      <c r="H187" s="51">
        <f t="shared" si="61"/>
        <v>0</v>
      </c>
      <c r="I187" s="51">
        <f t="shared" si="61"/>
        <v>0</v>
      </c>
      <c r="J187" s="51">
        <f t="shared" si="61"/>
        <v>0</v>
      </c>
      <c r="K187" s="51">
        <f t="shared" si="61"/>
        <v>0</v>
      </c>
      <c r="L187" s="51">
        <f t="shared" si="61"/>
        <v>0</v>
      </c>
      <c r="M187" s="51">
        <f t="shared" si="61"/>
        <v>0</v>
      </c>
      <c r="N187" s="51">
        <f t="shared" si="61"/>
        <v>0</v>
      </c>
      <c r="O187" s="51">
        <f t="shared" si="61"/>
        <v>0</v>
      </c>
      <c r="P187" s="51">
        <f t="shared" si="61"/>
        <v>0</v>
      </c>
      <c r="Q187" s="51">
        <f t="shared" si="61"/>
        <v>0</v>
      </c>
    </row>
    <row r="188" spans="1:17" s="55" customFormat="1" ht="32.1" customHeight="1" x14ac:dyDescent="0.25">
      <c r="A188" s="95" t="s">
        <v>82</v>
      </c>
      <c r="B188" s="116" t="s">
        <v>81</v>
      </c>
      <c r="C188" s="92" t="s">
        <v>97</v>
      </c>
      <c r="D188" s="59" t="s">
        <v>35</v>
      </c>
      <c r="E188" s="66">
        <f>E189+E190+E191+E192+E193+E194</f>
        <v>0</v>
      </c>
      <c r="F188" s="66">
        <f>F189+F190+F191+F192+F193+F194</f>
        <v>0</v>
      </c>
      <c r="G188" s="66">
        <f t="shared" ref="G188:Q188" si="62">G189+G190+G191+G192+G193+G194</f>
        <v>0</v>
      </c>
      <c r="H188" s="66">
        <f t="shared" si="62"/>
        <v>0</v>
      </c>
      <c r="I188" s="66">
        <f t="shared" si="62"/>
        <v>0</v>
      </c>
      <c r="J188" s="66">
        <f t="shared" si="62"/>
        <v>0</v>
      </c>
      <c r="K188" s="66">
        <f t="shared" si="62"/>
        <v>0</v>
      </c>
      <c r="L188" s="66">
        <f t="shared" si="62"/>
        <v>0</v>
      </c>
      <c r="M188" s="66">
        <f t="shared" si="62"/>
        <v>0</v>
      </c>
      <c r="N188" s="66">
        <f t="shared" si="62"/>
        <v>0</v>
      </c>
      <c r="O188" s="66">
        <f t="shared" si="62"/>
        <v>0</v>
      </c>
      <c r="P188" s="66">
        <f t="shared" si="62"/>
        <v>0</v>
      </c>
      <c r="Q188" s="66">
        <f t="shared" si="62"/>
        <v>0</v>
      </c>
    </row>
    <row r="189" spans="1:17" s="55" customFormat="1" ht="32.1" customHeight="1" x14ac:dyDescent="0.25">
      <c r="A189" s="95"/>
      <c r="B189" s="117"/>
      <c r="C189" s="93"/>
      <c r="D189" s="75" t="s">
        <v>9</v>
      </c>
      <c r="E189" s="60">
        <f t="shared" ref="E189:E194" si="63">F189+G189+H189+I189+J189+K189+L189+M189+N189+O189+P189+Q189</f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</row>
    <row r="190" spans="1:17" s="55" customFormat="1" ht="32.1" customHeight="1" x14ac:dyDescent="0.25">
      <c r="A190" s="95"/>
      <c r="B190" s="117"/>
      <c r="C190" s="93"/>
      <c r="D190" s="75" t="s">
        <v>10</v>
      </c>
      <c r="E190" s="60">
        <f t="shared" si="63"/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v>0</v>
      </c>
      <c r="P190" s="51">
        <v>0</v>
      </c>
      <c r="Q190" s="51">
        <v>0</v>
      </c>
    </row>
    <row r="191" spans="1:17" s="55" customFormat="1" ht="32.1" customHeight="1" x14ac:dyDescent="0.25">
      <c r="A191" s="95"/>
      <c r="B191" s="117"/>
      <c r="C191" s="93"/>
      <c r="D191" s="75" t="s">
        <v>11</v>
      </c>
      <c r="E191" s="60">
        <f t="shared" si="63"/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1">
        <v>0</v>
      </c>
      <c r="Q191" s="51">
        <v>0</v>
      </c>
    </row>
    <row r="192" spans="1:17" s="55" customFormat="1" ht="60.75" customHeight="1" x14ac:dyDescent="0.25">
      <c r="A192" s="95"/>
      <c r="B192" s="117"/>
      <c r="C192" s="93"/>
      <c r="D192" s="64" t="s">
        <v>48</v>
      </c>
      <c r="E192" s="60">
        <f t="shared" si="63"/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v>0</v>
      </c>
      <c r="P192" s="51">
        <v>0</v>
      </c>
      <c r="Q192" s="51">
        <v>0</v>
      </c>
    </row>
    <row r="193" spans="1:17" s="55" customFormat="1" ht="32.1" customHeight="1" x14ac:dyDescent="0.25">
      <c r="A193" s="95"/>
      <c r="B193" s="117"/>
      <c r="C193" s="93"/>
      <c r="D193" s="64" t="s">
        <v>46</v>
      </c>
      <c r="E193" s="60">
        <f t="shared" si="63"/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v>0</v>
      </c>
      <c r="Q193" s="51">
        <v>0</v>
      </c>
    </row>
    <row r="194" spans="1:17" s="55" customFormat="1" ht="32.1" customHeight="1" x14ac:dyDescent="0.25">
      <c r="A194" s="95"/>
      <c r="B194" s="118"/>
      <c r="C194" s="94"/>
      <c r="D194" s="64" t="s">
        <v>58</v>
      </c>
      <c r="E194" s="60">
        <f t="shared" si="63"/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v>0</v>
      </c>
      <c r="P194" s="51">
        <v>0</v>
      </c>
      <c r="Q194" s="51">
        <v>0</v>
      </c>
    </row>
    <row r="195" spans="1:17" s="55" customFormat="1" ht="32.1" customHeight="1" x14ac:dyDescent="0.25">
      <c r="A195" s="104" t="s">
        <v>54</v>
      </c>
      <c r="B195" s="105"/>
      <c r="C195" s="92" t="s">
        <v>79</v>
      </c>
      <c r="D195" s="59" t="s">
        <v>35</v>
      </c>
      <c r="E195" s="61">
        <f>+E196+E197+E198+E199+E200+E201</f>
        <v>13069.709000000001</v>
      </c>
      <c r="F195" s="79">
        <f t="shared" ref="F195:Q195" si="64">F69+F55+F41+F13</f>
        <v>0</v>
      </c>
      <c r="G195" s="61">
        <f t="shared" si="64"/>
        <v>328.19166999999999</v>
      </c>
      <c r="H195" s="79">
        <f>H69+H55+H41+H13</f>
        <v>2510.83167</v>
      </c>
      <c r="I195" s="79">
        <f>I69+I55+I41+I13+I188</f>
        <v>375.96916999999996</v>
      </c>
      <c r="J195" s="79">
        <f t="shared" si="64"/>
        <v>101.88167</v>
      </c>
      <c r="K195" s="79">
        <f>K69+K55+K41+K13+K188</f>
        <v>1575.09167</v>
      </c>
      <c r="L195" s="79">
        <f t="shared" si="64"/>
        <v>6080.1381700000002</v>
      </c>
      <c r="M195" s="79">
        <f t="shared" si="64"/>
        <v>246.44167000000002</v>
      </c>
      <c r="N195" s="61">
        <f t="shared" si="64"/>
        <v>369.64166999999998</v>
      </c>
      <c r="O195" s="79">
        <f t="shared" si="64"/>
        <v>657.04917</v>
      </c>
      <c r="P195" s="61">
        <f t="shared" si="64"/>
        <v>751.79166999999995</v>
      </c>
      <c r="Q195" s="79">
        <f t="shared" si="64"/>
        <v>72.680800000000005</v>
      </c>
    </row>
    <row r="196" spans="1:17" s="55" customFormat="1" ht="32.1" customHeight="1" x14ac:dyDescent="0.25">
      <c r="A196" s="106"/>
      <c r="B196" s="107"/>
      <c r="C196" s="93"/>
      <c r="D196" s="59" t="s">
        <v>9</v>
      </c>
      <c r="E196" s="61">
        <f t="shared" ref="E196:E201" si="65">F196+G196+H196+I196+J196+K196+L196+M196+N196+O196+P196+Q196</f>
        <v>0</v>
      </c>
      <c r="F196" s="61">
        <f>F70+F56+F42+F14</f>
        <v>0</v>
      </c>
      <c r="G196" s="61">
        <f t="shared" ref="G196:Q197" si="66">G70+G56+G42+G14</f>
        <v>0</v>
      </c>
      <c r="H196" s="61">
        <f t="shared" si="66"/>
        <v>0</v>
      </c>
      <c r="I196" s="61">
        <f t="shared" si="66"/>
        <v>0</v>
      </c>
      <c r="J196" s="61">
        <f t="shared" si="66"/>
        <v>0</v>
      </c>
      <c r="K196" s="61">
        <f t="shared" si="66"/>
        <v>0</v>
      </c>
      <c r="L196" s="61">
        <v>0</v>
      </c>
      <c r="M196" s="61">
        <f t="shared" si="66"/>
        <v>0</v>
      </c>
      <c r="N196" s="61">
        <f t="shared" si="66"/>
        <v>0</v>
      </c>
      <c r="O196" s="61">
        <f t="shared" si="66"/>
        <v>0</v>
      </c>
      <c r="P196" s="61">
        <f t="shared" si="66"/>
        <v>0</v>
      </c>
      <c r="Q196" s="61">
        <f t="shared" si="66"/>
        <v>0</v>
      </c>
    </row>
    <row r="197" spans="1:17" s="55" customFormat="1" ht="32.1" customHeight="1" x14ac:dyDescent="0.25">
      <c r="A197" s="106"/>
      <c r="B197" s="107"/>
      <c r="C197" s="93"/>
      <c r="D197" s="59" t="s">
        <v>10</v>
      </c>
      <c r="E197" s="61">
        <f t="shared" si="65"/>
        <v>0</v>
      </c>
      <c r="F197" s="61">
        <f>F71+F57+F43+F15</f>
        <v>0</v>
      </c>
      <c r="G197" s="61">
        <f t="shared" si="66"/>
        <v>0</v>
      </c>
      <c r="H197" s="61">
        <f t="shared" si="66"/>
        <v>0</v>
      </c>
      <c r="I197" s="61">
        <f t="shared" si="66"/>
        <v>0</v>
      </c>
      <c r="J197" s="61">
        <f t="shared" si="66"/>
        <v>0</v>
      </c>
      <c r="K197" s="61">
        <f t="shared" si="66"/>
        <v>0</v>
      </c>
      <c r="L197" s="61">
        <f t="shared" si="66"/>
        <v>0</v>
      </c>
      <c r="M197" s="61">
        <f t="shared" si="66"/>
        <v>0</v>
      </c>
      <c r="N197" s="61">
        <f t="shared" si="66"/>
        <v>0</v>
      </c>
      <c r="O197" s="61">
        <f>O71+O43+O15+O64</f>
        <v>0</v>
      </c>
      <c r="P197" s="61">
        <f t="shared" si="66"/>
        <v>0</v>
      </c>
      <c r="Q197" s="61">
        <f t="shared" si="66"/>
        <v>0</v>
      </c>
    </row>
    <row r="198" spans="1:17" s="55" customFormat="1" ht="32.1" customHeight="1" x14ac:dyDescent="0.25">
      <c r="A198" s="106"/>
      <c r="B198" s="107"/>
      <c r="C198" s="93"/>
      <c r="D198" s="59" t="s">
        <v>11</v>
      </c>
      <c r="E198" s="61">
        <f>F198+G198+H198+I198+J198+K198+L198+M198+N198+O198+P198+Q198</f>
        <v>13069.709000000001</v>
      </c>
      <c r="F198" s="79">
        <f>F72++F58+F44+F16</f>
        <v>0</v>
      </c>
      <c r="G198" s="61">
        <f>G72++G58+G44+G16</f>
        <v>328.19166999999999</v>
      </c>
      <c r="H198" s="79">
        <f>H72++H58+H44+H16</f>
        <v>2510.83167</v>
      </c>
      <c r="I198" s="79">
        <f>I72++I58+I44+I16+I184</f>
        <v>375.96916999999996</v>
      </c>
      <c r="J198" s="61">
        <f t="shared" ref="J198:Q198" si="67">J72++J58+J44+J16</f>
        <v>101.88167</v>
      </c>
      <c r="K198" s="79">
        <f>K72++K58+K44+K16+K191</f>
        <v>1575.09167</v>
      </c>
      <c r="L198" s="79">
        <f t="shared" si="67"/>
        <v>6080.1381700000002</v>
      </c>
      <c r="M198" s="79">
        <f t="shared" si="67"/>
        <v>246.44167000000002</v>
      </c>
      <c r="N198" s="61">
        <f t="shared" si="67"/>
        <v>369.64166999999998</v>
      </c>
      <c r="O198" s="79">
        <f t="shared" si="67"/>
        <v>657.04917</v>
      </c>
      <c r="P198" s="61">
        <f t="shared" si="67"/>
        <v>751.79166999999995</v>
      </c>
      <c r="Q198" s="79">
        <f t="shared" si="67"/>
        <v>72.680800000000005</v>
      </c>
    </row>
    <row r="199" spans="1:17" s="55" customFormat="1" ht="60.75" customHeight="1" x14ac:dyDescent="0.25">
      <c r="A199" s="106"/>
      <c r="B199" s="107"/>
      <c r="C199" s="93"/>
      <c r="D199" s="67" t="s">
        <v>48</v>
      </c>
      <c r="E199" s="61">
        <f t="shared" si="65"/>
        <v>0</v>
      </c>
      <c r="F199" s="61">
        <f>F73+F59+F45+F17</f>
        <v>0</v>
      </c>
      <c r="G199" s="61">
        <f t="shared" ref="G199:Q200" si="68">G73+G59+G45+G17</f>
        <v>0</v>
      </c>
      <c r="H199" s="61">
        <f t="shared" si="68"/>
        <v>0</v>
      </c>
      <c r="I199" s="61">
        <f t="shared" si="68"/>
        <v>0</v>
      </c>
      <c r="J199" s="61">
        <f t="shared" si="68"/>
        <v>0</v>
      </c>
      <c r="K199" s="61">
        <f t="shared" si="68"/>
        <v>0</v>
      </c>
      <c r="L199" s="61">
        <f t="shared" si="68"/>
        <v>0</v>
      </c>
      <c r="M199" s="61">
        <f t="shared" si="68"/>
        <v>0</v>
      </c>
      <c r="N199" s="61">
        <f t="shared" si="68"/>
        <v>0</v>
      </c>
      <c r="O199" s="61">
        <f t="shared" si="68"/>
        <v>0</v>
      </c>
      <c r="P199" s="61">
        <f t="shared" si="68"/>
        <v>0</v>
      </c>
      <c r="Q199" s="61">
        <f t="shared" si="68"/>
        <v>0</v>
      </c>
    </row>
    <row r="200" spans="1:17" s="55" customFormat="1" ht="32.1" customHeight="1" x14ac:dyDescent="0.25">
      <c r="A200" s="106"/>
      <c r="B200" s="107"/>
      <c r="C200" s="93"/>
      <c r="D200" s="67" t="s">
        <v>46</v>
      </c>
      <c r="E200" s="61">
        <f t="shared" si="65"/>
        <v>0</v>
      </c>
      <c r="F200" s="61">
        <f>F74+F60+F46+F18</f>
        <v>0</v>
      </c>
      <c r="G200" s="61">
        <f t="shared" si="68"/>
        <v>0</v>
      </c>
      <c r="H200" s="61">
        <f t="shared" si="68"/>
        <v>0</v>
      </c>
      <c r="I200" s="61">
        <f t="shared" si="68"/>
        <v>0</v>
      </c>
      <c r="J200" s="61">
        <f t="shared" si="68"/>
        <v>0</v>
      </c>
      <c r="K200" s="61">
        <f t="shared" si="68"/>
        <v>0</v>
      </c>
      <c r="L200" s="61">
        <f t="shared" si="68"/>
        <v>0</v>
      </c>
      <c r="M200" s="61">
        <f t="shared" si="68"/>
        <v>0</v>
      </c>
      <c r="N200" s="61">
        <f t="shared" si="68"/>
        <v>0</v>
      </c>
      <c r="O200" s="61">
        <f t="shared" si="68"/>
        <v>0</v>
      </c>
      <c r="P200" s="61">
        <f t="shared" si="68"/>
        <v>0</v>
      </c>
      <c r="Q200" s="61">
        <f t="shared" si="68"/>
        <v>0</v>
      </c>
    </row>
    <row r="201" spans="1:17" s="55" customFormat="1" ht="32.1" customHeight="1" x14ac:dyDescent="0.25">
      <c r="A201" s="108"/>
      <c r="B201" s="109"/>
      <c r="C201" s="94"/>
      <c r="D201" s="67" t="s">
        <v>58</v>
      </c>
      <c r="E201" s="61">
        <f t="shared" si="65"/>
        <v>0</v>
      </c>
      <c r="F201" s="61">
        <f t="shared" ref="F201:Q201" si="69">F75+F61+F47+F19+F187</f>
        <v>0</v>
      </c>
      <c r="G201" s="61">
        <f t="shared" si="69"/>
        <v>0</v>
      </c>
      <c r="H201" s="61">
        <f t="shared" si="69"/>
        <v>0</v>
      </c>
      <c r="I201" s="61">
        <f t="shared" si="69"/>
        <v>0</v>
      </c>
      <c r="J201" s="61">
        <f t="shared" si="69"/>
        <v>0</v>
      </c>
      <c r="K201" s="61">
        <f t="shared" si="69"/>
        <v>0</v>
      </c>
      <c r="L201" s="61">
        <f t="shared" si="69"/>
        <v>0</v>
      </c>
      <c r="M201" s="61">
        <f t="shared" si="69"/>
        <v>0</v>
      </c>
      <c r="N201" s="61">
        <f t="shared" si="69"/>
        <v>0</v>
      </c>
      <c r="O201" s="61">
        <f t="shared" si="69"/>
        <v>0</v>
      </c>
      <c r="P201" s="61">
        <f t="shared" si="69"/>
        <v>0</v>
      </c>
      <c r="Q201" s="61">
        <f t="shared" si="69"/>
        <v>0</v>
      </c>
    </row>
    <row r="202" spans="1:17" s="55" customFormat="1" x14ac:dyDescent="0.25">
      <c r="A202" s="89" t="s">
        <v>36</v>
      </c>
      <c r="B202" s="89"/>
      <c r="C202" s="89"/>
      <c r="D202" s="89"/>
      <c r="E202" s="89"/>
    </row>
    <row r="203" spans="1:17" s="55" customFormat="1" ht="32.1" customHeight="1" x14ac:dyDescent="0.25">
      <c r="A203" s="68"/>
      <c r="B203" s="68"/>
      <c r="C203" s="68"/>
      <c r="D203" s="68"/>
      <c r="E203" s="68"/>
    </row>
    <row r="204" spans="1:17" s="55" customFormat="1" ht="16.5" x14ac:dyDescent="0.25">
      <c r="A204" s="69"/>
      <c r="B204" s="70" t="s">
        <v>87</v>
      </c>
      <c r="C204" s="70"/>
      <c r="E204" s="71"/>
    </row>
    <row r="205" spans="1:17" s="55" customFormat="1" ht="16.5" x14ac:dyDescent="0.25">
      <c r="A205" s="69"/>
      <c r="B205" s="70" t="s">
        <v>64</v>
      </c>
      <c r="C205" s="70"/>
      <c r="F205" s="72"/>
      <c r="G205" s="72"/>
      <c r="H205" s="72"/>
      <c r="I205" s="86" t="s">
        <v>88</v>
      </c>
      <c r="J205" s="86"/>
    </row>
    <row r="206" spans="1:17" s="55" customFormat="1" x14ac:dyDescent="0.25">
      <c r="A206" s="69"/>
      <c r="F206" s="87" t="s">
        <v>38</v>
      </c>
      <c r="G206" s="87"/>
      <c r="H206" s="87"/>
    </row>
    <row r="207" spans="1:17" s="55" customFormat="1" ht="16.5" x14ac:dyDescent="0.25">
      <c r="A207" s="69"/>
      <c r="B207" s="70" t="s">
        <v>63</v>
      </c>
      <c r="C207" s="70"/>
      <c r="F207" s="72"/>
      <c r="G207" s="72"/>
      <c r="H207" s="72"/>
      <c r="I207" s="86" t="s">
        <v>89</v>
      </c>
      <c r="J207" s="86"/>
    </row>
    <row r="208" spans="1:17" s="55" customFormat="1" ht="16.5" x14ac:dyDescent="0.25">
      <c r="A208" s="69"/>
      <c r="B208" s="70"/>
      <c r="C208" s="70"/>
      <c r="F208" s="87" t="s">
        <v>38</v>
      </c>
      <c r="G208" s="87"/>
      <c r="H208" s="87"/>
    </row>
    <row r="209" spans="1:8" s="55" customFormat="1" ht="16.5" x14ac:dyDescent="0.25">
      <c r="A209" s="69"/>
      <c r="B209" s="70"/>
      <c r="C209" s="70"/>
      <c r="F209" s="73"/>
      <c r="G209" s="73"/>
      <c r="H209" s="73"/>
    </row>
    <row r="210" spans="1:8" s="55" customFormat="1" ht="16.5" x14ac:dyDescent="0.25">
      <c r="A210" s="69"/>
      <c r="B210" s="74"/>
      <c r="C210" s="70"/>
      <c r="D210" s="88"/>
      <c r="E210" s="88"/>
      <c r="F210" s="88"/>
    </row>
    <row r="211" spans="1:8" ht="32.1" customHeight="1" x14ac:dyDescent="0.25"/>
  </sheetData>
  <mergeCells count="74">
    <mergeCell ref="A188:A194"/>
    <mergeCell ref="B188:B194"/>
    <mergeCell ref="C188:C194"/>
    <mergeCell ref="C146:C152"/>
    <mergeCell ref="C153:C159"/>
    <mergeCell ref="C160:C166"/>
    <mergeCell ref="A181:A187"/>
    <mergeCell ref="B181:B187"/>
    <mergeCell ref="C181:C187"/>
    <mergeCell ref="C174:C180"/>
    <mergeCell ref="C111:C117"/>
    <mergeCell ref="C118:C124"/>
    <mergeCell ref="C125:C131"/>
    <mergeCell ref="C132:C138"/>
    <mergeCell ref="C139:C145"/>
    <mergeCell ref="A7:Q7"/>
    <mergeCell ref="K1:Q1"/>
    <mergeCell ref="K2:Q2"/>
    <mergeCell ref="K3:Q3"/>
    <mergeCell ref="K4:Q4"/>
    <mergeCell ref="K5:Q5"/>
    <mergeCell ref="A8:Q8"/>
    <mergeCell ref="P9:Q9"/>
    <mergeCell ref="A10:A11"/>
    <mergeCell ref="B10:B11"/>
    <mergeCell ref="C10:C11"/>
    <mergeCell ref="D10:D11"/>
    <mergeCell ref="E10:E11"/>
    <mergeCell ref="F10:Q10"/>
    <mergeCell ref="A13:A19"/>
    <mergeCell ref="B13:B19"/>
    <mergeCell ref="C13:C19"/>
    <mergeCell ref="A20:A26"/>
    <mergeCell ref="B20:B26"/>
    <mergeCell ref="C20:C26"/>
    <mergeCell ref="A27:A33"/>
    <mergeCell ref="B27:B33"/>
    <mergeCell ref="C27:C33"/>
    <mergeCell ref="A34:A40"/>
    <mergeCell ref="B34:B40"/>
    <mergeCell ref="C34:C40"/>
    <mergeCell ref="A41:A47"/>
    <mergeCell ref="B41:B47"/>
    <mergeCell ref="C41:C47"/>
    <mergeCell ref="A48:A54"/>
    <mergeCell ref="B48:B54"/>
    <mergeCell ref="C48:C54"/>
    <mergeCell ref="A55:A61"/>
    <mergeCell ref="B55:B61"/>
    <mergeCell ref="C55:C61"/>
    <mergeCell ref="A62:A68"/>
    <mergeCell ref="B62:B68"/>
    <mergeCell ref="C62:C68"/>
    <mergeCell ref="A202:E202"/>
    <mergeCell ref="A69:A75"/>
    <mergeCell ref="B69:B75"/>
    <mergeCell ref="C69:C75"/>
    <mergeCell ref="A76:A82"/>
    <mergeCell ref="B76:B82"/>
    <mergeCell ref="C76:C82"/>
    <mergeCell ref="A83:A173"/>
    <mergeCell ref="B83:B173"/>
    <mergeCell ref="C83:C89"/>
    <mergeCell ref="C167:C173"/>
    <mergeCell ref="A195:B201"/>
    <mergeCell ref="C195:C201"/>
    <mergeCell ref="C90:C96"/>
    <mergeCell ref="C97:C103"/>
    <mergeCell ref="C104:C110"/>
    <mergeCell ref="I205:J205"/>
    <mergeCell ref="F206:H206"/>
    <mergeCell ref="I207:J207"/>
    <mergeCell ref="F208:H208"/>
    <mergeCell ref="D210:F210"/>
  </mergeCells>
  <pageMargins left="0.78740157480314965" right="0.70866141732283472" top="0.78740157480314965" bottom="0.78740157480314965" header="0.31496062992125984" footer="0.31496062992125984"/>
  <pageSetup paperSize="9" scale="55" orientation="landscape" r:id="rId1"/>
  <rowBreaks count="4" manualBreakCount="4">
    <brk id="26" max="16383" man="1"/>
    <brk id="47" max="16383" man="1"/>
    <brk id="68" max="16383" man="1"/>
    <brk id="1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33" t="s">
        <v>60</v>
      </c>
      <c r="B6" s="133"/>
      <c r="C6" s="133"/>
      <c r="D6" s="133"/>
    </row>
    <row r="7" spans="1:4" x14ac:dyDescent="0.25">
      <c r="B7" s="134"/>
      <c r="C7" s="134"/>
      <c r="D7" s="134"/>
    </row>
    <row r="8" spans="1:4" ht="28.5" customHeight="1" x14ac:dyDescent="0.25"/>
    <row r="9" spans="1:4" ht="30.75" customHeight="1" x14ac:dyDescent="0.25">
      <c r="A9" s="135" t="s">
        <v>0</v>
      </c>
      <c r="B9" s="135" t="s">
        <v>12</v>
      </c>
      <c r="C9" s="135" t="s">
        <v>29</v>
      </c>
      <c r="D9" s="135"/>
    </row>
    <row r="10" spans="1:4" ht="75" x14ac:dyDescent="0.25">
      <c r="A10" s="135"/>
      <c r="B10" s="135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62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62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59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32"/>
      <c r="F24" s="132"/>
      <c r="G24" s="132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32" t="s">
        <v>45</v>
      </c>
      <c r="N8" s="132"/>
      <c r="O8" s="132"/>
      <c r="P8" s="132"/>
    </row>
    <row r="9" spans="1:16" ht="16.5" x14ac:dyDescent="0.25">
      <c r="F9" s="6"/>
      <c r="M9" s="146"/>
      <c r="N9" s="146"/>
      <c r="O9" s="146"/>
      <c r="P9" s="146"/>
    </row>
    <row r="10" spans="1:16" ht="16.5" x14ac:dyDescent="0.25">
      <c r="F10" s="6"/>
      <c r="M10" s="147"/>
      <c r="N10" s="147"/>
      <c r="O10" s="147"/>
      <c r="P10" s="147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48" t="s">
        <v>40</v>
      </c>
      <c r="N12" s="148"/>
      <c r="O12" s="148"/>
      <c r="P12" s="148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34" t="s">
        <v>41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</row>
    <row r="15" spans="1:16" ht="22.5" customHeight="1" x14ac:dyDescent="0.25">
      <c r="A15" s="139" t="s">
        <v>42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</row>
    <row r="16" spans="1:16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spans="1:16" x14ac:dyDescent="0.25">
      <c r="O17" s="140" t="s">
        <v>43</v>
      </c>
      <c r="P17" s="140"/>
    </row>
    <row r="18" spans="1:16" ht="42.75" customHeight="1" x14ac:dyDescent="0.25">
      <c r="A18" s="122" t="s">
        <v>0</v>
      </c>
      <c r="B18" s="122" t="s">
        <v>12</v>
      </c>
      <c r="C18" s="122" t="s">
        <v>34</v>
      </c>
      <c r="D18" s="122" t="s">
        <v>37</v>
      </c>
      <c r="E18" s="122" t="s">
        <v>44</v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1:16" ht="24.75" customHeight="1" x14ac:dyDescent="0.25">
      <c r="A19" s="122"/>
      <c r="B19" s="122"/>
      <c r="C19" s="122"/>
      <c r="D19" s="122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23" t="s">
        <v>2</v>
      </c>
      <c r="B21" s="123" t="s">
        <v>61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49"/>
      <c r="B22" s="149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49"/>
      <c r="B23" s="149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49"/>
      <c r="B24" s="149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49"/>
      <c r="B25" s="150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49"/>
      <c r="B26" s="150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24"/>
      <c r="B27" s="151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22" t="s">
        <v>3</v>
      </c>
      <c r="B28" s="136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22"/>
      <c r="B29" s="137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22"/>
      <c r="B30" s="137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22"/>
      <c r="B31" s="137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22"/>
      <c r="B32" s="137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22"/>
      <c r="B33" s="137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22"/>
      <c r="B34" s="138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22" t="s">
        <v>4</v>
      </c>
      <c r="B35" s="136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22"/>
      <c r="B36" s="137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22"/>
      <c r="B37" s="137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22"/>
      <c r="B38" s="137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22"/>
      <c r="B39" s="137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22"/>
      <c r="B40" s="137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22"/>
      <c r="B41" s="138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22" t="s">
        <v>6</v>
      </c>
      <c r="B43" s="122" t="s">
        <v>61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22"/>
      <c r="B44" s="122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22"/>
      <c r="B45" s="122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22"/>
      <c r="B46" s="122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22"/>
      <c r="B47" s="122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22"/>
      <c r="B48" s="122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22"/>
      <c r="B49" s="122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22" t="s">
        <v>7</v>
      </c>
      <c r="B50" s="136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22"/>
      <c r="B51" s="137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22"/>
      <c r="B52" s="137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22"/>
      <c r="B53" s="137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22"/>
      <c r="B54" s="137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22"/>
      <c r="B55" s="137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22"/>
      <c r="B56" s="138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22" t="s">
        <v>8</v>
      </c>
      <c r="B57" s="136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22"/>
      <c r="B58" s="137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22"/>
      <c r="B59" s="137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22"/>
      <c r="B60" s="137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22"/>
      <c r="B61" s="137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22"/>
      <c r="B62" s="137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22"/>
      <c r="B63" s="138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45" t="s">
        <v>54</v>
      </c>
      <c r="B65" s="145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45"/>
      <c r="B66" s="145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45"/>
      <c r="B67" s="145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45"/>
      <c r="B68" s="145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45"/>
      <c r="B69" s="145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45"/>
      <c r="B70" s="145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45"/>
      <c r="B71" s="145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44" t="s">
        <v>36</v>
      </c>
      <c r="B72" s="144"/>
      <c r="C72" s="144"/>
      <c r="D72" s="144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41"/>
      <c r="D74" s="141"/>
      <c r="E74" s="141"/>
      <c r="F74" s="132" t="s">
        <v>39</v>
      </c>
      <c r="G74" s="132"/>
      <c r="H74" s="132"/>
    </row>
    <row r="75" spans="1:16" ht="16.5" x14ac:dyDescent="0.25">
      <c r="B75" s="6"/>
      <c r="C75" s="143" t="s">
        <v>38</v>
      </c>
      <c r="D75" s="143"/>
      <c r="E75" s="143"/>
    </row>
    <row r="76" spans="1:16" ht="16.5" x14ac:dyDescent="0.25">
      <c r="B76" s="6" t="s">
        <v>55</v>
      </c>
      <c r="C76" s="141"/>
      <c r="D76" s="141"/>
      <c r="E76" s="141"/>
      <c r="F76" s="132" t="s">
        <v>39</v>
      </c>
      <c r="G76" s="132"/>
      <c r="H76" s="132"/>
    </row>
    <row r="77" spans="1:16" x14ac:dyDescent="0.25">
      <c r="C77" s="143" t="s">
        <v>38</v>
      </c>
      <c r="D77" s="143"/>
      <c r="E77" s="143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41"/>
      <c r="D79" s="141"/>
      <c r="E79" s="141"/>
      <c r="F79" s="132" t="s">
        <v>39</v>
      </c>
      <c r="G79" s="132"/>
      <c r="H79" s="132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42"/>
      <c r="D81" s="142"/>
      <c r="E81" s="142"/>
      <c r="F81" s="132" t="s">
        <v>39</v>
      </c>
      <c r="G81" s="132"/>
      <c r="H81" s="132"/>
    </row>
    <row r="82" spans="2:8" ht="16.5" x14ac:dyDescent="0.25">
      <c r="B82" s="6" t="s">
        <v>32</v>
      </c>
      <c r="C82" s="143" t="s">
        <v>38</v>
      </c>
      <c r="D82" s="143"/>
      <c r="E82" s="143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33" t="s">
        <v>49</v>
      </c>
      <c r="B6" s="133"/>
      <c r="C6" s="133"/>
      <c r="D6" s="133"/>
      <c r="E6" s="133"/>
    </row>
    <row r="7" spans="1:5" x14ac:dyDescent="0.25">
      <c r="B7" s="134"/>
      <c r="C7" s="134"/>
      <c r="D7" s="134"/>
      <c r="E7" s="134"/>
    </row>
    <row r="8" spans="1:5" ht="28.5" customHeight="1" x14ac:dyDescent="0.25"/>
    <row r="9" spans="1:5" ht="30.75" customHeight="1" x14ac:dyDescent="0.25">
      <c r="A9" s="135" t="s">
        <v>0</v>
      </c>
      <c r="B9" s="135" t="s">
        <v>12</v>
      </c>
      <c r="C9" s="135" t="s">
        <v>52</v>
      </c>
      <c r="D9" s="135" t="s">
        <v>29</v>
      </c>
      <c r="E9" s="135"/>
    </row>
    <row r="10" spans="1:5" ht="75" x14ac:dyDescent="0.25">
      <c r="A10" s="135"/>
      <c r="B10" s="135"/>
      <c r="C10" s="135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32"/>
      <c r="G28" s="132"/>
      <c r="H28" s="132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Лист1</vt:lpstr>
      <vt:lpstr>таблица № 2 13.12.16</vt:lpstr>
      <vt:lpstr>таблица 1</vt:lpstr>
      <vt:lpstr>таблица № 2</vt:lpstr>
      <vt:lpstr>Лист1!Заголовки_для_печати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2022-05-16T11:50:40Z</dcterms:modified>
</cp:coreProperties>
</file>