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komfin\общие_папки\Почта\ИСХОДЯЩИЕ ПИСЬМА\2023\03 - Март\ИСХ-16\МКУ УДА--На сайт\"/>
    </mc:Choice>
  </mc:AlternateContent>
  <bookViews>
    <workbookView xWindow="-120" yWindow="-120" windowWidth="29040" windowHeight="15840"/>
  </bookViews>
  <sheets>
    <sheet name="таблица №1" sheetId="1" r:id="rId1"/>
  </sheets>
  <definedNames>
    <definedName name="Z_0442DFCF_4AF5_46BB_83EA_36E351464B83_.wvu.PrintArea" localSheetId="0" hidden="1">'таблица №1'!$A$9:$Q$33</definedName>
    <definedName name="Z_0442DFCF_4AF5_46BB_83EA_36E351464B83_.wvu.PrintTitles" localSheetId="0" hidden="1">'таблица №1'!$A:$B,'таблица №1'!$16:$17</definedName>
    <definedName name="Z_05CA287B_A353_4263_B462_1CD71F30B7DE_.wvu.PrintArea" localSheetId="0" hidden="1">'таблица №1'!$A$7:$Q$33</definedName>
    <definedName name="Z_05CA287B_A353_4263_B462_1CD71F30B7DE_.wvu.PrintTitles" localSheetId="0" hidden="1">'таблица №1'!$A:$B,'таблица №1'!$16:$17</definedName>
    <definedName name="Z_1B8D0ACA_689B_4733_89E0_22595616CC2F_.wvu.PrintArea" localSheetId="0" hidden="1">'таблица №1'!$A$9:$Q$33</definedName>
    <definedName name="Z_1B8D0ACA_689B_4733_89E0_22595616CC2F_.wvu.PrintTitles" localSheetId="0" hidden="1">'таблица №1'!$A:$B,'таблица №1'!$16:$17</definedName>
    <definedName name="Z_36C52D05_2473_4FC9_B382_AB3A39936F59_.wvu.PrintArea" localSheetId="0" hidden="1">'таблица №1'!$A$9:$Q$33</definedName>
    <definedName name="Z_36C52D05_2473_4FC9_B382_AB3A39936F59_.wvu.PrintTitles" localSheetId="0" hidden="1">'таблица №1'!$A:$B,'таблица №1'!$16:$17</definedName>
    <definedName name="Z_65A4ED56_2920_4D5C_94EF_AF8E95F394DD_.wvu.PrintArea" localSheetId="0" hidden="1">'таблица №1'!$A$9:$Q$33</definedName>
    <definedName name="Z_65A4ED56_2920_4D5C_94EF_AF8E95F394DD_.wvu.PrintTitles" localSheetId="0" hidden="1">'таблица №1'!$A:$B,'таблица №1'!$16:$17</definedName>
    <definedName name="Z_6F870F9C_72FA_43A3_B647_34CC4F609014_.wvu.PrintArea" localSheetId="0" hidden="1">'таблица №1'!$A$9:$Q$33</definedName>
    <definedName name="Z_6F870F9C_72FA_43A3_B647_34CC4F609014_.wvu.PrintTitles" localSheetId="0" hidden="1">'таблица №1'!$A:$B,'таблица №1'!$16:$17</definedName>
    <definedName name="_xlnm.Print_Titles" localSheetId="0">'таблица №1'!$A:$B,'таблица №1'!$16:$17</definedName>
  </definedNames>
  <calcPr calcId="191029" iterateDelta="1E-4"/>
  <customWorkbookViews>
    <customWorkbookView name="Сенчурова Елена Васильевна - Личное представление" guid="{1B8D0ACA-689B-4733-89E0-22595616CC2F}" mergeInterval="0" personalView="1" maximized="1" yWindow="-5" windowWidth="1916" windowHeight="740" activeSheetId="1"/>
    <customWorkbookView name="Валеева Алла Петровна - Личное представление" guid="{36C52D05-2473-4FC9-B382-AB3A39936F59}" mergeInterval="0" personalView="1" maximized="1" windowWidth="1596" windowHeight="627" activeSheetId="1"/>
    <customWorkbookView name="Дикарева Ольга Павловна - Личное представление" guid="{6F870F9C-72FA-43A3-B647-34CC4F609014}" mergeInterval="0" personalView="1" maximized="1" windowWidth="1596" windowHeight="635" activeSheetId="1"/>
    <customWorkbookView name="Звада Дарья Александровна - Личное представление" guid="{0442DFCF-4AF5-46BB-83EA-36E351464B83}" mergeInterval="0" personalView="1" maximized="1" windowWidth="1916" windowHeight="783" activeSheetId="1"/>
    <customWorkbookView name="Исакова Наталья Петровна - Личное представление" guid="{65A4ED56-2920-4D5C-94EF-AF8E95F394DD}" mergeInterval="0" personalView="1" maximized="1" windowWidth="1916" windowHeight="815" activeSheetId="1"/>
    <customWorkbookView name="Николаева Ольга Владимировна - Личное представление" guid="{05CA287B-A353-4263-B462-1CD71F30B7DE}" mergeInterval="0" personalView="1" maximized="1" windowWidth="1916" windowHeight="7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" l="1"/>
  <c r="H23" i="1"/>
  <c r="G55" i="1"/>
  <c r="H55" i="1"/>
  <c r="I55" i="1"/>
  <c r="J55" i="1"/>
  <c r="K55" i="1"/>
  <c r="L55" i="1"/>
  <c r="M55" i="1"/>
  <c r="N55" i="1"/>
  <c r="O55" i="1"/>
  <c r="Q55" i="1"/>
  <c r="F55" i="1"/>
  <c r="G54" i="1"/>
  <c r="H54" i="1"/>
  <c r="I54" i="1"/>
  <c r="J54" i="1"/>
  <c r="K54" i="1"/>
  <c r="L54" i="1"/>
  <c r="M54" i="1"/>
  <c r="N54" i="1"/>
  <c r="O54" i="1"/>
  <c r="P54" i="1"/>
  <c r="Q54" i="1"/>
  <c r="F54" i="1"/>
  <c r="G53" i="1"/>
  <c r="H53" i="1"/>
  <c r="I53" i="1"/>
  <c r="J53" i="1"/>
  <c r="K53" i="1"/>
  <c r="L53" i="1"/>
  <c r="M53" i="1"/>
  <c r="N53" i="1"/>
  <c r="O53" i="1"/>
  <c r="P53" i="1"/>
  <c r="Q53" i="1"/>
  <c r="F53" i="1"/>
  <c r="G50" i="1"/>
  <c r="H50" i="1"/>
  <c r="I50" i="1"/>
  <c r="J50" i="1"/>
  <c r="K50" i="1"/>
  <c r="L50" i="1"/>
  <c r="M50" i="1"/>
  <c r="N50" i="1"/>
  <c r="O50" i="1"/>
  <c r="P50" i="1"/>
  <c r="Q50" i="1"/>
  <c r="F50" i="1"/>
  <c r="Q38" i="1" l="1"/>
  <c r="Q52" i="1" s="1"/>
  <c r="P38" i="1"/>
  <c r="P52" i="1" s="1"/>
  <c r="O38" i="1"/>
  <c r="O52" i="1" s="1"/>
  <c r="N38" i="1"/>
  <c r="N52" i="1" s="1"/>
  <c r="M38" i="1"/>
  <c r="M52" i="1" s="1"/>
  <c r="L38" i="1"/>
  <c r="L52" i="1" s="1"/>
  <c r="K38" i="1"/>
  <c r="K52" i="1" s="1"/>
  <c r="J38" i="1"/>
  <c r="J52" i="1" s="1"/>
  <c r="I38" i="1"/>
  <c r="I52" i="1" s="1"/>
  <c r="H38" i="1"/>
  <c r="H52" i="1" s="1"/>
  <c r="G38" i="1"/>
  <c r="G52" i="1" s="1"/>
  <c r="F38" i="1"/>
  <c r="F52" i="1" s="1"/>
  <c r="Q37" i="1"/>
  <c r="Q51" i="1" s="1"/>
  <c r="P37" i="1"/>
  <c r="P51" i="1" s="1"/>
  <c r="O37" i="1"/>
  <c r="O51" i="1" s="1"/>
  <c r="N37" i="1"/>
  <c r="N51" i="1" s="1"/>
  <c r="M37" i="1"/>
  <c r="M51" i="1" s="1"/>
  <c r="L37" i="1"/>
  <c r="L51" i="1" s="1"/>
  <c r="K37" i="1"/>
  <c r="K51" i="1" s="1"/>
  <c r="J37" i="1"/>
  <c r="J51" i="1" s="1"/>
  <c r="I37" i="1"/>
  <c r="I51" i="1" s="1"/>
  <c r="H37" i="1"/>
  <c r="H51" i="1" s="1"/>
  <c r="G37" i="1"/>
  <c r="G51" i="1" s="1"/>
  <c r="F37" i="1"/>
  <c r="F51" i="1" s="1"/>
  <c r="Q24" i="1" l="1"/>
  <c r="P24" i="1" s="1"/>
  <c r="O24" i="1" s="1"/>
  <c r="N24" i="1" s="1"/>
  <c r="M24" i="1" s="1"/>
  <c r="L24" i="1" s="1"/>
  <c r="K24" i="1" s="1"/>
  <c r="J24" i="1" s="1"/>
  <c r="I24" i="1" s="1"/>
  <c r="H24" i="1" s="1"/>
  <c r="G24" i="1" s="1"/>
  <c r="F24" i="1" s="1"/>
  <c r="Q25" i="1"/>
  <c r="P25" i="1" s="1"/>
  <c r="O25" i="1" s="1"/>
  <c r="N25" i="1" s="1"/>
  <c r="M25" i="1" s="1"/>
  <c r="L25" i="1" s="1"/>
  <c r="K25" i="1" s="1"/>
  <c r="J25" i="1" s="1"/>
  <c r="I25" i="1" s="1"/>
  <c r="H25" i="1" s="1"/>
  <c r="G25" i="1" s="1"/>
  <c r="F25" i="1" s="1"/>
  <c r="Q21" i="1"/>
  <c r="P21" i="1" s="1"/>
  <c r="O21" i="1" s="1"/>
  <c r="N21" i="1" s="1"/>
  <c r="M21" i="1" s="1"/>
  <c r="L21" i="1" s="1"/>
  <c r="K21" i="1" s="1"/>
  <c r="J21" i="1" s="1"/>
  <c r="I21" i="1" s="1"/>
  <c r="H21" i="1" s="1"/>
  <c r="G21" i="1" s="1"/>
  <c r="F21" i="1" s="1"/>
  <c r="Q33" i="1"/>
  <c r="G30" i="1"/>
  <c r="H30" i="1"/>
  <c r="I30" i="1"/>
  <c r="J30" i="1"/>
  <c r="K30" i="1"/>
  <c r="L30" i="1"/>
  <c r="M30" i="1"/>
  <c r="N30" i="1"/>
  <c r="O30" i="1"/>
  <c r="P30" i="1"/>
  <c r="Q30" i="1"/>
  <c r="F30" i="1"/>
  <c r="P41" i="1" l="1"/>
  <c r="P55" i="1" s="1"/>
  <c r="I59" i="1" l="1"/>
  <c r="G62" i="1" l="1"/>
  <c r="H62" i="1"/>
  <c r="I62" i="1"/>
  <c r="J62" i="1"/>
  <c r="K62" i="1"/>
  <c r="L62" i="1"/>
  <c r="M62" i="1"/>
  <c r="N62" i="1"/>
  <c r="O62" i="1"/>
  <c r="P62" i="1"/>
  <c r="Q62" i="1"/>
  <c r="F62" i="1"/>
  <c r="F59" i="1"/>
  <c r="E62" i="1" l="1"/>
  <c r="E55" i="1"/>
  <c r="E54" i="1"/>
  <c r="Q59" i="1"/>
  <c r="P59" i="1"/>
  <c r="M59" i="1"/>
  <c r="L59" i="1"/>
  <c r="H59" i="1"/>
  <c r="E48" i="1"/>
  <c r="E47" i="1"/>
  <c r="E46" i="1"/>
  <c r="E45" i="1"/>
  <c r="E44" i="1"/>
  <c r="E43" i="1"/>
  <c r="Q42" i="1"/>
  <c r="P42" i="1"/>
  <c r="O42" i="1"/>
  <c r="N42" i="1"/>
  <c r="M42" i="1"/>
  <c r="L42" i="1"/>
  <c r="K42" i="1"/>
  <c r="J42" i="1"/>
  <c r="I42" i="1"/>
  <c r="H42" i="1"/>
  <c r="G42" i="1"/>
  <c r="F42" i="1"/>
  <c r="E41" i="1"/>
  <c r="E40" i="1"/>
  <c r="E39" i="1"/>
  <c r="O59" i="1"/>
  <c r="N35" i="1"/>
  <c r="K59" i="1"/>
  <c r="J35" i="1"/>
  <c r="G59" i="1"/>
  <c r="E38" i="1"/>
  <c r="E37" i="1"/>
  <c r="E36" i="1"/>
  <c r="Q35" i="1"/>
  <c r="P35" i="1"/>
  <c r="M35" i="1"/>
  <c r="L35" i="1"/>
  <c r="I35" i="1"/>
  <c r="H35" i="1"/>
  <c r="E53" i="1" l="1"/>
  <c r="E42" i="1"/>
  <c r="I49" i="1"/>
  <c r="M49" i="1"/>
  <c r="Q49" i="1"/>
  <c r="E50" i="1"/>
  <c r="E51" i="1"/>
  <c r="H49" i="1"/>
  <c r="G49" i="1"/>
  <c r="P49" i="1"/>
  <c r="O49" i="1"/>
  <c r="K49" i="1"/>
  <c r="L49" i="1"/>
  <c r="G35" i="1"/>
  <c r="K35" i="1"/>
  <c r="O35" i="1"/>
  <c r="J59" i="1"/>
  <c r="N59" i="1"/>
  <c r="F35" i="1"/>
  <c r="F49" i="1"/>
  <c r="N49" i="1" l="1"/>
  <c r="J49" i="1"/>
  <c r="E52" i="1"/>
  <c r="E49" i="1" s="1"/>
  <c r="E35" i="1"/>
  <c r="E59" i="1" l="1"/>
  <c r="Q20" i="1" l="1"/>
  <c r="H31" i="1" l="1"/>
  <c r="H60" i="1" s="1"/>
  <c r="G31" i="1"/>
  <c r="G60" i="1" s="1"/>
  <c r="F31" i="1"/>
  <c r="F60" i="1" s="1"/>
  <c r="E23" i="1" l="1"/>
  <c r="E22" i="1" l="1"/>
  <c r="E21" i="1"/>
  <c r="I31" i="1"/>
  <c r="I60" i="1" s="1"/>
  <c r="J31" i="1"/>
  <c r="J60" i="1" s="1"/>
  <c r="K31" i="1"/>
  <c r="K60" i="1" s="1"/>
  <c r="L31" i="1"/>
  <c r="L60" i="1" s="1"/>
  <c r="M31" i="1"/>
  <c r="M60" i="1" s="1"/>
  <c r="N31" i="1"/>
  <c r="N60" i="1" s="1"/>
  <c r="O31" i="1"/>
  <c r="O60" i="1" s="1"/>
  <c r="P31" i="1"/>
  <c r="P60" i="1" s="1"/>
  <c r="Q31" i="1"/>
  <c r="Q60" i="1" s="1"/>
  <c r="G32" i="1"/>
  <c r="G61" i="1" s="1"/>
  <c r="H32" i="1"/>
  <c r="H61" i="1" s="1"/>
  <c r="I32" i="1"/>
  <c r="I61" i="1" s="1"/>
  <c r="J32" i="1"/>
  <c r="J61" i="1" s="1"/>
  <c r="K32" i="1"/>
  <c r="K61" i="1" s="1"/>
  <c r="L32" i="1"/>
  <c r="L61" i="1" s="1"/>
  <c r="M32" i="1"/>
  <c r="M61" i="1" s="1"/>
  <c r="N32" i="1"/>
  <c r="N61" i="1" s="1"/>
  <c r="O32" i="1"/>
  <c r="O61" i="1" s="1"/>
  <c r="P32" i="1"/>
  <c r="P61" i="1" s="1"/>
  <c r="Q32" i="1"/>
  <c r="Q61" i="1" s="1"/>
  <c r="F32" i="1"/>
  <c r="F61" i="1" s="1"/>
  <c r="G28" i="1"/>
  <c r="G57" i="1" s="1"/>
  <c r="H28" i="1"/>
  <c r="H57" i="1" s="1"/>
  <c r="I28" i="1"/>
  <c r="I57" i="1" s="1"/>
  <c r="J28" i="1"/>
  <c r="J57" i="1" s="1"/>
  <c r="K28" i="1"/>
  <c r="K57" i="1" s="1"/>
  <c r="L28" i="1"/>
  <c r="L57" i="1" s="1"/>
  <c r="M28" i="1"/>
  <c r="M57" i="1" s="1"/>
  <c r="N28" i="1"/>
  <c r="N57" i="1" s="1"/>
  <c r="O28" i="1"/>
  <c r="O57" i="1" s="1"/>
  <c r="P28" i="1"/>
  <c r="P57" i="1" s="1"/>
  <c r="Q28" i="1"/>
  <c r="Q57" i="1" s="1"/>
  <c r="G29" i="1"/>
  <c r="H29" i="1"/>
  <c r="I29" i="1"/>
  <c r="J29" i="1"/>
  <c r="K29" i="1"/>
  <c r="L29" i="1"/>
  <c r="M29" i="1"/>
  <c r="N29" i="1"/>
  <c r="O29" i="1"/>
  <c r="P29" i="1"/>
  <c r="Q29" i="1"/>
  <c r="F29" i="1"/>
  <c r="F58" i="1" s="1"/>
  <c r="F28" i="1"/>
  <c r="F57" i="1" s="1"/>
  <c r="P58" i="1" l="1"/>
  <c r="P56" i="1" s="1"/>
  <c r="H58" i="1"/>
  <c r="H56" i="1" s="1"/>
  <c r="O58" i="1"/>
  <c r="O56" i="1" s="1"/>
  <c r="G58" i="1"/>
  <c r="N58" i="1"/>
  <c r="N56" i="1" s="1"/>
  <c r="J58" i="1"/>
  <c r="J56" i="1" s="1"/>
  <c r="L58" i="1"/>
  <c r="L56" i="1" s="1"/>
  <c r="K58" i="1"/>
  <c r="K56" i="1" s="1"/>
  <c r="Q58" i="1"/>
  <c r="Q56" i="1" s="1"/>
  <c r="M58" i="1"/>
  <c r="M56" i="1" s="1"/>
  <c r="I58" i="1"/>
  <c r="I56" i="1" s="1"/>
  <c r="E57" i="1"/>
  <c r="E61" i="1"/>
  <c r="E60" i="1"/>
  <c r="F56" i="1"/>
  <c r="E29" i="1"/>
  <c r="E32" i="1"/>
  <c r="E24" i="1"/>
  <c r="E25" i="1"/>
  <c r="E58" i="1" l="1"/>
  <c r="E56" i="1" s="1"/>
  <c r="G56" i="1"/>
  <c r="Q27" i="1"/>
  <c r="E31" i="1"/>
  <c r="E28" i="1"/>
  <c r="E30" i="1" l="1"/>
  <c r="F27" i="1" l="1"/>
  <c r="F20" i="1" l="1"/>
  <c r="L27" i="1"/>
  <c r="K27" i="1"/>
  <c r="G27" i="1"/>
  <c r="N27" i="1"/>
  <c r="O27" i="1"/>
  <c r="O20" i="1"/>
  <c r="H27" i="1"/>
  <c r="N20" i="1"/>
  <c r="I27" i="1"/>
  <c r="I20" i="1"/>
  <c r="K20" i="1"/>
  <c r="E33" i="1"/>
  <c r="E27" i="1" s="1"/>
  <c r="J27" i="1"/>
  <c r="J20" i="1"/>
  <c r="L20" i="1"/>
  <c r="M27" i="1"/>
  <c r="M20" i="1"/>
  <c r="H20" i="1"/>
  <c r="P27" i="1"/>
  <c r="P20" i="1"/>
  <c r="E20" i="1" l="1"/>
  <c r="G20" i="1"/>
</calcChain>
</file>

<file path=xl/sharedStrings.xml><?xml version="1.0" encoding="utf-8"?>
<sst xmlns="http://schemas.openxmlformats.org/spreadsheetml/2006/main" count="90" uniqueCount="54">
  <si>
    <t xml:space="preserve">№ </t>
  </si>
  <si>
    <t>ФБ</t>
  </si>
  <si>
    <t>БАО</t>
  </si>
  <si>
    <t>МБ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</si>
  <si>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</si>
  <si>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</si>
  <si>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</si>
  <si>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</si>
  <si>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</si>
  <si>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</si>
  <si>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</si>
  <si>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</si>
  <si>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</si>
  <si>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</si>
  <si>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</si>
  <si>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</si>
  <si>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Источники финансирования</t>
  </si>
  <si>
    <t>всего</t>
  </si>
  <si>
    <t>Всего</t>
  </si>
  <si>
    <t xml:space="preserve">КОМПЛЕКСНЫЙ ПЛАН </t>
  </si>
  <si>
    <t>тыс.рублей</t>
  </si>
  <si>
    <t>Финансовые затраты на реализацию муниципальной программы
(планируемое освоение)</t>
  </si>
  <si>
    <t>средства по Соглашениям по передаче полномочий*</t>
  </si>
  <si>
    <t>Подпрограмма I "Организация бюджетного процесса в Нефтеюганском районе"</t>
  </si>
  <si>
    <t xml:space="preserve">Итого по подпрограмме I </t>
  </si>
  <si>
    <t>1.1</t>
  </si>
  <si>
    <t>СОГЛАСОВАНО</t>
  </si>
  <si>
    <t>(куратор ответственного исполнителя)</t>
  </si>
  <si>
    <t>Исполнители:</t>
  </si>
  <si>
    <t>Ответственный за подготовку свода:</t>
  </si>
  <si>
    <t xml:space="preserve">Всего по муниципальной программе
</t>
  </si>
  <si>
    <t>Структурный элемент (основное мероприятие) муниципальной программы/мероприятия</t>
  </si>
  <si>
    <t xml:space="preserve">Ответственный исполнитель, соисполнитель мероприятия
( структурное подразделение, ФИО, должность,
 № тел.)
</t>
  </si>
  <si>
    <t>** средства поселений - отражаются средства бюджетов городского и сельских поселений, предусмотренные в муниципальных программах городского и сельских поселений на участие в государственных и муниципальных программах. Данные средства указаны справочно и не суммируются по строке «Всего».</t>
  </si>
  <si>
    <t>* средства по Соглашениям о передаче осуществления части полномочий городского и сельских поселений по решению вопросов местного значения Администрации Нефтеюганского района (далее - средства по Соглашениям по передаче полномочий) - отражаются межбюджетные трансферты предоставляемые из бюджета муниципального образования Нефтеюганский район в бюджеты городского и 
сельских поселений для исполнения полномочий городского и сельских поселений и передаваемые на уровень муниципального образования Нефтеюганский район согласно заключенных Соглашений по передаче полномочий. Данные средства суммируются по строке «Всего».</t>
  </si>
  <si>
    <t>средства поселений **</t>
  </si>
  <si>
    <t>иные источники***</t>
  </si>
  <si>
    <t>***Иные источники заполняется при наличии информации в таблице 2.</t>
  </si>
  <si>
    <t xml:space="preserve">департамент финансов Нефтеюганского района </t>
  </si>
  <si>
    <t>Э.И.Топал 8(3463) 220-658</t>
  </si>
  <si>
    <t>Подпрограмма II «Обеспечение сбалансированности бюджета Нефтеюганского района»</t>
  </si>
  <si>
    <t>Основное мероприятие: 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 
(таблица 1 показатель 2)</t>
  </si>
  <si>
    <t>2.1</t>
  </si>
  <si>
    <t>Основное мероприятие: Повышение качества управления муниципальными финансами Нефтеюганского района 
(таблица 1 показатель 3)</t>
  </si>
  <si>
    <t>2.2</t>
  </si>
  <si>
    <t>Итого по подпрограмме II</t>
  </si>
  <si>
    <t>А.П.Валеева  8(3463) 250-148 пункт 2.1, 2.2</t>
  </si>
  <si>
    <t>Основное мероприятие: Организация планирования, исполнения бюджета Нефтеюганского района и формирование отчетности об исполнении бюджета Нефтеюганского района
(таблица 1 показатель 1,
таблица 8, показатель 1)</t>
  </si>
  <si>
    <t>департамент финансов Нефтеюганского района</t>
  </si>
  <si>
    <t>Муниципальная программа Нефтеюганского района  "Управление  муниципальными финансами" на 2023 год</t>
  </si>
  <si>
    <t>А.Р. Садыкова  8(3463) 290-0965 пункт 1.1</t>
  </si>
  <si>
    <t>О.А. Кофанова</t>
  </si>
  <si>
    <t>Директор департамента финансов Нефтеюганского района</t>
  </si>
  <si>
    <t>"___________"________________2022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</si>
</sst>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000\ _₽_-;\-* #,##0.00000\ _₽_-;_-* &quot;-&quot;?????\ _₽_-;_-@_-"/>
    <numFmt numFmtId="165" formatCode="#,##0.00000"/>
    <numFmt numFmtId="166" formatCode="#,##0.00000_ ;\-#,##0.00000\ "/>
    <numFmt numFmtId="167" formatCode="_-* #,##0.00000_р_._-;\-* #,##0.00000_р_._-;_-* &quot;-&quot;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0" xfId="0" applyFont="1" applyFill="1"/>
    <xf numFmtId="0" fontId="4" fillId="2" borderId="0" xfId="0" applyFont="1" applyFill="1" applyAlignment="1"/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12" fillId="2" borderId="0" xfId="0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/>
    <xf numFmtId="0" fontId="14" fillId="2" borderId="0" xfId="0" applyFont="1" applyFill="1"/>
    <xf numFmtId="0" fontId="15" fillId="2" borderId="0" xfId="0" applyFont="1" applyFill="1" applyBorder="1" applyAlignment="1">
      <alignment vertical="top" wrapText="1"/>
    </xf>
    <xf numFmtId="164" fontId="2" fillId="2" borderId="0" xfId="0" applyNumberFormat="1" applyFont="1" applyFill="1"/>
    <xf numFmtId="0" fontId="8" fillId="2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65" fontId="5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view="pageBreakPreview" zoomScale="70" zoomScaleNormal="75" zoomScaleSheetLayoutView="70" workbookViewId="0">
      <selection activeCell="O10" sqref="O10"/>
    </sheetView>
  </sheetViews>
  <sheetFormatPr defaultColWidth="8.85546875" defaultRowHeight="15" x14ac:dyDescent="0.25"/>
  <cols>
    <col min="1" max="1" width="5.5703125" style="1" customWidth="1"/>
    <col min="2" max="3" width="28.85546875" style="2" customWidth="1"/>
    <col min="4" max="4" width="22.28515625" style="2" customWidth="1"/>
    <col min="5" max="17" width="20.140625" style="4" customWidth="1"/>
    <col min="18" max="16384" width="8.85546875" style="2"/>
  </cols>
  <sheetData>
    <row r="1" spans="1:17" ht="16.5" x14ac:dyDescent="0.25">
      <c r="N1" s="20"/>
      <c r="O1" s="21"/>
      <c r="P1" s="21"/>
      <c r="Q1" s="22"/>
    </row>
    <row r="4" spans="1:17" x14ac:dyDescent="0.25">
      <c r="N4" s="68" t="s">
        <v>26</v>
      </c>
      <c r="O4" s="68"/>
      <c r="P4" s="68"/>
      <c r="Q4" s="68"/>
    </row>
    <row r="5" spans="1:17" ht="21.75" customHeight="1" x14ac:dyDescent="0.3">
      <c r="N5" s="69" t="s">
        <v>51</v>
      </c>
      <c r="O5" s="69"/>
      <c r="P5" s="69"/>
      <c r="Q5" s="69"/>
    </row>
    <row r="6" spans="1:17" ht="14.25" customHeight="1" x14ac:dyDescent="0.25">
      <c r="N6" s="70" t="s">
        <v>27</v>
      </c>
      <c r="O6" s="70"/>
      <c r="P6" s="70"/>
      <c r="Q6" s="70"/>
    </row>
    <row r="7" spans="1:17" ht="48.75" customHeight="1" x14ac:dyDescent="0.3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9"/>
      <c r="N7" s="67" t="s">
        <v>52</v>
      </c>
      <c r="O7" s="67"/>
      <c r="P7" s="67"/>
      <c r="Q7" s="67"/>
    </row>
    <row r="8" spans="1:17" ht="35.25" customHeight="1" x14ac:dyDescent="0.25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1" t="s">
        <v>53</v>
      </c>
      <c r="O8" s="71"/>
      <c r="P8" s="71"/>
      <c r="Q8" s="71"/>
    </row>
    <row r="9" spans="1:17" ht="23.25" customHeight="1" x14ac:dyDescent="0.25">
      <c r="A9" s="10"/>
      <c r="B9" s="5"/>
      <c r="C9" s="5"/>
      <c r="D9" s="5"/>
      <c r="E9" s="5"/>
      <c r="F9" s="5"/>
      <c r="G9" s="3"/>
      <c r="H9" s="5"/>
      <c r="I9" s="5"/>
      <c r="J9" s="5"/>
      <c r="K9" s="5"/>
      <c r="L9" s="5"/>
      <c r="M9" s="5"/>
      <c r="N9" s="11"/>
      <c r="O9" s="11"/>
      <c r="P9" s="11"/>
      <c r="Q9" s="11"/>
    </row>
    <row r="10" spans="1:17" ht="16.5" x14ac:dyDescent="0.25">
      <c r="A10" s="10"/>
      <c r="B10" s="5"/>
      <c r="C10" s="5"/>
      <c r="D10" s="5"/>
      <c r="E10" s="5"/>
      <c r="F10" s="5"/>
      <c r="G10" s="3"/>
      <c r="H10" s="5"/>
      <c r="I10" s="5"/>
      <c r="J10" s="5"/>
      <c r="K10" s="5"/>
      <c r="L10" s="5"/>
      <c r="M10" s="5"/>
      <c r="N10" s="12"/>
      <c r="O10" s="12"/>
      <c r="P10" s="12"/>
      <c r="Q10" s="12"/>
    </row>
    <row r="11" spans="1:17" ht="18" customHeight="1" x14ac:dyDescent="0.25">
      <c r="A11" s="52" t="s">
        <v>19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" customHeight="1" x14ac:dyDescent="0.25">
      <c r="A12" s="50" t="s">
        <v>49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2.6" customHeigh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49.5" customHeight="1" x14ac:dyDescent="0.25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5"/>
      <c r="P14" s="64"/>
      <c r="Q14" s="64"/>
    </row>
    <row r="15" spans="1:17" ht="16.5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5"/>
      <c r="P15" s="30"/>
      <c r="Q15" s="30" t="s">
        <v>20</v>
      </c>
    </row>
    <row r="16" spans="1:17" s="5" customFormat="1" ht="42.75" customHeight="1" x14ac:dyDescent="0.25">
      <c r="A16" s="62" t="s">
        <v>0</v>
      </c>
      <c r="B16" s="62" t="s">
        <v>31</v>
      </c>
      <c r="C16" s="56" t="s">
        <v>32</v>
      </c>
      <c r="D16" s="62" t="s">
        <v>16</v>
      </c>
      <c r="E16" s="62" t="s">
        <v>18</v>
      </c>
      <c r="F16" s="62" t="s">
        <v>21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s="5" customFormat="1" ht="24.75" customHeight="1" x14ac:dyDescent="0.25">
      <c r="A17" s="62"/>
      <c r="B17" s="62"/>
      <c r="C17" s="58"/>
      <c r="D17" s="62"/>
      <c r="E17" s="62"/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</row>
    <row r="18" spans="1:17" s="8" customFormat="1" ht="15" customHeight="1" x14ac:dyDescent="0.2">
      <c r="A18" s="6">
        <v>1</v>
      </c>
      <c r="B18" s="6">
        <v>2</v>
      </c>
      <c r="C18" s="6">
        <v>3</v>
      </c>
      <c r="D18" s="6">
        <v>4</v>
      </c>
      <c r="E18" s="7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</row>
    <row r="19" spans="1:17" ht="21" customHeight="1" x14ac:dyDescent="0.25">
      <c r="A19" s="53" t="s">
        <v>23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27" customHeight="1" x14ac:dyDescent="0.25">
      <c r="A20" s="59" t="s">
        <v>25</v>
      </c>
      <c r="B20" s="56" t="s">
        <v>47</v>
      </c>
      <c r="C20" s="66" t="s">
        <v>48</v>
      </c>
      <c r="D20" s="13" t="s">
        <v>17</v>
      </c>
      <c r="E20" s="42">
        <f>E21+E22+E23+E24+E25+E26</f>
        <v>58518.671999999999</v>
      </c>
      <c r="F20" s="42">
        <f t="shared" ref="F20:Q20" si="0">F21+F22+F23+F24+F25+F26</f>
        <v>1666.08</v>
      </c>
      <c r="G20" s="42">
        <f t="shared" si="0"/>
        <v>5395.3532000000005</v>
      </c>
      <c r="H20" s="42">
        <f t="shared" si="0"/>
        <v>5134.6000000000004</v>
      </c>
      <c r="I20" s="42">
        <f t="shared" si="0"/>
        <v>4813.2700000000004</v>
      </c>
      <c r="J20" s="42">
        <f t="shared" si="0"/>
        <v>4397.97</v>
      </c>
      <c r="K20" s="42">
        <f t="shared" si="0"/>
        <v>5992.97</v>
      </c>
      <c r="L20" s="42">
        <f t="shared" si="0"/>
        <v>5885.9000000000005</v>
      </c>
      <c r="M20" s="42">
        <f t="shared" si="0"/>
        <v>5657.7458000000006</v>
      </c>
      <c r="N20" s="42">
        <f t="shared" si="0"/>
        <v>4459.3540000000003</v>
      </c>
      <c r="O20" s="42">
        <f t="shared" si="0"/>
        <v>4509.1289999999999</v>
      </c>
      <c r="P20" s="42">
        <f t="shared" si="0"/>
        <v>4553.1500000000005</v>
      </c>
      <c r="Q20" s="42">
        <f t="shared" si="0"/>
        <v>13764.95</v>
      </c>
    </row>
    <row r="21" spans="1:17" ht="24" customHeight="1" x14ac:dyDescent="0.25">
      <c r="A21" s="60"/>
      <c r="B21" s="57"/>
      <c r="C21" s="66"/>
      <c r="D21" s="14" t="s">
        <v>1</v>
      </c>
      <c r="E21" s="37">
        <f t="shared" ref="E21:E22" si="1">SUM(F21:Q21)</f>
        <v>0</v>
      </c>
      <c r="F21" s="37">
        <f t="shared" ref="F21" si="2">SUM(G21:R21)</f>
        <v>0</v>
      </c>
      <c r="G21" s="37">
        <f t="shared" ref="G21" si="3">SUM(H21:S21)</f>
        <v>0</v>
      </c>
      <c r="H21" s="37">
        <f t="shared" ref="H21" si="4">SUM(I21:T21)</f>
        <v>0</v>
      </c>
      <c r="I21" s="37">
        <f t="shared" ref="I21" si="5">SUM(J21:U21)</f>
        <v>0</v>
      </c>
      <c r="J21" s="37">
        <f t="shared" ref="J21" si="6">SUM(K21:V21)</f>
        <v>0</v>
      </c>
      <c r="K21" s="37">
        <f t="shared" ref="K21" si="7">SUM(L21:W21)</f>
        <v>0</v>
      </c>
      <c r="L21" s="37">
        <f t="shared" ref="L21" si="8">SUM(M21:X21)</f>
        <v>0</v>
      </c>
      <c r="M21" s="37">
        <f t="shared" ref="M21" si="9">SUM(N21:Y21)</f>
        <v>0</v>
      </c>
      <c r="N21" s="37">
        <f t="shared" ref="N21" si="10">SUM(O21:Z21)</f>
        <v>0</v>
      </c>
      <c r="O21" s="37">
        <f t="shared" ref="O21" si="11">SUM(P21:AA21)</f>
        <v>0</v>
      </c>
      <c r="P21" s="37">
        <f t="shared" ref="P21" si="12">SUM(Q21:AB21)</f>
        <v>0</v>
      </c>
      <c r="Q21" s="37">
        <f t="shared" ref="Q21" si="13">SUM(R21:AC21)</f>
        <v>0</v>
      </c>
    </row>
    <row r="22" spans="1:17" ht="22.5" customHeight="1" x14ac:dyDescent="0.25">
      <c r="A22" s="60"/>
      <c r="B22" s="57"/>
      <c r="C22" s="66"/>
      <c r="D22" s="14" t="s">
        <v>2</v>
      </c>
      <c r="E22" s="43">
        <f t="shared" si="1"/>
        <v>702.59999999999991</v>
      </c>
      <c r="F22" s="41">
        <v>46.8</v>
      </c>
      <c r="G22" s="41">
        <v>46.8</v>
      </c>
      <c r="H22" s="41">
        <v>46.8</v>
      </c>
      <c r="I22" s="41">
        <v>70.3</v>
      </c>
      <c r="J22" s="41">
        <v>70.3</v>
      </c>
      <c r="K22" s="41">
        <v>70.3</v>
      </c>
      <c r="L22" s="41">
        <v>70.3</v>
      </c>
      <c r="M22" s="41">
        <v>70.3</v>
      </c>
      <c r="N22" s="41">
        <v>70.3</v>
      </c>
      <c r="O22" s="41">
        <v>46.8</v>
      </c>
      <c r="P22" s="41">
        <v>46.8</v>
      </c>
      <c r="Q22" s="41">
        <v>46.8</v>
      </c>
    </row>
    <row r="23" spans="1:17" ht="19.5" customHeight="1" x14ac:dyDescent="0.25">
      <c r="A23" s="60"/>
      <c r="B23" s="57"/>
      <c r="C23" s="66"/>
      <c r="D23" s="15" t="s">
        <v>3</v>
      </c>
      <c r="E23" s="43">
        <f>SUM(F23:Q23)</f>
        <v>57816.072</v>
      </c>
      <c r="F23" s="41">
        <v>1619.28</v>
      </c>
      <c r="G23" s="41">
        <v>5348.5532000000003</v>
      </c>
      <c r="H23" s="41">
        <f>4487.8+600</f>
        <v>5087.8</v>
      </c>
      <c r="I23" s="41">
        <v>4742.97</v>
      </c>
      <c r="J23" s="41">
        <v>4327.67</v>
      </c>
      <c r="K23" s="41">
        <v>5922.67</v>
      </c>
      <c r="L23" s="41">
        <v>5815.6</v>
      </c>
      <c r="M23" s="41">
        <v>5587.4458000000004</v>
      </c>
      <c r="N23" s="41">
        <v>4389.0540000000001</v>
      </c>
      <c r="O23" s="41">
        <v>4462.3289999999997</v>
      </c>
      <c r="P23" s="41">
        <v>4506.3500000000004</v>
      </c>
      <c r="Q23" s="41">
        <v>6006.35</v>
      </c>
    </row>
    <row r="24" spans="1:17" ht="49.5" customHeight="1" x14ac:dyDescent="0.25">
      <c r="A24" s="60"/>
      <c r="B24" s="57"/>
      <c r="C24" s="66"/>
      <c r="D24" s="16" t="s">
        <v>22</v>
      </c>
      <c r="E24" s="37">
        <f t="shared" ref="E24:E25" si="14">SUM(F24:Q24)</f>
        <v>0</v>
      </c>
      <c r="F24" s="37">
        <f t="shared" ref="F24:F25" si="15">SUM(G24:R24)</f>
        <v>0</v>
      </c>
      <c r="G24" s="37">
        <f t="shared" ref="G24:G25" si="16">SUM(H24:S24)</f>
        <v>0</v>
      </c>
      <c r="H24" s="37">
        <f t="shared" ref="H24:H25" si="17">SUM(I24:T24)</f>
        <v>0</v>
      </c>
      <c r="I24" s="37">
        <f t="shared" ref="I24:I25" si="18">SUM(J24:U24)</f>
        <v>0</v>
      </c>
      <c r="J24" s="37">
        <f t="shared" ref="J24:J25" si="19">SUM(K24:V24)</f>
        <v>0</v>
      </c>
      <c r="K24" s="37">
        <f t="shared" ref="K24:K25" si="20">SUM(L24:W24)</f>
        <v>0</v>
      </c>
      <c r="L24" s="37">
        <f t="shared" ref="L24:L25" si="21">SUM(M24:X24)</f>
        <v>0</v>
      </c>
      <c r="M24" s="37">
        <f t="shared" ref="M24:M25" si="22">SUM(N24:Y24)</f>
        <v>0</v>
      </c>
      <c r="N24" s="37">
        <f t="shared" ref="N24:N25" si="23">SUM(O24:Z24)</f>
        <v>0</v>
      </c>
      <c r="O24" s="37">
        <f t="shared" ref="O24:O25" si="24">SUM(P24:AA24)</f>
        <v>0</v>
      </c>
      <c r="P24" s="37">
        <f t="shared" ref="P24:P25" si="25">SUM(Q24:AB24)</f>
        <v>0</v>
      </c>
      <c r="Q24" s="37">
        <f t="shared" ref="Q24:Q25" si="26">SUM(R24:AC24)</f>
        <v>0</v>
      </c>
    </row>
    <row r="25" spans="1:17" ht="24.75" customHeight="1" x14ac:dyDescent="0.25">
      <c r="A25" s="60"/>
      <c r="B25" s="57"/>
      <c r="C25" s="66"/>
      <c r="D25" s="16" t="s">
        <v>35</v>
      </c>
      <c r="E25" s="37">
        <f t="shared" si="14"/>
        <v>0</v>
      </c>
      <c r="F25" s="37">
        <f t="shared" si="15"/>
        <v>0</v>
      </c>
      <c r="G25" s="37">
        <f t="shared" si="16"/>
        <v>0</v>
      </c>
      <c r="H25" s="37">
        <f t="shared" si="17"/>
        <v>0</v>
      </c>
      <c r="I25" s="37">
        <f t="shared" si="18"/>
        <v>0</v>
      </c>
      <c r="J25" s="37">
        <f t="shared" si="19"/>
        <v>0</v>
      </c>
      <c r="K25" s="37">
        <f t="shared" si="20"/>
        <v>0</v>
      </c>
      <c r="L25" s="37">
        <f t="shared" si="21"/>
        <v>0</v>
      </c>
      <c r="M25" s="37">
        <f t="shared" si="22"/>
        <v>0</v>
      </c>
      <c r="N25" s="37">
        <f t="shared" si="23"/>
        <v>0</v>
      </c>
      <c r="O25" s="37">
        <f t="shared" si="24"/>
        <v>0</v>
      </c>
      <c r="P25" s="37">
        <f t="shared" si="25"/>
        <v>0</v>
      </c>
      <c r="Q25" s="37">
        <f t="shared" si="26"/>
        <v>0</v>
      </c>
    </row>
    <row r="26" spans="1:17" ht="31.5" customHeight="1" x14ac:dyDescent="0.25">
      <c r="A26" s="61"/>
      <c r="B26" s="58"/>
      <c r="C26" s="66"/>
      <c r="D26" s="16" t="s">
        <v>36</v>
      </c>
      <c r="E26" s="4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f>7711.8</f>
        <v>7711.8</v>
      </c>
    </row>
    <row r="27" spans="1:17" s="18" customFormat="1" ht="30" customHeight="1" x14ac:dyDescent="0.2">
      <c r="A27" s="62" t="s">
        <v>24</v>
      </c>
      <c r="B27" s="62"/>
      <c r="C27" s="56"/>
      <c r="D27" s="17" t="s">
        <v>17</v>
      </c>
      <c r="E27" s="42">
        <f>E28+E29+E30+E31+E32+E33</f>
        <v>66230.471999999994</v>
      </c>
      <c r="F27" s="42">
        <f>F28+F29+F30+F31+F32+F33</f>
        <v>1666.08</v>
      </c>
      <c r="G27" s="42">
        <f t="shared" ref="G27:Q27" si="27">G28+G29+G30+G31+G32+G33</f>
        <v>5395.3532000000005</v>
      </c>
      <c r="H27" s="42">
        <f t="shared" si="27"/>
        <v>5134.6000000000004</v>
      </c>
      <c r="I27" s="42">
        <f t="shared" si="27"/>
        <v>4813.2700000000004</v>
      </c>
      <c r="J27" s="42">
        <f t="shared" si="27"/>
        <v>4397.97</v>
      </c>
      <c r="K27" s="42">
        <f t="shared" si="27"/>
        <v>5992.97</v>
      </c>
      <c r="L27" s="42">
        <f t="shared" si="27"/>
        <v>5885.9000000000005</v>
      </c>
      <c r="M27" s="42">
        <f t="shared" si="27"/>
        <v>5657.7458000000006</v>
      </c>
      <c r="N27" s="42">
        <f t="shared" si="27"/>
        <v>4459.3540000000003</v>
      </c>
      <c r="O27" s="42">
        <f t="shared" si="27"/>
        <v>4509.1289999999999</v>
      </c>
      <c r="P27" s="42">
        <f t="shared" si="27"/>
        <v>4553.1500000000005</v>
      </c>
      <c r="Q27" s="42">
        <f t="shared" si="27"/>
        <v>13764.95</v>
      </c>
    </row>
    <row r="28" spans="1:17" ht="30" customHeight="1" x14ac:dyDescent="0.25">
      <c r="A28" s="62"/>
      <c r="B28" s="62"/>
      <c r="C28" s="57"/>
      <c r="D28" s="16" t="s">
        <v>1</v>
      </c>
      <c r="E28" s="37">
        <f t="shared" ref="E28" si="28">F28+G28+H28+I28+J28+K28+L28+M28+N28+O28+P28+Q28</f>
        <v>0</v>
      </c>
      <c r="F28" s="38">
        <f>F21</f>
        <v>0</v>
      </c>
      <c r="G28" s="38">
        <f t="shared" ref="G28:Q28" si="29">G21</f>
        <v>0</v>
      </c>
      <c r="H28" s="38">
        <f t="shared" si="29"/>
        <v>0</v>
      </c>
      <c r="I28" s="38">
        <f t="shared" si="29"/>
        <v>0</v>
      </c>
      <c r="J28" s="38">
        <f t="shared" si="29"/>
        <v>0</v>
      </c>
      <c r="K28" s="38">
        <f t="shared" si="29"/>
        <v>0</v>
      </c>
      <c r="L28" s="38">
        <f t="shared" si="29"/>
        <v>0</v>
      </c>
      <c r="M28" s="38">
        <f t="shared" si="29"/>
        <v>0</v>
      </c>
      <c r="N28" s="38">
        <f t="shared" si="29"/>
        <v>0</v>
      </c>
      <c r="O28" s="38">
        <f t="shared" si="29"/>
        <v>0</v>
      </c>
      <c r="P28" s="38">
        <f t="shared" si="29"/>
        <v>0</v>
      </c>
      <c r="Q28" s="38">
        <f t="shared" si="29"/>
        <v>0</v>
      </c>
    </row>
    <row r="29" spans="1:17" ht="29.45" customHeight="1" x14ac:dyDescent="0.25">
      <c r="A29" s="62"/>
      <c r="B29" s="62"/>
      <c r="C29" s="57"/>
      <c r="D29" s="16" t="s">
        <v>2</v>
      </c>
      <c r="E29" s="43">
        <f>F29+G29+H29+I29+J29+K29+L29+M29+N29+O29+P29+Q29</f>
        <v>702.59999999999991</v>
      </c>
      <c r="F29" s="41">
        <f>F22</f>
        <v>46.8</v>
      </c>
      <c r="G29" s="41">
        <f t="shared" ref="G29:Q29" si="30">G22</f>
        <v>46.8</v>
      </c>
      <c r="H29" s="41">
        <f t="shared" si="30"/>
        <v>46.8</v>
      </c>
      <c r="I29" s="41">
        <f t="shared" si="30"/>
        <v>70.3</v>
      </c>
      <c r="J29" s="41">
        <f t="shared" si="30"/>
        <v>70.3</v>
      </c>
      <c r="K29" s="41">
        <f t="shared" si="30"/>
        <v>70.3</v>
      </c>
      <c r="L29" s="41">
        <f t="shared" si="30"/>
        <v>70.3</v>
      </c>
      <c r="M29" s="41">
        <f t="shared" si="30"/>
        <v>70.3</v>
      </c>
      <c r="N29" s="41">
        <f t="shared" si="30"/>
        <v>70.3</v>
      </c>
      <c r="O29" s="41">
        <f t="shared" si="30"/>
        <v>46.8</v>
      </c>
      <c r="P29" s="41">
        <f t="shared" si="30"/>
        <v>46.8</v>
      </c>
      <c r="Q29" s="41">
        <f t="shared" si="30"/>
        <v>46.8</v>
      </c>
    </row>
    <row r="30" spans="1:17" ht="30" customHeight="1" x14ac:dyDescent="0.25">
      <c r="A30" s="62"/>
      <c r="B30" s="62"/>
      <c r="C30" s="57"/>
      <c r="D30" s="16" t="s">
        <v>3</v>
      </c>
      <c r="E30" s="43">
        <f>F30+G30+H30+I30+J30+K30+L30+M30+N30+O30+P30+Q30</f>
        <v>57816.072</v>
      </c>
      <c r="F30" s="41">
        <f>F23</f>
        <v>1619.28</v>
      </c>
      <c r="G30" s="41">
        <f t="shared" ref="G30:Q30" si="31">G23</f>
        <v>5348.5532000000003</v>
      </c>
      <c r="H30" s="41">
        <f t="shared" si="31"/>
        <v>5087.8</v>
      </c>
      <c r="I30" s="41">
        <f t="shared" si="31"/>
        <v>4742.97</v>
      </c>
      <c r="J30" s="41">
        <f t="shared" si="31"/>
        <v>4327.67</v>
      </c>
      <c r="K30" s="41">
        <f t="shared" si="31"/>
        <v>5922.67</v>
      </c>
      <c r="L30" s="41">
        <f t="shared" si="31"/>
        <v>5815.6</v>
      </c>
      <c r="M30" s="41">
        <f t="shared" si="31"/>
        <v>5587.4458000000004</v>
      </c>
      <c r="N30" s="41">
        <f t="shared" si="31"/>
        <v>4389.0540000000001</v>
      </c>
      <c r="O30" s="41">
        <f t="shared" si="31"/>
        <v>4462.3289999999997</v>
      </c>
      <c r="P30" s="41">
        <f t="shared" si="31"/>
        <v>4506.3500000000004</v>
      </c>
      <c r="Q30" s="41">
        <f t="shared" si="31"/>
        <v>6006.35</v>
      </c>
    </row>
    <row r="31" spans="1:17" ht="42" customHeight="1" x14ac:dyDescent="0.25">
      <c r="A31" s="62"/>
      <c r="B31" s="62"/>
      <c r="C31" s="57"/>
      <c r="D31" s="16" t="s">
        <v>22</v>
      </c>
      <c r="E31" s="37">
        <f t="shared" ref="E31" si="32">F31+G31+H31+I31+J31+K31+L31+M31+N31+O31+P31+Q31</f>
        <v>0</v>
      </c>
      <c r="F31" s="38">
        <f>F25</f>
        <v>0</v>
      </c>
      <c r="G31" s="38">
        <f>G24</f>
        <v>0</v>
      </c>
      <c r="H31" s="38">
        <f>H24</f>
        <v>0</v>
      </c>
      <c r="I31" s="38">
        <f t="shared" ref="I31:Q31" si="33">I25</f>
        <v>0</v>
      </c>
      <c r="J31" s="38">
        <f t="shared" si="33"/>
        <v>0</v>
      </c>
      <c r="K31" s="38">
        <f t="shared" si="33"/>
        <v>0</v>
      </c>
      <c r="L31" s="38">
        <f t="shared" si="33"/>
        <v>0</v>
      </c>
      <c r="M31" s="38">
        <f t="shared" si="33"/>
        <v>0</v>
      </c>
      <c r="N31" s="38">
        <f t="shared" si="33"/>
        <v>0</v>
      </c>
      <c r="O31" s="38">
        <f t="shared" si="33"/>
        <v>0</v>
      </c>
      <c r="P31" s="38">
        <f t="shared" si="33"/>
        <v>0</v>
      </c>
      <c r="Q31" s="38">
        <f t="shared" si="33"/>
        <v>0</v>
      </c>
    </row>
    <row r="32" spans="1:17" ht="30" customHeight="1" x14ac:dyDescent="0.25">
      <c r="A32" s="62"/>
      <c r="B32" s="62"/>
      <c r="C32" s="57"/>
      <c r="D32" s="16" t="s">
        <v>35</v>
      </c>
      <c r="E32" s="37">
        <f>F32+G32+H32+I32+J32+K32+L32+M32+N32+O32+P32+Q32</f>
        <v>0</v>
      </c>
      <c r="F32" s="38">
        <f>F25</f>
        <v>0</v>
      </c>
      <c r="G32" s="38">
        <f t="shared" ref="G32:Q32" si="34">G25</f>
        <v>0</v>
      </c>
      <c r="H32" s="38">
        <f t="shared" si="34"/>
        <v>0</v>
      </c>
      <c r="I32" s="38">
        <f t="shared" si="34"/>
        <v>0</v>
      </c>
      <c r="J32" s="38">
        <f t="shared" si="34"/>
        <v>0</v>
      </c>
      <c r="K32" s="38">
        <f t="shared" si="34"/>
        <v>0</v>
      </c>
      <c r="L32" s="38">
        <f t="shared" si="34"/>
        <v>0</v>
      </c>
      <c r="M32" s="38">
        <f t="shared" si="34"/>
        <v>0</v>
      </c>
      <c r="N32" s="38">
        <f t="shared" si="34"/>
        <v>0</v>
      </c>
      <c r="O32" s="38">
        <f t="shared" si="34"/>
        <v>0</v>
      </c>
      <c r="P32" s="38">
        <f t="shared" si="34"/>
        <v>0</v>
      </c>
      <c r="Q32" s="38">
        <f t="shared" si="34"/>
        <v>0</v>
      </c>
    </row>
    <row r="33" spans="1:17" ht="30" customHeight="1" x14ac:dyDescent="0.25">
      <c r="A33" s="62"/>
      <c r="B33" s="62"/>
      <c r="C33" s="58"/>
      <c r="D33" s="16" t="s">
        <v>36</v>
      </c>
      <c r="E33" s="43">
        <f>F33+G33+H33+I33+J33+K33+L33+M33+N33+O33+P33+Q33</f>
        <v>7711.8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f>Q26</f>
        <v>7711.8</v>
      </c>
    </row>
    <row r="34" spans="1:17" ht="33" customHeight="1" x14ac:dyDescent="0.25">
      <c r="A34" s="53" t="s">
        <v>40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s="18" customFormat="1" ht="21.75" customHeight="1" x14ac:dyDescent="0.2">
      <c r="A35" s="59" t="s">
        <v>42</v>
      </c>
      <c r="B35" s="56" t="s">
        <v>41</v>
      </c>
      <c r="C35" s="72" t="s">
        <v>38</v>
      </c>
      <c r="D35" s="17" t="s">
        <v>17</v>
      </c>
      <c r="E35" s="39">
        <f>F35+G35+H35+I35+J35+K35+L35+M35+N35+O35+P35+Q35</f>
        <v>430573.29999999993</v>
      </c>
      <c r="F35" s="49">
        <f>F36+F37+F38+F39+F40+F41</f>
        <v>41311.184999999998</v>
      </c>
      <c r="G35" s="49">
        <f t="shared" ref="G35:Q35" si="35">G36+G37+G38+G39+G40+G41</f>
        <v>41311.184999999998</v>
      </c>
      <c r="H35" s="49">
        <f t="shared" si="35"/>
        <v>41311.089999999997</v>
      </c>
      <c r="I35" s="49">
        <f t="shared" si="35"/>
        <v>46293.212999999996</v>
      </c>
      <c r="J35" s="49">
        <f t="shared" si="35"/>
        <v>46293.212999999996</v>
      </c>
      <c r="K35" s="49">
        <f t="shared" si="35"/>
        <v>46293.214</v>
      </c>
      <c r="L35" s="49">
        <f t="shared" si="35"/>
        <v>28380.68</v>
      </c>
      <c r="M35" s="49">
        <f t="shared" si="35"/>
        <v>28380.68</v>
      </c>
      <c r="N35" s="49">
        <f t="shared" si="35"/>
        <v>28380.68</v>
      </c>
      <c r="O35" s="49">
        <f t="shared" si="35"/>
        <v>27539.419000000002</v>
      </c>
      <c r="P35" s="49">
        <f>P36+P37+P38+P39+P40+P41</f>
        <v>27539.419000000002</v>
      </c>
      <c r="Q35" s="49">
        <f t="shared" si="35"/>
        <v>27539.322</v>
      </c>
    </row>
    <row r="36" spans="1:17" x14ac:dyDescent="0.25">
      <c r="A36" s="60"/>
      <c r="B36" s="57"/>
      <c r="C36" s="73"/>
      <c r="D36" s="16" t="s">
        <v>1</v>
      </c>
      <c r="E36" s="37">
        <f t="shared" ref="E36:E48" si="36">F36+G36+H36+I36+J36+K36+L36+M36+N36+O36+P36+Q36</f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</row>
    <row r="37" spans="1:17" ht="30.75" customHeight="1" x14ac:dyDescent="0.25">
      <c r="A37" s="60"/>
      <c r="B37" s="57"/>
      <c r="C37" s="73"/>
      <c r="D37" s="16" t="s">
        <v>2</v>
      </c>
      <c r="E37" s="37">
        <f>F37+G37+H37+I37+J37+K37+L37+M37+N37+O37+P37+Q37</f>
        <v>149463.29999999999</v>
      </c>
      <c r="F37" s="38">
        <f>6614+3350.252</f>
        <v>9964.2520000000004</v>
      </c>
      <c r="G37" s="38">
        <f>6614+3350.252</f>
        <v>9964.2520000000004</v>
      </c>
      <c r="H37" s="38">
        <f>6613.9+3350.256</f>
        <v>9964.155999999999</v>
      </c>
      <c r="I37" s="38">
        <f t="shared" ref="I37:N37" si="37">9920.9+5025.38</f>
        <v>14946.279999999999</v>
      </c>
      <c r="J37" s="38">
        <f t="shared" si="37"/>
        <v>14946.279999999999</v>
      </c>
      <c r="K37" s="38">
        <f t="shared" si="37"/>
        <v>14946.279999999999</v>
      </c>
      <c r="L37" s="38">
        <f t="shared" si="37"/>
        <v>14946.279999999999</v>
      </c>
      <c r="M37" s="38">
        <f t="shared" si="37"/>
        <v>14946.279999999999</v>
      </c>
      <c r="N37" s="38">
        <f t="shared" si="37"/>
        <v>14946.279999999999</v>
      </c>
      <c r="O37" s="38">
        <f>6614.1+3350.252</f>
        <v>9964.3520000000008</v>
      </c>
      <c r="P37" s="38">
        <f>6614.1+3350.252</f>
        <v>9964.3520000000008</v>
      </c>
      <c r="Q37" s="38">
        <f>6614+3350.256</f>
        <v>9964.2559999999994</v>
      </c>
    </row>
    <row r="38" spans="1:17" ht="30.75" customHeight="1" x14ac:dyDescent="0.25">
      <c r="A38" s="60"/>
      <c r="B38" s="57"/>
      <c r="C38" s="73"/>
      <c r="D38" s="16" t="s">
        <v>3</v>
      </c>
      <c r="E38" s="37">
        <f>F38+G38+H38+I38+J38+K38+L38+M38+N38+O38+P38+Q38</f>
        <v>281109.99999999994</v>
      </c>
      <c r="F38" s="38">
        <f>19680.267+11666.666</f>
        <v>31346.932999999997</v>
      </c>
      <c r="G38" s="38">
        <f>19680.267+11666.666</f>
        <v>31346.932999999997</v>
      </c>
      <c r="H38" s="38">
        <f>19680.266+11666.668</f>
        <v>31346.934000000001</v>
      </c>
      <c r="I38" s="38">
        <f>19680.267+11666.666</f>
        <v>31346.932999999997</v>
      </c>
      <c r="J38" s="38">
        <f>19680.267+11666.666</f>
        <v>31346.932999999997</v>
      </c>
      <c r="K38" s="38">
        <f>19680.266+11666.668</f>
        <v>31346.934000000001</v>
      </c>
      <c r="L38" s="38">
        <f>8434.4+5000</f>
        <v>13434.4</v>
      </c>
      <c r="M38" s="38">
        <f t="shared" ref="M38:N38" si="38">8434.4+5000</f>
        <v>13434.4</v>
      </c>
      <c r="N38" s="38">
        <f t="shared" si="38"/>
        <v>13434.4</v>
      </c>
      <c r="O38" s="38">
        <f>8434.4+5000+4140.667</f>
        <v>17575.066999999999</v>
      </c>
      <c r="P38" s="38">
        <f>8434.4+5000+4140.667</f>
        <v>17575.066999999999</v>
      </c>
      <c r="Q38" s="38">
        <f>8434.4+5000+4140.666</f>
        <v>17575.065999999999</v>
      </c>
    </row>
    <row r="39" spans="1:17" ht="59.45" customHeight="1" x14ac:dyDescent="0.25">
      <c r="A39" s="60"/>
      <c r="B39" s="57"/>
      <c r="C39" s="73"/>
      <c r="D39" s="16" t="s">
        <v>22</v>
      </c>
      <c r="E39" s="37">
        <f t="shared" si="36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</row>
    <row r="40" spans="1:17" ht="30.75" customHeight="1" x14ac:dyDescent="0.25">
      <c r="A40" s="60"/>
      <c r="B40" s="57"/>
      <c r="C40" s="73"/>
      <c r="D40" s="16" t="s">
        <v>35</v>
      </c>
      <c r="E40" s="37">
        <f t="shared" si="36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</row>
    <row r="41" spans="1:17" ht="30.75" customHeight="1" x14ac:dyDescent="0.25">
      <c r="A41" s="61"/>
      <c r="B41" s="58"/>
      <c r="C41" s="74"/>
      <c r="D41" s="16" t="s">
        <v>36</v>
      </c>
      <c r="E41" s="37">
        <f t="shared" si="36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f>5000-5000</f>
        <v>0</v>
      </c>
      <c r="Q41" s="38"/>
    </row>
    <row r="42" spans="1:17" s="18" customFormat="1" ht="21.75" customHeight="1" x14ac:dyDescent="0.2">
      <c r="A42" s="59" t="s">
        <v>44</v>
      </c>
      <c r="B42" s="56" t="s">
        <v>43</v>
      </c>
      <c r="C42" s="72" t="s">
        <v>38</v>
      </c>
      <c r="D42" s="17" t="s">
        <v>17</v>
      </c>
      <c r="E42" s="39">
        <f t="shared" si="36"/>
        <v>2000</v>
      </c>
      <c r="F42" s="49">
        <f t="shared" ref="F42:Q42" si="39">F43+F44+F45+F46+F47+F48</f>
        <v>0</v>
      </c>
      <c r="G42" s="49">
        <f t="shared" si="39"/>
        <v>0</v>
      </c>
      <c r="H42" s="49">
        <f t="shared" si="39"/>
        <v>0</v>
      </c>
      <c r="I42" s="49">
        <f t="shared" si="39"/>
        <v>2000</v>
      </c>
      <c r="J42" s="49">
        <f t="shared" si="39"/>
        <v>0</v>
      </c>
      <c r="K42" s="49">
        <f t="shared" si="39"/>
        <v>0</v>
      </c>
      <c r="L42" s="49">
        <f t="shared" si="39"/>
        <v>0</v>
      </c>
      <c r="M42" s="49">
        <f t="shared" si="39"/>
        <v>0</v>
      </c>
      <c r="N42" s="49">
        <f t="shared" si="39"/>
        <v>0</v>
      </c>
      <c r="O42" s="49">
        <f t="shared" si="39"/>
        <v>0</v>
      </c>
      <c r="P42" s="49">
        <f t="shared" si="39"/>
        <v>0</v>
      </c>
      <c r="Q42" s="49">
        <f t="shared" si="39"/>
        <v>0</v>
      </c>
    </row>
    <row r="43" spans="1:17" x14ac:dyDescent="0.25">
      <c r="A43" s="60"/>
      <c r="B43" s="57"/>
      <c r="C43" s="73"/>
      <c r="D43" s="16" t="s">
        <v>1</v>
      </c>
      <c r="E43" s="37">
        <f t="shared" si="36"/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</row>
    <row r="44" spans="1:17" x14ac:dyDescent="0.25">
      <c r="A44" s="60"/>
      <c r="B44" s="57"/>
      <c r="C44" s="73"/>
      <c r="D44" s="16" t="s">
        <v>2</v>
      </c>
      <c r="E44" s="37">
        <f t="shared" si="36"/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</row>
    <row r="45" spans="1:17" x14ac:dyDescent="0.25">
      <c r="A45" s="60"/>
      <c r="B45" s="57"/>
      <c r="C45" s="73"/>
      <c r="D45" s="16" t="s">
        <v>3</v>
      </c>
      <c r="E45" s="37">
        <f t="shared" si="36"/>
        <v>2000</v>
      </c>
      <c r="F45" s="38">
        <v>0</v>
      </c>
      <c r="G45" s="38">
        <v>0</v>
      </c>
      <c r="H45" s="38">
        <v>0</v>
      </c>
      <c r="I45" s="38">
        <v>2000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45" x14ac:dyDescent="0.25">
      <c r="A46" s="60"/>
      <c r="B46" s="57"/>
      <c r="C46" s="73"/>
      <c r="D46" s="16" t="s">
        <v>22</v>
      </c>
      <c r="E46" s="37">
        <f t="shared" si="36"/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</row>
    <row r="47" spans="1:17" x14ac:dyDescent="0.25">
      <c r="A47" s="60"/>
      <c r="B47" s="57"/>
      <c r="C47" s="73"/>
      <c r="D47" s="16" t="s">
        <v>35</v>
      </c>
      <c r="E47" s="37">
        <f t="shared" si="36"/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</row>
    <row r="48" spans="1:17" x14ac:dyDescent="0.25">
      <c r="A48" s="61"/>
      <c r="B48" s="58"/>
      <c r="C48" s="74"/>
      <c r="D48" s="16" t="s">
        <v>36</v>
      </c>
      <c r="E48" s="37">
        <f t="shared" si="36"/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</row>
    <row r="49" spans="1:17" s="18" customFormat="1" ht="31.5" customHeight="1" x14ac:dyDescent="0.2">
      <c r="A49" s="62" t="s">
        <v>45</v>
      </c>
      <c r="B49" s="62"/>
      <c r="C49" s="48"/>
      <c r="D49" s="17" t="s">
        <v>17</v>
      </c>
      <c r="E49" s="39">
        <f>E50+E51+E52+E53+E54+E55</f>
        <v>432573.29999999993</v>
      </c>
      <c r="F49" s="39">
        <f>F50+F51+F52+F53+F54+F55</f>
        <v>41311.184999999998</v>
      </c>
      <c r="G49" s="39">
        <f t="shared" ref="G49:Q49" si="40">G50+G51+G52+G53+G54+G55</f>
        <v>41311.184999999998</v>
      </c>
      <c r="H49" s="39">
        <f t="shared" si="40"/>
        <v>41311.089999999997</v>
      </c>
      <c r="I49" s="39">
        <f>I50+I51+I52+I53+I54+I55</f>
        <v>48293.212999999996</v>
      </c>
      <c r="J49" s="39">
        <f t="shared" si="40"/>
        <v>46293.212999999996</v>
      </c>
      <c r="K49" s="39">
        <f t="shared" si="40"/>
        <v>46293.214</v>
      </c>
      <c r="L49" s="39">
        <f t="shared" si="40"/>
        <v>28380.68</v>
      </c>
      <c r="M49" s="39">
        <f t="shared" si="40"/>
        <v>28380.68</v>
      </c>
      <c r="N49" s="39">
        <f t="shared" si="40"/>
        <v>28380.68</v>
      </c>
      <c r="O49" s="39">
        <f t="shared" si="40"/>
        <v>27539.419000000002</v>
      </c>
      <c r="P49" s="39">
        <f t="shared" si="40"/>
        <v>27539.419000000002</v>
      </c>
      <c r="Q49" s="39">
        <f t="shared" si="40"/>
        <v>27539.322</v>
      </c>
    </row>
    <row r="50" spans="1:17" x14ac:dyDescent="0.25">
      <c r="A50" s="62"/>
      <c r="B50" s="62"/>
      <c r="C50" s="48"/>
      <c r="D50" s="16" t="s">
        <v>1</v>
      </c>
      <c r="E50" s="37">
        <f>F50+G50+H50+I50+J50+K50+L50+M50+N50+O50+P50+Q50</f>
        <v>0</v>
      </c>
      <c r="F50" s="38">
        <f t="shared" ref="F50:F55" si="41">F36+F43</f>
        <v>0</v>
      </c>
      <c r="G50" s="38">
        <f t="shared" ref="G50:Q50" si="42">G36+G43</f>
        <v>0</v>
      </c>
      <c r="H50" s="38">
        <f t="shared" si="42"/>
        <v>0</v>
      </c>
      <c r="I50" s="38">
        <f t="shared" si="42"/>
        <v>0</v>
      </c>
      <c r="J50" s="38">
        <f t="shared" si="42"/>
        <v>0</v>
      </c>
      <c r="K50" s="38">
        <f t="shared" si="42"/>
        <v>0</v>
      </c>
      <c r="L50" s="38">
        <f t="shared" si="42"/>
        <v>0</v>
      </c>
      <c r="M50" s="38">
        <f t="shared" si="42"/>
        <v>0</v>
      </c>
      <c r="N50" s="38">
        <f t="shared" si="42"/>
        <v>0</v>
      </c>
      <c r="O50" s="38">
        <f t="shared" si="42"/>
        <v>0</v>
      </c>
      <c r="P50" s="38">
        <f t="shared" si="42"/>
        <v>0</v>
      </c>
      <c r="Q50" s="38">
        <f t="shared" si="42"/>
        <v>0</v>
      </c>
    </row>
    <row r="51" spans="1:17" x14ac:dyDescent="0.25">
      <c r="A51" s="62"/>
      <c r="B51" s="62"/>
      <c r="C51" s="48"/>
      <c r="D51" s="16" t="s">
        <v>2</v>
      </c>
      <c r="E51" s="37">
        <f>F51+G51+H51+I51+J51+K51+L51+M51+N51+O51+P51+Q51</f>
        <v>149463.29999999999</v>
      </c>
      <c r="F51" s="38">
        <f t="shared" si="41"/>
        <v>9964.2520000000004</v>
      </c>
      <c r="G51" s="38">
        <f t="shared" ref="G51:Q51" si="43">G37+G44</f>
        <v>9964.2520000000004</v>
      </c>
      <c r="H51" s="38">
        <f t="shared" si="43"/>
        <v>9964.155999999999</v>
      </c>
      <c r="I51" s="38">
        <f t="shared" si="43"/>
        <v>14946.279999999999</v>
      </c>
      <c r="J51" s="38">
        <f t="shared" si="43"/>
        <v>14946.279999999999</v>
      </c>
      <c r="K51" s="38">
        <f t="shared" si="43"/>
        <v>14946.279999999999</v>
      </c>
      <c r="L51" s="38">
        <f t="shared" si="43"/>
        <v>14946.279999999999</v>
      </c>
      <c r="M51" s="38">
        <f t="shared" si="43"/>
        <v>14946.279999999999</v>
      </c>
      <c r="N51" s="38">
        <f t="shared" si="43"/>
        <v>14946.279999999999</v>
      </c>
      <c r="O51" s="38">
        <f t="shared" si="43"/>
        <v>9964.3520000000008</v>
      </c>
      <c r="P51" s="38">
        <f t="shared" si="43"/>
        <v>9964.3520000000008</v>
      </c>
      <c r="Q51" s="38">
        <f t="shared" si="43"/>
        <v>9964.2559999999994</v>
      </c>
    </row>
    <row r="52" spans="1:17" x14ac:dyDescent="0.25">
      <c r="A52" s="62"/>
      <c r="B52" s="62"/>
      <c r="C52" s="48"/>
      <c r="D52" s="16" t="s">
        <v>3</v>
      </c>
      <c r="E52" s="37">
        <f>F52+G52+H52+I52+J52+K52+L52+M52+N52+O52+P52+Q52</f>
        <v>283109.99999999994</v>
      </c>
      <c r="F52" s="38">
        <f t="shared" si="41"/>
        <v>31346.932999999997</v>
      </c>
      <c r="G52" s="38">
        <f t="shared" ref="G52:Q52" si="44">G38+G45</f>
        <v>31346.932999999997</v>
      </c>
      <c r="H52" s="38">
        <f t="shared" si="44"/>
        <v>31346.934000000001</v>
      </c>
      <c r="I52" s="38">
        <f t="shared" si="44"/>
        <v>33346.932999999997</v>
      </c>
      <c r="J52" s="38">
        <f t="shared" si="44"/>
        <v>31346.932999999997</v>
      </c>
      <c r="K52" s="38">
        <f t="shared" si="44"/>
        <v>31346.934000000001</v>
      </c>
      <c r="L52" s="38">
        <f t="shared" si="44"/>
        <v>13434.4</v>
      </c>
      <c r="M52" s="38">
        <f t="shared" si="44"/>
        <v>13434.4</v>
      </c>
      <c r="N52" s="38">
        <f t="shared" si="44"/>
        <v>13434.4</v>
      </c>
      <c r="O52" s="38">
        <f t="shared" si="44"/>
        <v>17575.066999999999</v>
      </c>
      <c r="P52" s="38">
        <f t="shared" si="44"/>
        <v>17575.066999999999</v>
      </c>
      <c r="Q52" s="38">
        <f t="shared" si="44"/>
        <v>17575.065999999999</v>
      </c>
    </row>
    <row r="53" spans="1:17" ht="45" x14ac:dyDescent="0.25">
      <c r="A53" s="62"/>
      <c r="B53" s="62"/>
      <c r="C53" s="48"/>
      <c r="D53" s="16" t="s">
        <v>22</v>
      </c>
      <c r="E53" s="37">
        <f t="shared" ref="E53:E54" si="45">F53+G53+H53+I53+J53+K53+L53+M53+N53+O53+P53+Q53</f>
        <v>0</v>
      </c>
      <c r="F53" s="38">
        <f t="shared" si="41"/>
        <v>0</v>
      </c>
      <c r="G53" s="38">
        <f t="shared" ref="G53:Q53" si="46">G39+G46</f>
        <v>0</v>
      </c>
      <c r="H53" s="38">
        <f t="shared" si="46"/>
        <v>0</v>
      </c>
      <c r="I53" s="38">
        <f t="shared" si="46"/>
        <v>0</v>
      </c>
      <c r="J53" s="38">
        <f t="shared" si="46"/>
        <v>0</v>
      </c>
      <c r="K53" s="38">
        <f t="shared" si="46"/>
        <v>0</v>
      </c>
      <c r="L53" s="38">
        <f t="shared" si="46"/>
        <v>0</v>
      </c>
      <c r="M53" s="38">
        <f t="shared" si="46"/>
        <v>0</v>
      </c>
      <c r="N53" s="38">
        <f t="shared" si="46"/>
        <v>0</v>
      </c>
      <c r="O53" s="38">
        <f t="shared" si="46"/>
        <v>0</v>
      </c>
      <c r="P53" s="38">
        <f t="shared" si="46"/>
        <v>0</v>
      </c>
      <c r="Q53" s="38">
        <f t="shared" si="46"/>
        <v>0</v>
      </c>
    </row>
    <row r="54" spans="1:17" x14ac:dyDescent="0.25">
      <c r="A54" s="62"/>
      <c r="B54" s="62"/>
      <c r="C54" s="48"/>
      <c r="D54" s="16" t="s">
        <v>35</v>
      </c>
      <c r="E54" s="37">
        <f t="shared" si="45"/>
        <v>0</v>
      </c>
      <c r="F54" s="38">
        <f t="shared" si="41"/>
        <v>0</v>
      </c>
      <c r="G54" s="38">
        <f t="shared" ref="G54:Q54" si="47">G40+G47</f>
        <v>0</v>
      </c>
      <c r="H54" s="38">
        <f t="shared" si="47"/>
        <v>0</v>
      </c>
      <c r="I54" s="38">
        <f t="shared" si="47"/>
        <v>0</v>
      </c>
      <c r="J54" s="38">
        <f t="shared" si="47"/>
        <v>0</v>
      </c>
      <c r="K54" s="38">
        <f t="shared" si="47"/>
        <v>0</v>
      </c>
      <c r="L54" s="38">
        <f t="shared" si="47"/>
        <v>0</v>
      </c>
      <c r="M54" s="38">
        <f t="shared" si="47"/>
        <v>0</v>
      </c>
      <c r="N54" s="38">
        <f t="shared" si="47"/>
        <v>0</v>
      </c>
      <c r="O54" s="38">
        <f t="shared" si="47"/>
        <v>0</v>
      </c>
      <c r="P54" s="38">
        <f t="shared" si="47"/>
        <v>0</v>
      </c>
      <c r="Q54" s="38">
        <f t="shared" si="47"/>
        <v>0</v>
      </c>
    </row>
    <row r="55" spans="1:17" x14ac:dyDescent="0.25">
      <c r="A55" s="62"/>
      <c r="B55" s="62"/>
      <c r="C55" s="48"/>
      <c r="D55" s="16" t="s">
        <v>36</v>
      </c>
      <c r="E55" s="37">
        <f>F55+G55+H55+I55+J55+K55+L55+M55+N55+O55+P55+Q55</f>
        <v>0</v>
      </c>
      <c r="F55" s="37">
        <f t="shared" si="41"/>
        <v>0</v>
      </c>
      <c r="G55" s="37">
        <f t="shared" ref="G55:Q55" si="48">G41+G48</f>
        <v>0</v>
      </c>
      <c r="H55" s="37">
        <f t="shared" si="48"/>
        <v>0</v>
      </c>
      <c r="I55" s="37">
        <f t="shared" si="48"/>
        <v>0</v>
      </c>
      <c r="J55" s="37">
        <f t="shared" si="48"/>
        <v>0</v>
      </c>
      <c r="K55" s="37">
        <f t="shared" si="48"/>
        <v>0</v>
      </c>
      <c r="L55" s="37">
        <f t="shared" si="48"/>
        <v>0</v>
      </c>
      <c r="M55" s="37">
        <f t="shared" si="48"/>
        <v>0</v>
      </c>
      <c r="N55" s="37">
        <f t="shared" si="48"/>
        <v>0</v>
      </c>
      <c r="O55" s="37">
        <f t="shared" si="48"/>
        <v>0</v>
      </c>
      <c r="P55" s="37">
        <f t="shared" si="48"/>
        <v>0</v>
      </c>
      <c r="Q55" s="37">
        <f t="shared" si="48"/>
        <v>0</v>
      </c>
    </row>
    <row r="56" spans="1:17" ht="34.5" customHeight="1" x14ac:dyDescent="0.25">
      <c r="A56" s="78" t="s">
        <v>30</v>
      </c>
      <c r="B56" s="79"/>
      <c r="C56" s="33"/>
      <c r="D56" s="13" t="s">
        <v>17</v>
      </c>
      <c r="E56" s="45">
        <f>E58+E59+E62</f>
        <v>498803.77200000006</v>
      </c>
      <c r="F56" s="45">
        <f>F58+F59+F62</f>
        <v>42977.264999999999</v>
      </c>
      <c r="G56" s="45">
        <f t="shared" ref="G56:Q56" si="49">G58+G59+G62</f>
        <v>46706.538199999995</v>
      </c>
      <c r="H56" s="45">
        <f t="shared" si="49"/>
        <v>46445.69</v>
      </c>
      <c r="I56" s="45">
        <f t="shared" si="49"/>
        <v>53106.482999999993</v>
      </c>
      <c r="J56" s="45">
        <f t="shared" si="49"/>
        <v>50691.18299999999</v>
      </c>
      <c r="K56" s="45">
        <f t="shared" si="49"/>
        <v>52286.183999999994</v>
      </c>
      <c r="L56" s="45">
        <f t="shared" si="49"/>
        <v>34266.58</v>
      </c>
      <c r="M56" s="45">
        <f t="shared" si="49"/>
        <v>34038.425799999997</v>
      </c>
      <c r="N56" s="45">
        <f t="shared" si="49"/>
        <v>32840.034</v>
      </c>
      <c r="O56" s="45">
        <f t="shared" si="49"/>
        <v>32048.548000000003</v>
      </c>
      <c r="P56" s="45">
        <f t="shared" si="49"/>
        <v>32092.569000000003</v>
      </c>
      <c r="Q56" s="45">
        <f t="shared" si="49"/>
        <v>41304.271999999997</v>
      </c>
    </row>
    <row r="57" spans="1:17" ht="34.5" customHeight="1" x14ac:dyDescent="0.25">
      <c r="A57" s="80"/>
      <c r="B57" s="81"/>
      <c r="C57" s="34"/>
      <c r="D57" s="13" t="s">
        <v>1</v>
      </c>
      <c r="E57" s="39">
        <f t="shared" ref="E57:E62" si="50">F57+G57+H57+I57+J57+K57+L57+M57+N57+O57+P57+Q57</f>
        <v>0</v>
      </c>
      <c r="F57" s="44">
        <f t="shared" ref="F57:Q57" si="51">F28+F50</f>
        <v>0</v>
      </c>
      <c r="G57" s="44">
        <f t="shared" si="51"/>
        <v>0</v>
      </c>
      <c r="H57" s="44">
        <f t="shared" si="51"/>
        <v>0</v>
      </c>
      <c r="I57" s="44">
        <f t="shared" si="51"/>
        <v>0</v>
      </c>
      <c r="J57" s="44">
        <f t="shared" si="51"/>
        <v>0</v>
      </c>
      <c r="K57" s="44">
        <f t="shared" si="51"/>
        <v>0</v>
      </c>
      <c r="L57" s="44">
        <f t="shared" si="51"/>
        <v>0</v>
      </c>
      <c r="M57" s="44">
        <f t="shared" si="51"/>
        <v>0</v>
      </c>
      <c r="N57" s="44">
        <f t="shared" si="51"/>
        <v>0</v>
      </c>
      <c r="O57" s="44">
        <f t="shared" si="51"/>
        <v>0</v>
      </c>
      <c r="P57" s="44">
        <f t="shared" si="51"/>
        <v>0</v>
      </c>
      <c r="Q57" s="44">
        <f t="shared" si="51"/>
        <v>0</v>
      </c>
    </row>
    <row r="58" spans="1:17" ht="34.5" customHeight="1" x14ac:dyDescent="0.25">
      <c r="A58" s="80"/>
      <c r="B58" s="81"/>
      <c r="C58" s="34"/>
      <c r="D58" s="13" t="s">
        <v>2</v>
      </c>
      <c r="E58" s="47">
        <f t="shared" si="50"/>
        <v>150165.90000000002</v>
      </c>
      <c r="F58" s="46">
        <f t="shared" ref="F58:Q58" si="52">F29+F51</f>
        <v>10011.052</v>
      </c>
      <c r="G58" s="46">
        <f t="shared" si="52"/>
        <v>10011.052</v>
      </c>
      <c r="H58" s="46">
        <f t="shared" si="52"/>
        <v>10010.955999999998</v>
      </c>
      <c r="I58" s="46">
        <f t="shared" si="52"/>
        <v>15016.579999999998</v>
      </c>
      <c r="J58" s="46">
        <f t="shared" si="52"/>
        <v>15016.579999999998</v>
      </c>
      <c r="K58" s="46">
        <f t="shared" si="52"/>
        <v>15016.579999999998</v>
      </c>
      <c r="L58" s="46">
        <f t="shared" si="52"/>
        <v>15016.579999999998</v>
      </c>
      <c r="M58" s="46">
        <f t="shared" si="52"/>
        <v>15016.579999999998</v>
      </c>
      <c r="N58" s="46">
        <f t="shared" si="52"/>
        <v>15016.579999999998</v>
      </c>
      <c r="O58" s="46">
        <f t="shared" si="52"/>
        <v>10011.152</v>
      </c>
      <c r="P58" s="46">
        <f t="shared" si="52"/>
        <v>10011.152</v>
      </c>
      <c r="Q58" s="46">
        <f t="shared" si="52"/>
        <v>10011.055999999999</v>
      </c>
    </row>
    <row r="59" spans="1:17" ht="34.5" customHeight="1" x14ac:dyDescent="0.25">
      <c r="A59" s="80"/>
      <c r="B59" s="81"/>
      <c r="C59" s="34"/>
      <c r="D59" s="13" t="s">
        <v>3</v>
      </c>
      <c r="E59" s="47">
        <f t="shared" si="50"/>
        <v>340926.07200000004</v>
      </c>
      <c r="F59" s="46">
        <f t="shared" ref="F59:Q59" si="53">F30+F52</f>
        <v>32966.212999999996</v>
      </c>
      <c r="G59" s="46">
        <f t="shared" si="53"/>
        <v>36695.486199999999</v>
      </c>
      <c r="H59" s="46">
        <f t="shared" si="53"/>
        <v>36434.734000000004</v>
      </c>
      <c r="I59" s="46">
        <f t="shared" si="53"/>
        <v>38089.902999999998</v>
      </c>
      <c r="J59" s="46">
        <f t="shared" si="53"/>
        <v>35674.602999999996</v>
      </c>
      <c r="K59" s="46">
        <f t="shared" si="53"/>
        <v>37269.603999999999</v>
      </c>
      <c r="L59" s="46">
        <f t="shared" si="53"/>
        <v>19250</v>
      </c>
      <c r="M59" s="46">
        <f t="shared" si="53"/>
        <v>19021.845799999999</v>
      </c>
      <c r="N59" s="46">
        <f t="shared" si="53"/>
        <v>17823.453999999998</v>
      </c>
      <c r="O59" s="46">
        <f t="shared" si="53"/>
        <v>22037.396000000001</v>
      </c>
      <c r="P59" s="46">
        <f t="shared" si="53"/>
        <v>22081.417000000001</v>
      </c>
      <c r="Q59" s="46">
        <f t="shared" si="53"/>
        <v>23581.415999999997</v>
      </c>
    </row>
    <row r="60" spans="1:17" ht="48" customHeight="1" x14ac:dyDescent="0.25">
      <c r="A60" s="80"/>
      <c r="B60" s="81"/>
      <c r="C60" s="34"/>
      <c r="D60" s="17" t="s">
        <v>22</v>
      </c>
      <c r="E60" s="39">
        <f t="shared" si="50"/>
        <v>0</v>
      </c>
      <c r="F60" s="44">
        <f t="shared" ref="F60:Q60" si="54">F31+F53</f>
        <v>0</v>
      </c>
      <c r="G60" s="44">
        <f t="shared" si="54"/>
        <v>0</v>
      </c>
      <c r="H60" s="44">
        <f t="shared" si="54"/>
        <v>0</v>
      </c>
      <c r="I60" s="44">
        <f t="shared" si="54"/>
        <v>0</v>
      </c>
      <c r="J60" s="44">
        <f t="shared" si="54"/>
        <v>0</v>
      </c>
      <c r="K60" s="44">
        <f t="shared" si="54"/>
        <v>0</v>
      </c>
      <c r="L60" s="44">
        <f t="shared" si="54"/>
        <v>0</v>
      </c>
      <c r="M60" s="44">
        <f t="shared" si="54"/>
        <v>0</v>
      </c>
      <c r="N60" s="44">
        <f t="shared" si="54"/>
        <v>0</v>
      </c>
      <c r="O60" s="44">
        <f t="shared" si="54"/>
        <v>0</v>
      </c>
      <c r="P60" s="44">
        <f t="shared" si="54"/>
        <v>0</v>
      </c>
      <c r="Q60" s="44">
        <f t="shared" si="54"/>
        <v>0</v>
      </c>
    </row>
    <row r="61" spans="1:17" ht="34.5" customHeight="1" x14ac:dyDescent="0.25">
      <c r="A61" s="80"/>
      <c r="B61" s="81"/>
      <c r="C61" s="34"/>
      <c r="D61" s="17" t="s">
        <v>35</v>
      </c>
      <c r="E61" s="39">
        <f t="shared" si="50"/>
        <v>0</v>
      </c>
      <c r="F61" s="44">
        <f t="shared" ref="F61:Q61" si="55">F32+F54</f>
        <v>0</v>
      </c>
      <c r="G61" s="44">
        <f t="shared" si="55"/>
        <v>0</v>
      </c>
      <c r="H61" s="44">
        <f t="shared" si="55"/>
        <v>0</v>
      </c>
      <c r="I61" s="44">
        <f t="shared" si="55"/>
        <v>0</v>
      </c>
      <c r="J61" s="44">
        <f t="shared" si="55"/>
        <v>0</v>
      </c>
      <c r="K61" s="44">
        <f t="shared" si="55"/>
        <v>0</v>
      </c>
      <c r="L61" s="44">
        <f t="shared" si="55"/>
        <v>0</v>
      </c>
      <c r="M61" s="44">
        <f t="shared" si="55"/>
        <v>0</v>
      </c>
      <c r="N61" s="44">
        <f t="shared" si="55"/>
        <v>0</v>
      </c>
      <c r="O61" s="44">
        <f t="shared" si="55"/>
        <v>0</v>
      </c>
      <c r="P61" s="44">
        <f t="shared" si="55"/>
        <v>0</v>
      </c>
      <c r="Q61" s="44">
        <f t="shared" si="55"/>
        <v>0</v>
      </c>
    </row>
    <row r="62" spans="1:17" ht="34.5" customHeight="1" x14ac:dyDescent="0.25">
      <c r="A62" s="82"/>
      <c r="B62" s="83"/>
      <c r="C62" s="35"/>
      <c r="D62" s="17" t="s">
        <v>36</v>
      </c>
      <c r="E62" s="47">
        <f t="shared" si="50"/>
        <v>7711.8</v>
      </c>
      <c r="F62" s="46">
        <f t="shared" ref="F62:Q62" si="56">F33+F55</f>
        <v>0</v>
      </c>
      <c r="G62" s="46">
        <f t="shared" si="56"/>
        <v>0</v>
      </c>
      <c r="H62" s="46">
        <f t="shared" si="56"/>
        <v>0</v>
      </c>
      <c r="I62" s="46">
        <f t="shared" si="56"/>
        <v>0</v>
      </c>
      <c r="J62" s="46">
        <f t="shared" si="56"/>
        <v>0</v>
      </c>
      <c r="K62" s="46">
        <f t="shared" si="56"/>
        <v>0</v>
      </c>
      <c r="L62" s="46">
        <f t="shared" si="56"/>
        <v>0</v>
      </c>
      <c r="M62" s="46">
        <f t="shared" si="56"/>
        <v>0</v>
      </c>
      <c r="N62" s="46">
        <f t="shared" si="56"/>
        <v>0</v>
      </c>
      <c r="O62" s="46">
        <f t="shared" si="56"/>
        <v>0</v>
      </c>
      <c r="P62" s="46">
        <f t="shared" si="56"/>
        <v>0</v>
      </c>
      <c r="Q62" s="46">
        <f t="shared" si="56"/>
        <v>7711.8</v>
      </c>
    </row>
    <row r="64" spans="1:17" ht="29.25" customHeight="1" x14ac:dyDescent="0.25">
      <c r="A64" s="75" t="s">
        <v>34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4" ht="23.25" customHeight="1" x14ac:dyDescent="0.25">
      <c r="A65" s="36" t="s">
        <v>33</v>
      </c>
      <c r="D65" s="29"/>
    </row>
    <row r="66" spans="1:4" ht="23.25" customHeight="1" x14ac:dyDescent="0.25">
      <c r="A66" s="36" t="s">
        <v>37</v>
      </c>
      <c r="D66" s="29"/>
    </row>
    <row r="67" spans="1:4" ht="23.25" customHeight="1" x14ac:dyDescent="0.25">
      <c r="A67" s="36"/>
      <c r="D67" s="29"/>
    </row>
    <row r="68" spans="1:4" ht="23.25" customHeight="1" x14ac:dyDescent="0.25">
      <c r="A68" s="36"/>
      <c r="D68" s="29"/>
    </row>
    <row r="69" spans="1:4" ht="15.75" customHeight="1" x14ac:dyDescent="0.25">
      <c r="B69" s="23" t="s">
        <v>28</v>
      </c>
      <c r="C69" s="23"/>
      <c r="D69" s="28"/>
    </row>
    <row r="70" spans="1:4" ht="15.75" customHeight="1" x14ac:dyDescent="0.25">
      <c r="B70" s="40" t="s">
        <v>50</v>
      </c>
      <c r="C70" s="24"/>
      <c r="D70" s="25"/>
    </row>
    <row r="71" spans="1:4" ht="15.75" customHeight="1" x14ac:dyDescent="0.25">
      <c r="B71" s="40" t="s">
        <v>46</v>
      </c>
      <c r="C71" s="40"/>
      <c r="D71" s="26"/>
    </row>
    <row r="72" spans="1:4" ht="15.75" customHeight="1" x14ac:dyDescent="0.25">
      <c r="B72" s="27" t="s">
        <v>29</v>
      </c>
      <c r="C72" s="27"/>
    </row>
    <row r="73" spans="1:4" x14ac:dyDescent="0.25">
      <c r="B73" s="5" t="s">
        <v>39</v>
      </c>
      <c r="C73" s="5"/>
    </row>
  </sheetData>
  <customSheetViews>
    <customSheetView guid="{1B8D0ACA-689B-4733-89E0-22595616CC2F}" scale="75" showPageBreaks="1" printArea="1" topLeftCell="A7">
      <pane xSplit="4" ySplit="8" topLeftCell="E48" activePane="bottomRight" state="frozen"/>
      <selection pane="bottomRight" activeCell="D37" sqref="D37"/>
      <rowBreaks count="2" manualBreakCount="2">
        <brk id="28" max="15" man="1"/>
        <brk id="50" max="15" man="1"/>
      </rowBreaks>
      <pageMargins left="0.11811023622047245" right="0" top="0.39370078740157483" bottom="0" header="0" footer="0"/>
      <pageSetup paperSize="9" scale="60" orientation="landscape" r:id="rId1"/>
    </customSheetView>
    <customSheetView guid="{36C52D05-2473-4FC9-B382-AB3A39936F59}" scale="80" showPageBreaks="1" printArea="1" view="pageBreakPreview">
      <selection activeCell="N28" sqref="N28"/>
      <rowBreaks count="2" manualBreakCount="2">
        <brk id="28" max="15" man="1"/>
        <brk id="50" max="15" man="1"/>
      </rowBreaks>
      <pageMargins left="0.11811023622047245" right="0" top="0.39370078740157483" bottom="0" header="0" footer="0"/>
      <pageSetup paperSize="9" scale="60" orientation="landscape" r:id="rId2"/>
    </customSheetView>
    <customSheetView guid="{6F870F9C-72FA-43A3-B647-34CC4F609014}" scale="80" showPageBreaks="1" printArea="1" view="pageBreakPreview">
      <selection activeCell="A8" sqref="A8:P8"/>
      <rowBreaks count="3" manualBreakCount="3">
        <brk id="28" max="15" man="1"/>
        <brk id="57" max="15" man="1"/>
        <brk id="73" max="15" man="1"/>
      </rowBreaks>
      <pageMargins left="0.11811023622047245" right="0" top="0.39370078740157483" bottom="0" header="0" footer="0"/>
      <pageSetup paperSize="9" scale="79" orientation="landscape" r:id="rId3"/>
    </customSheetView>
    <customSheetView guid="{0442DFCF-4AF5-46BB-83EA-36E351464B83}" scale="80" showPageBreaks="1" printArea="1" view="pageBreakPreview" topLeftCell="A58">
      <selection activeCell="J63" sqref="J63"/>
      <rowBreaks count="3" manualBreakCount="3">
        <brk id="28" max="15" man="1"/>
        <brk id="66" max="15" man="1"/>
        <brk id="82" max="15" man="1"/>
      </rowBreaks>
      <pageMargins left="0.11811023622047245" right="0" top="0.39370078740157483" bottom="0" header="0" footer="0"/>
      <pageSetup paperSize="9" scale="77" orientation="landscape" r:id="rId4"/>
    </customSheetView>
    <customSheetView guid="{65A4ED56-2920-4D5C-94EF-AF8E95F394DD}" scale="80" showPageBreaks="1" printArea="1" view="pageBreakPreview" topLeftCell="A10">
      <selection activeCell="P25" sqref="P25"/>
      <rowBreaks count="2" manualBreakCount="2">
        <brk id="28" max="15" man="1"/>
        <brk id="50" max="15" man="1"/>
      </rowBreaks>
      <pageMargins left="0.11811023622047245" right="0" top="0.39370078740157483" bottom="0" header="0" footer="0"/>
      <pageSetup paperSize="9" scale="60" orientation="landscape" r:id="rId5"/>
    </customSheetView>
    <customSheetView guid="{05CA287B-A353-4263-B462-1CD71F30B7DE}" scale="80" showPageBreaks="1" printArea="1" view="pageBreakPreview">
      <selection activeCell="L1" sqref="L1:P1"/>
      <rowBreaks count="2" manualBreakCount="2">
        <brk id="30" max="15" man="1"/>
        <brk id="52" max="15" man="1"/>
      </rowBreaks>
      <pageMargins left="0.11811023622047245" right="0" top="0.39370078740157483" bottom="0" header="0" footer="0"/>
      <pageSetup paperSize="9" scale="60" orientation="landscape" r:id="rId6"/>
    </customSheetView>
  </customSheetViews>
  <mergeCells count="32">
    <mergeCell ref="C42:C48"/>
    <mergeCell ref="A64:Q64"/>
    <mergeCell ref="C27:C33"/>
    <mergeCell ref="A14:N14"/>
    <mergeCell ref="A56:B62"/>
    <mergeCell ref="A27:B33"/>
    <mergeCell ref="A49:B55"/>
    <mergeCell ref="A34:Q34"/>
    <mergeCell ref="A35:A41"/>
    <mergeCell ref="A42:A48"/>
    <mergeCell ref="B42:B48"/>
    <mergeCell ref="B35:B41"/>
    <mergeCell ref="C35:C41"/>
    <mergeCell ref="N7:Q7"/>
    <mergeCell ref="N4:Q4"/>
    <mergeCell ref="N5:Q5"/>
    <mergeCell ref="N6:Q6"/>
    <mergeCell ref="N8:Q8"/>
    <mergeCell ref="A12:Q12"/>
    <mergeCell ref="A11:Q11"/>
    <mergeCell ref="A19:Q19"/>
    <mergeCell ref="B20:B26"/>
    <mergeCell ref="A20:A26"/>
    <mergeCell ref="F16:Q16"/>
    <mergeCell ref="P14:Q14"/>
    <mergeCell ref="A13:Q13"/>
    <mergeCell ref="A16:A17"/>
    <mergeCell ref="E16:E17"/>
    <mergeCell ref="C20:C26"/>
    <mergeCell ref="C16:C17"/>
    <mergeCell ref="B16:B17"/>
    <mergeCell ref="D16:D17"/>
  </mergeCells>
  <pageMargins left="0.25" right="0.25" top="0.75" bottom="0.75" header="0.3" footer="0.3"/>
  <pageSetup paperSize="9" scale="37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№1</vt:lpstr>
      <vt:lpstr>'таблица №1'!Заголовки_для_печати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Шафикова Наталья Ивановна</dc:creator>
  <cp:lastModifiedBy>Департамент финансов НР</cp:lastModifiedBy>
  <cp:lastPrinted>2023-03-13T04:32:00Z</cp:lastPrinted>
  <dcterms:created xsi:type="dcterms:W3CDTF">2006-09-16T00:00:00Z</dcterms:created>
  <dcterms:modified xsi:type="dcterms:W3CDTF">2023-03-16T07:36:56Z</dcterms:modified>
</cp:coreProperties>
</file>